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J:\"/>
    </mc:Choice>
  </mc:AlternateContent>
  <xr:revisionPtr revIDLastSave="0" documentId="13_ncr:1_{42556C49-14B0-4327-9D27-8930B07EB003}" xr6:coauthVersionLast="47" xr6:coauthVersionMax="47" xr10:uidLastSave="{00000000-0000-0000-0000-000000000000}"/>
  <bookViews>
    <workbookView xWindow="-120" yWindow="-120" windowWidth="29040" windowHeight="15840" tabRatio="824" firstSheet="1" activeTab="10" xr2:uid="{00000000-000D-0000-FFFF-FFFF00000000}"/>
  </bookViews>
  <sheets>
    <sheet name="出力" sheetId="18" r:id="rId1"/>
    <sheet name="入力①（損益計算書）" sheetId="46" r:id="rId2"/>
    <sheet name="入力②（乳牛台帳）" sheetId="45" r:id="rId3"/>
    <sheet name="入力③（固定資産台帳）" sheetId="12" r:id="rId4"/>
    <sheet name="入力④（前提条件）" sheetId="43" r:id="rId5"/>
    <sheet name="入力⑤既存負債入力" sheetId="11" r:id="rId6"/>
    <sheet name="入力⑥投資借入計画入力" sheetId="2" r:id="rId7"/>
    <sheet name="入力⑦必要家計費入力" sheetId="32" r:id="rId8"/>
    <sheet name="入力⑧乳牛増殖計画" sheetId="1" r:id="rId9"/>
    <sheet name="利益係数" sheetId="25" r:id="rId10"/>
    <sheet name="肉牛増殖計画" sheetId="27" r:id="rId11"/>
    <sheet name="乳量・価格" sheetId="28" r:id="rId12"/>
    <sheet name="（参考）畜産物生産費統計" sheetId="40" state="hidden" r:id="rId13"/>
    <sheet name="乳牛取得計画" sheetId="21" r:id="rId14"/>
    <sheet name="肉牛取得計画" sheetId="23" r:id="rId15"/>
    <sheet name="土地面積入力" sheetId="29" r:id="rId16"/>
    <sheet name="土地取得計画入力" sheetId="20" r:id="rId17"/>
    <sheet name="農場リース入力（牛含む）" sheetId="13" r:id="rId18"/>
    <sheet name="その他リース入力" sheetId="19" r:id="rId19"/>
    <sheet name="労働係数" sheetId="26" r:id="rId20"/>
    <sheet name="労働時間（乳牛）入力" sheetId="3" r:id="rId21"/>
    <sheet name="労働時間（肉牛）入力" sheetId="24" r:id="rId22"/>
    <sheet name="労働時間（圃場）実績入力" sheetId="14" r:id="rId23"/>
    <sheet name="棚卸" sheetId="9" r:id="rId24"/>
    <sheet name="按分比率" sheetId="31" r:id="rId25"/>
    <sheet name="乳牛償却費" sheetId="8" r:id="rId26"/>
    <sheet name="繁殖肉牛償却費" sheetId="22" r:id="rId27"/>
  </sheets>
  <definedNames>
    <definedName name="_xlnm.Print_Area" localSheetId="0">出力!$B$2:$T$83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27" l="1"/>
  <c r="F13" i="26" l="1"/>
  <c r="O7" i="46"/>
  <c r="D6" i="21"/>
  <c r="D5" i="21"/>
  <c r="AM16" i="12"/>
  <c r="AM15" i="12"/>
  <c r="AM235" i="12" s="1"/>
  <c r="AM47" i="12"/>
  <c r="AM67" i="12"/>
  <c r="AM66" i="12"/>
  <c r="AM65"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O4" i="46"/>
  <c r="I25" i="45"/>
  <c r="H25" i="45"/>
  <c r="I24" i="45"/>
  <c r="H24" i="45"/>
  <c r="I23" i="45"/>
  <c r="H23" i="45"/>
  <c r="I22" i="45"/>
  <c r="H22" i="45"/>
  <c r="I21" i="45"/>
  <c r="H21" i="45"/>
  <c r="I20" i="45"/>
  <c r="H20" i="45"/>
  <c r="I19" i="45"/>
  <c r="H19" i="45"/>
  <c r="I18" i="45"/>
  <c r="H18" i="45"/>
  <c r="I17" i="45"/>
  <c r="H17" i="45"/>
  <c r="I16" i="45"/>
  <c r="H16" i="45"/>
  <c r="I15" i="45"/>
  <c r="H15" i="45"/>
  <c r="I14" i="45"/>
  <c r="H14" i="45"/>
  <c r="I13" i="45"/>
  <c r="H13" i="45"/>
  <c r="I12" i="45"/>
  <c r="H12" i="45"/>
  <c r="I11" i="45"/>
  <c r="H11" i="45"/>
  <c r="I10" i="45"/>
  <c r="H10" i="45"/>
  <c r="I9" i="45"/>
  <c r="H9" i="45"/>
  <c r="I8" i="45"/>
  <c r="G42" i="1" s="1"/>
  <c r="H8" i="45"/>
  <c r="G37" i="1" s="1"/>
  <c r="I7" i="45"/>
  <c r="H7" i="45"/>
  <c r="G36" i="1" s="1"/>
  <c r="I6" i="45"/>
  <c r="H6" i="45"/>
  <c r="I5" i="45"/>
  <c r="H5" i="45"/>
  <c r="G35" i="1"/>
  <c r="G40" i="1"/>
  <c r="G41" i="1"/>
  <c r="G39" i="1"/>
  <c r="I4" i="45"/>
  <c r="G38" i="1" s="1"/>
  <c r="H4" i="45"/>
  <c r="G20" i="1"/>
  <c r="G21" i="1"/>
  <c r="G22" i="1"/>
  <c r="G23" i="1"/>
  <c r="G24" i="1"/>
  <c r="G33" i="1"/>
  <c r="G43" i="1" s="1"/>
  <c r="G34" i="1"/>
  <c r="T75" i="18"/>
  <c r="S75" i="18"/>
  <c r="R75" i="18"/>
  <c r="Q75" i="18"/>
  <c r="P75" i="18"/>
  <c r="O75" i="18"/>
  <c r="N75" i="18"/>
  <c r="M75" i="18"/>
  <c r="L75" i="18"/>
  <c r="K75" i="18"/>
  <c r="J75" i="18"/>
  <c r="I75" i="18"/>
  <c r="T74" i="18"/>
  <c r="S74" i="18"/>
  <c r="R74" i="18"/>
  <c r="Q74" i="18"/>
  <c r="P74" i="18"/>
  <c r="O74" i="18"/>
  <c r="N74" i="18"/>
  <c r="M74" i="18"/>
  <c r="L74" i="18"/>
  <c r="K74" i="18"/>
  <c r="J74" i="18"/>
  <c r="I74" i="18"/>
  <c r="H75" i="18"/>
  <c r="H74" i="18"/>
  <c r="G2" i="1"/>
  <c r="G158" i="12" l="1"/>
  <c r="G159" i="12"/>
  <c r="G160" i="12"/>
  <c r="G161" i="12"/>
  <c r="G162" i="12"/>
  <c r="G163" i="12"/>
  <c r="G164" i="12"/>
  <c r="G165" i="12"/>
  <c r="I4" i="46" l="1"/>
  <c r="N9" i="46"/>
  <c r="N11" i="46"/>
  <c r="I7" i="46"/>
  <c r="F8" i="46"/>
  <c r="N8" i="46" s="1"/>
  <c r="F6" i="46"/>
  <c r="F9" i="46"/>
  <c r="F7" i="46"/>
  <c r="F16" i="46"/>
  <c r="N16" i="46" s="1"/>
  <c r="F21" i="46"/>
  <c r="N21" i="46" s="1"/>
  <c r="F14" i="46"/>
  <c r="N14" i="46" s="1"/>
  <c r="F12" i="46"/>
  <c r="N12" i="46" s="1"/>
  <c r="F11" i="46"/>
  <c r="T22" i="28" l="1"/>
  <c r="S22" i="28"/>
  <c r="R22" i="28"/>
  <c r="Q22" i="28"/>
  <c r="P22" i="28"/>
  <c r="O22" i="28"/>
  <c r="N22" i="28"/>
  <c r="M22" i="28"/>
  <c r="L22" i="28"/>
  <c r="K22" i="28"/>
  <c r="J22" i="28"/>
  <c r="I22" i="28"/>
  <c r="H22" i="28"/>
  <c r="G22" i="28"/>
  <c r="G4" i="29"/>
  <c r="H4" i="29" s="1"/>
  <c r="I4" i="29" s="1"/>
  <c r="J4" i="29" s="1"/>
  <c r="K4" i="29" s="1"/>
  <c r="L4" i="29" s="1"/>
  <c r="M4" i="29" s="1"/>
  <c r="N4" i="29" s="1"/>
  <c r="O4" i="29" s="1"/>
  <c r="P4" i="29" s="1"/>
  <c r="Q4" i="29" s="1"/>
  <c r="R4" i="29" s="1"/>
  <c r="S4" i="29" s="1"/>
  <c r="T61" i="18" l="1"/>
  <c r="S61" i="18"/>
  <c r="R61" i="18"/>
  <c r="Q61" i="18"/>
  <c r="P61" i="18"/>
  <c r="O61" i="18"/>
  <c r="N61" i="18"/>
  <c r="M61" i="18"/>
  <c r="L61" i="18"/>
  <c r="K61" i="18"/>
  <c r="N22" i="46"/>
  <c r="T16" i="28"/>
  <c r="G21" i="28"/>
  <c r="H21" i="28" s="1"/>
  <c r="I21" i="28" s="1"/>
  <c r="J21" i="28" s="1"/>
  <c r="K21" i="28" s="1"/>
  <c r="L21" i="28" s="1"/>
  <c r="M21" i="28" s="1"/>
  <c r="N21" i="28" s="1"/>
  <c r="O21" i="28" s="1"/>
  <c r="P21" i="28" s="1"/>
  <c r="Q21" i="28" s="1"/>
  <c r="R21" i="28" s="1"/>
  <c r="S21" i="28" s="1"/>
  <c r="T21" i="28" s="1"/>
  <c r="G20" i="28"/>
  <c r="H20" i="28" s="1"/>
  <c r="I20" i="28" s="1"/>
  <c r="J20" i="28" s="1"/>
  <c r="K20" i="28" s="1"/>
  <c r="L20" i="28" s="1"/>
  <c r="M20" i="28" s="1"/>
  <c r="N20" i="28" s="1"/>
  <c r="O20" i="28" s="1"/>
  <c r="P20" i="28" s="1"/>
  <c r="Q20" i="28" s="1"/>
  <c r="R20" i="28" s="1"/>
  <c r="S20" i="28" s="1"/>
  <c r="T20" i="28" s="1"/>
  <c r="G19" i="28"/>
  <c r="H19" i="28" s="1"/>
  <c r="I19" i="28" s="1"/>
  <c r="J19" i="28" s="1"/>
  <c r="K19" i="28" s="1"/>
  <c r="L19" i="28" s="1"/>
  <c r="M19" i="28" s="1"/>
  <c r="N19" i="28" s="1"/>
  <c r="O19" i="28" s="1"/>
  <c r="P19" i="28" s="1"/>
  <c r="Q19" i="28" s="1"/>
  <c r="R19" i="28" s="1"/>
  <c r="S19" i="28" s="1"/>
  <c r="T19" i="28" s="1"/>
  <c r="G18" i="28"/>
  <c r="H18" i="28" s="1"/>
  <c r="I18" i="28" s="1"/>
  <c r="J18" i="28" s="1"/>
  <c r="K18" i="28" s="1"/>
  <c r="L18" i="28" s="1"/>
  <c r="M18" i="28" s="1"/>
  <c r="N18" i="28" s="1"/>
  <c r="O18" i="28" s="1"/>
  <c r="P18" i="28" s="1"/>
  <c r="Q18" i="28" s="1"/>
  <c r="R18" i="28" s="1"/>
  <c r="S18" i="28" s="1"/>
  <c r="T18" i="28" s="1"/>
  <c r="G17" i="28"/>
  <c r="H17" i="28" s="1"/>
  <c r="I17" i="28" s="1"/>
  <c r="J17" i="28" s="1"/>
  <c r="K17" i="28" s="1"/>
  <c r="L17" i="28" s="1"/>
  <c r="M17" i="28" s="1"/>
  <c r="N17" i="28" s="1"/>
  <c r="O17" i="28" s="1"/>
  <c r="P17" i="28" s="1"/>
  <c r="Q17" i="28" s="1"/>
  <c r="R17" i="28" s="1"/>
  <c r="S17" i="28" s="1"/>
  <c r="T17" i="28" s="1"/>
  <c r="G15" i="28"/>
  <c r="H15" i="28" s="1"/>
  <c r="I15" i="28" s="1"/>
  <c r="J15" i="28" s="1"/>
  <c r="K15" i="28" s="1"/>
  <c r="L15" i="28" s="1"/>
  <c r="M15" i="28" s="1"/>
  <c r="N15" i="28" s="1"/>
  <c r="O15" i="28" s="1"/>
  <c r="P15" i="28" s="1"/>
  <c r="Q15" i="28" s="1"/>
  <c r="R15" i="28" s="1"/>
  <c r="S15" i="28" s="1"/>
  <c r="T15" i="28" s="1"/>
  <c r="G14" i="28"/>
  <c r="H14" i="28" s="1"/>
  <c r="I14" i="28" s="1"/>
  <c r="J14" i="28" s="1"/>
  <c r="K14" i="28" s="1"/>
  <c r="L14" i="28" s="1"/>
  <c r="M14" i="28" s="1"/>
  <c r="N14" i="28" s="1"/>
  <c r="O14" i="28" s="1"/>
  <c r="P14" i="28" s="1"/>
  <c r="Q14" i="28" s="1"/>
  <c r="R14" i="28" s="1"/>
  <c r="S14" i="28" s="1"/>
  <c r="T14" i="28" s="1"/>
  <c r="G13" i="28"/>
  <c r="H13" i="28" s="1"/>
  <c r="I13" i="28" s="1"/>
  <c r="J13" i="28" s="1"/>
  <c r="K13" i="28" s="1"/>
  <c r="L13" i="28" s="1"/>
  <c r="M13" i="28" s="1"/>
  <c r="N13" i="28" s="1"/>
  <c r="O13" i="28" s="1"/>
  <c r="P13" i="28" s="1"/>
  <c r="Q13" i="28" s="1"/>
  <c r="R13" i="28" s="1"/>
  <c r="S13" i="28" s="1"/>
  <c r="T13" i="28" s="1"/>
  <c r="G12" i="28"/>
  <c r="H12" i="28" s="1"/>
  <c r="I12" i="28" s="1"/>
  <c r="J12" i="28" s="1"/>
  <c r="K12" i="28" s="1"/>
  <c r="L12" i="28" s="1"/>
  <c r="M12" i="28" s="1"/>
  <c r="N12" i="28" s="1"/>
  <c r="O12" i="28" s="1"/>
  <c r="P12" i="28" s="1"/>
  <c r="Q12" i="28" s="1"/>
  <c r="R12" i="28" s="1"/>
  <c r="S12" i="28" s="1"/>
  <c r="T12" i="28" s="1"/>
  <c r="G11" i="28"/>
  <c r="H11" i="28" s="1"/>
  <c r="I11" i="28" s="1"/>
  <c r="J11" i="28" s="1"/>
  <c r="K11" i="28" s="1"/>
  <c r="L11" i="28" s="1"/>
  <c r="M11" i="28" s="1"/>
  <c r="N11" i="28" s="1"/>
  <c r="O11" i="28" s="1"/>
  <c r="P11" i="28" s="1"/>
  <c r="Q11" i="28" s="1"/>
  <c r="R11" i="28" s="1"/>
  <c r="S11" i="28" s="1"/>
  <c r="T11" i="28" s="1"/>
  <c r="G10" i="28"/>
  <c r="H10" i="28" s="1"/>
  <c r="I10" i="28" s="1"/>
  <c r="J10" i="28" s="1"/>
  <c r="K10" i="28" s="1"/>
  <c r="L10" i="28" s="1"/>
  <c r="M10" i="28" s="1"/>
  <c r="N10" i="28" s="1"/>
  <c r="O10" i="28" s="1"/>
  <c r="P10" i="28" s="1"/>
  <c r="Q10" i="28" s="1"/>
  <c r="R10" i="28" s="1"/>
  <c r="S10" i="28" s="1"/>
  <c r="T10" i="28" s="1"/>
  <c r="G9" i="28"/>
  <c r="H9" i="28" s="1"/>
  <c r="I9" i="28" s="1"/>
  <c r="J9" i="28" s="1"/>
  <c r="K9" i="28" s="1"/>
  <c r="L9" i="28" s="1"/>
  <c r="M9" i="28" s="1"/>
  <c r="N9" i="28" s="1"/>
  <c r="O9" i="28" s="1"/>
  <c r="P9" i="28" s="1"/>
  <c r="Q9" i="28" s="1"/>
  <c r="R9" i="28" s="1"/>
  <c r="S9" i="28" s="1"/>
  <c r="T9" i="28" s="1"/>
  <c r="G8" i="28"/>
  <c r="H8" i="28" s="1"/>
  <c r="I8" i="28" s="1"/>
  <c r="J8" i="28" s="1"/>
  <c r="K8" i="28" s="1"/>
  <c r="L8" i="28" s="1"/>
  <c r="M8" i="28" s="1"/>
  <c r="N8" i="28" s="1"/>
  <c r="O8" i="28" s="1"/>
  <c r="P8" i="28" s="1"/>
  <c r="Q8" i="28" s="1"/>
  <c r="R8" i="28" s="1"/>
  <c r="S8" i="28" s="1"/>
  <c r="T8" i="28" s="1"/>
  <c r="G7" i="28"/>
  <c r="H7" i="28" s="1"/>
  <c r="I7" i="28" s="1"/>
  <c r="G5" i="28"/>
  <c r="H5" i="28" s="1"/>
  <c r="I5" i="28" s="1"/>
  <c r="J5" i="28" s="1"/>
  <c r="K5" i="28" s="1"/>
  <c r="L5" i="28" s="1"/>
  <c r="M5" i="28" s="1"/>
  <c r="N5" i="28" s="1"/>
  <c r="O5" i="28" s="1"/>
  <c r="P5" i="28" s="1"/>
  <c r="Q5" i="28" s="1"/>
  <c r="R5" i="28" s="1"/>
  <c r="S5" i="28" s="1"/>
  <c r="T5" i="28" s="1"/>
  <c r="G4" i="28"/>
  <c r="H4" i="28" s="1"/>
  <c r="I4" i="28" s="1"/>
  <c r="J4" i="28" s="1"/>
  <c r="K4" i="28" s="1"/>
  <c r="L4" i="28" s="1"/>
  <c r="M4" i="28" s="1"/>
  <c r="N4" i="28" s="1"/>
  <c r="O4" i="28" s="1"/>
  <c r="P4" i="28" s="1"/>
  <c r="Q4" i="28" s="1"/>
  <c r="R4" i="28" s="1"/>
  <c r="S4" i="28" s="1"/>
  <c r="T4" i="28" s="1"/>
  <c r="AH5" i="46"/>
  <c r="AN5" i="46"/>
  <c r="AT5" i="46"/>
  <c r="N6" i="46"/>
  <c r="T65" i="1"/>
  <c r="T30" i="1"/>
  <c r="G14" i="1"/>
  <c r="H14" i="1" s="1"/>
  <c r="I14" i="1" s="1"/>
  <c r="J14" i="1" s="1"/>
  <c r="K14" i="1" s="1"/>
  <c r="L14" i="1" s="1"/>
  <c r="M14" i="1" s="1"/>
  <c r="N14" i="1" s="1"/>
  <c r="O14" i="1" s="1"/>
  <c r="P14" i="1" s="1"/>
  <c r="Q14" i="1" s="1"/>
  <c r="R14" i="1" s="1"/>
  <c r="S14" i="1" s="1"/>
  <c r="T14" i="1" s="1"/>
  <c r="G13" i="1"/>
  <c r="H13" i="1" s="1"/>
  <c r="I13" i="1" s="1"/>
  <c r="J13" i="1" s="1"/>
  <c r="K13" i="1" s="1"/>
  <c r="L13" i="1" s="1"/>
  <c r="M13" i="1" s="1"/>
  <c r="N13" i="1" s="1"/>
  <c r="O13" i="1" s="1"/>
  <c r="P13" i="1" s="1"/>
  <c r="Q13" i="1" s="1"/>
  <c r="R13" i="1" s="1"/>
  <c r="S13" i="1" s="1"/>
  <c r="T13" i="1" s="1"/>
  <c r="H18" i="1"/>
  <c r="I18" i="1" s="1"/>
  <c r="J18" i="1" s="1"/>
  <c r="K18" i="1" s="1"/>
  <c r="L18" i="1" s="1"/>
  <c r="M18" i="1" s="1"/>
  <c r="N18" i="1" s="1"/>
  <c r="O18" i="1" s="1"/>
  <c r="P18" i="1" s="1"/>
  <c r="Q18" i="1" s="1"/>
  <c r="R18" i="1" s="1"/>
  <c r="S18" i="1" s="1"/>
  <c r="T18" i="1" s="1"/>
  <c r="H17" i="1"/>
  <c r="I17" i="1" s="1"/>
  <c r="J17" i="1" s="1"/>
  <c r="K17" i="1" s="1"/>
  <c r="L17" i="1" s="1"/>
  <c r="M17" i="1" s="1"/>
  <c r="N17" i="1" s="1"/>
  <c r="O17" i="1" s="1"/>
  <c r="P17" i="1" s="1"/>
  <c r="Q17" i="1" s="1"/>
  <c r="R17" i="1" s="1"/>
  <c r="S17" i="1" s="1"/>
  <c r="T17" i="1" s="1"/>
  <c r="H16" i="1"/>
  <c r="I16" i="1" s="1"/>
  <c r="J16" i="1" s="1"/>
  <c r="K16" i="1" s="1"/>
  <c r="L16" i="1" s="1"/>
  <c r="M16" i="1" s="1"/>
  <c r="N16" i="1" s="1"/>
  <c r="O16" i="1" s="1"/>
  <c r="P16" i="1" s="1"/>
  <c r="Q16" i="1" s="1"/>
  <c r="R16" i="1" s="1"/>
  <c r="S16" i="1" s="1"/>
  <c r="T16" i="1" s="1"/>
  <c r="G11" i="1"/>
  <c r="H11" i="1" s="1"/>
  <c r="I11" i="1" s="1"/>
  <c r="J11" i="1" s="1"/>
  <c r="K11" i="1" s="1"/>
  <c r="L11" i="1" s="1"/>
  <c r="M11" i="1" s="1"/>
  <c r="N11" i="1" s="1"/>
  <c r="O11" i="1" s="1"/>
  <c r="P11" i="1" s="1"/>
  <c r="Q11" i="1" s="1"/>
  <c r="R11" i="1" s="1"/>
  <c r="S11" i="1" s="1"/>
  <c r="T11" i="1" s="1"/>
  <c r="G7" i="1"/>
  <c r="H7" i="1" s="1"/>
  <c r="I7" i="1" s="1"/>
  <c r="J7" i="1" s="1"/>
  <c r="K7" i="1" s="1"/>
  <c r="L7" i="1" s="1"/>
  <c r="M7" i="1" s="1"/>
  <c r="N7" i="1" s="1"/>
  <c r="O7" i="1" s="1"/>
  <c r="P7" i="1" s="1"/>
  <c r="Q7" i="1" s="1"/>
  <c r="R7" i="1" s="1"/>
  <c r="S7" i="1" s="1"/>
  <c r="T7" i="1" s="1"/>
  <c r="G5" i="1"/>
  <c r="H5" i="1" s="1"/>
  <c r="I5" i="1" s="1"/>
  <c r="J5" i="1" s="1"/>
  <c r="K5" i="1" s="1"/>
  <c r="L5" i="1" s="1"/>
  <c r="M5" i="1" s="1"/>
  <c r="N5" i="1" s="1"/>
  <c r="O5" i="1" s="1"/>
  <c r="P5" i="1" s="1"/>
  <c r="Q5" i="1" s="1"/>
  <c r="R5" i="1" s="1"/>
  <c r="S5" i="1" s="1"/>
  <c r="T5" i="1" s="1"/>
  <c r="H17" i="18" l="1"/>
  <c r="J17" i="18"/>
  <c r="J7" i="28"/>
  <c r="I17" i="18"/>
  <c r="T6" i="1"/>
  <c r="T8" i="1"/>
  <c r="S16" i="28"/>
  <c r="R16" i="28"/>
  <c r="Q16" i="28"/>
  <c r="P16" i="28"/>
  <c r="O16" i="28"/>
  <c r="N16" i="28"/>
  <c r="M16" i="28"/>
  <c r="L16" i="28"/>
  <c r="K16" i="28"/>
  <c r="J16" i="28"/>
  <c r="I16" i="28"/>
  <c r="H16" i="28"/>
  <c r="G16" i="28"/>
  <c r="G31" i="1"/>
  <c r="K17" i="18" l="1"/>
  <c r="K7" i="28"/>
  <c r="L17" i="18" l="1"/>
  <c r="L7" i="28"/>
  <c r="M7" i="28" l="1"/>
  <c r="M17" i="18"/>
  <c r="N17" i="18" l="1"/>
  <c r="N7" i="28"/>
  <c r="O17" i="18" l="1"/>
  <c r="O7" i="28"/>
  <c r="P17" i="18" l="1"/>
  <c r="P7" i="28"/>
  <c r="Q17" i="18" l="1"/>
  <c r="Q7" i="28"/>
  <c r="R17" i="18" l="1"/>
  <c r="R7" i="28"/>
  <c r="S17" i="18" l="1"/>
  <c r="S7" i="28"/>
  <c r="T17" i="18" l="1"/>
  <c r="T7" i="28"/>
  <c r="AJ23" i="24" l="1"/>
  <c r="AM23" i="24" s="1"/>
  <c r="AD23" i="24"/>
  <c r="AG23" i="24" s="1"/>
  <c r="X23" i="24"/>
  <c r="AA23" i="24" s="1"/>
  <c r="R23" i="24"/>
  <c r="U23" i="24" s="1"/>
  <c r="L23" i="24"/>
  <c r="O23" i="24" s="1"/>
  <c r="F23" i="24"/>
  <c r="I23" i="24" s="1"/>
  <c r="AN23" i="24" s="1"/>
  <c r="AJ22" i="24"/>
  <c r="AM22" i="24" s="1"/>
  <c r="AD22" i="24"/>
  <c r="AG22" i="24" s="1"/>
  <c r="X22" i="24"/>
  <c r="AA22" i="24" s="1"/>
  <c r="R22" i="24"/>
  <c r="U22" i="24" s="1"/>
  <c r="O22" i="24"/>
  <c r="L22" i="24"/>
  <c r="F22" i="24"/>
  <c r="I22" i="24" s="1"/>
  <c r="AJ21" i="24"/>
  <c r="AM21" i="24" s="1"/>
  <c r="AD21" i="24"/>
  <c r="AG21" i="24" s="1"/>
  <c r="X21" i="24"/>
  <c r="AA21" i="24" s="1"/>
  <c r="R21" i="24"/>
  <c r="U21" i="24" s="1"/>
  <c r="L21" i="24"/>
  <c r="O21" i="24" s="1"/>
  <c r="F21" i="24"/>
  <c r="I21" i="24" s="1"/>
  <c r="AJ20" i="24"/>
  <c r="AM20" i="24" s="1"/>
  <c r="AD20" i="24"/>
  <c r="AG20" i="24" s="1"/>
  <c r="X20" i="24"/>
  <c r="AA20" i="24" s="1"/>
  <c r="R20" i="24"/>
  <c r="U20" i="24" s="1"/>
  <c r="L20" i="24"/>
  <c r="O20" i="24" s="1"/>
  <c r="I20" i="24"/>
  <c r="F20" i="24"/>
  <c r="AJ19" i="24"/>
  <c r="AM19" i="24" s="1"/>
  <c r="AD19" i="24"/>
  <c r="AG19" i="24" s="1"/>
  <c r="X19" i="24"/>
  <c r="AA19" i="24" s="1"/>
  <c r="R19" i="24"/>
  <c r="U19" i="24" s="1"/>
  <c r="L19" i="24"/>
  <c r="O19" i="24" s="1"/>
  <c r="I19" i="24"/>
  <c r="F19" i="24"/>
  <c r="AJ18" i="24"/>
  <c r="AM18" i="24" s="1"/>
  <c r="AD18" i="24"/>
  <c r="AG18" i="24" s="1"/>
  <c r="X18" i="24"/>
  <c r="AA18" i="24" s="1"/>
  <c r="R18" i="24"/>
  <c r="U18" i="24" s="1"/>
  <c r="L18" i="24"/>
  <c r="O18" i="24" s="1"/>
  <c r="F18" i="24"/>
  <c r="I18" i="24" s="1"/>
  <c r="AJ17" i="24"/>
  <c r="AM17" i="24" s="1"/>
  <c r="AD17" i="24"/>
  <c r="AG17" i="24" s="1"/>
  <c r="X17" i="24"/>
  <c r="AA17" i="24" s="1"/>
  <c r="R17" i="24"/>
  <c r="U17" i="24" s="1"/>
  <c r="L17" i="24"/>
  <c r="O17" i="24" s="1"/>
  <c r="F17" i="24"/>
  <c r="I17" i="24" s="1"/>
  <c r="AJ16" i="24"/>
  <c r="AM16" i="24" s="1"/>
  <c r="AG16" i="24"/>
  <c r="AD16" i="24"/>
  <c r="X16" i="24"/>
  <c r="AA16" i="24" s="1"/>
  <c r="U16" i="24"/>
  <c r="R16" i="24"/>
  <c r="L16" i="24"/>
  <c r="O16" i="24" s="1"/>
  <c r="F16" i="24"/>
  <c r="I16" i="24" s="1"/>
  <c r="AJ15" i="24"/>
  <c r="AM15" i="24" s="1"/>
  <c r="AD15" i="24"/>
  <c r="AG15" i="24" s="1"/>
  <c r="X15" i="24"/>
  <c r="AA15" i="24" s="1"/>
  <c r="R15" i="24"/>
  <c r="U15" i="24" s="1"/>
  <c r="L15" i="24"/>
  <c r="O15" i="24" s="1"/>
  <c r="F15" i="24"/>
  <c r="I15" i="24" s="1"/>
  <c r="AJ14" i="24"/>
  <c r="AM14" i="24" s="1"/>
  <c r="AD14" i="24"/>
  <c r="AG14" i="24" s="1"/>
  <c r="X14" i="24"/>
  <c r="AA14" i="24" s="1"/>
  <c r="R14" i="24"/>
  <c r="U14" i="24" s="1"/>
  <c r="L14" i="24"/>
  <c r="O14" i="24" s="1"/>
  <c r="I14" i="24"/>
  <c r="F14" i="24"/>
  <c r="AJ13" i="24"/>
  <c r="AM13" i="24" s="1"/>
  <c r="AD13" i="24"/>
  <c r="AG13" i="24" s="1"/>
  <c r="X13" i="24"/>
  <c r="AA13" i="24" s="1"/>
  <c r="R13" i="24"/>
  <c r="U13" i="24" s="1"/>
  <c r="L13" i="24"/>
  <c r="O13" i="24" s="1"/>
  <c r="F13" i="24"/>
  <c r="I13" i="24" s="1"/>
  <c r="AM12" i="24"/>
  <c r="AJ12" i="24"/>
  <c r="AD12" i="24"/>
  <c r="AG12" i="24" s="1"/>
  <c r="X12" i="24"/>
  <c r="AA12" i="24" s="1"/>
  <c r="R12" i="24"/>
  <c r="U12" i="24" s="1"/>
  <c r="L12" i="24"/>
  <c r="O12" i="24" s="1"/>
  <c r="F12" i="24"/>
  <c r="I12" i="24" s="1"/>
  <c r="AJ11" i="24"/>
  <c r="AM11" i="24" s="1"/>
  <c r="AD11" i="24"/>
  <c r="AG11" i="24" s="1"/>
  <c r="X11" i="24"/>
  <c r="AA11" i="24" s="1"/>
  <c r="R11" i="24"/>
  <c r="U11" i="24" s="1"/>
  <c r="L11" i="24"/>
  <c r="O11" i="24" s="1"/>
  <c r="F11" i="24"/>
  <c r="I11" i="24" s="1"/>
  <c r="AN11" i="24" s="1"/>
  <c r="AJ10" i="24"/>
  <c r="AM10" i="24" s="1"/>
  <c r="AD10" i="24"/>
  <c r="AG10" i="24" s="1"/>
  <c r="X10" i="24"/>
  <c r="AA10" i="24" s="1"/>
  <c r="R10" i="24"/>
  <c r="U10" i="24" s="1"/>
  <c r="O10" i="24"/>
  <c r="L10" i="24"/>
  <c r="F10" i="24"/>
  <c r="I10" i="24" s="1"/>
  <c r="AJ9" i="24"/>
  <c r="AM9" i="24" s="1"/>
  <c r="AD9" i="24"/>
  <c r="AG9" i="24" s="1"/>
  <c r="X9" i="24"/>
  <c r="AA9" i="24" s="1"/>
  <c r="R9" i="24"/>
  <c r="U9" i="24" s="1"/>
  <c r="L9" i="24"/>
  <c r="O9" i="24" s="1"/>
  <c r="F9" i="24"/>
  <c r="I9" i="24" s="1"/>
  <c r="AN9" i="24" s="1"/>
  <c r="AJ8" i="24"/>
  <c r="AM8" i="24" s="1"/>
  <c r="AD8" i="24"/>
  <c r="AG8" i="24" s="1"/>
  <c r="X8" i="24"/>
  <c r="AA8" i="24" s="1"/>
  <c r="R8" i="24"/>
  <c r="U8" i="24" s="1"/>
  <c r="L8" i="24"/>
  <c r="O8" i="24" s="1"/>
  <c r="F8" i="24"/>
  <c r="I8" i="24" s="1"/>
  <c r="AJ7" i="24"/>
  <c r="AM7" i="24" s="1"/>
  <c r="AD7" i="24"/>
  <c r="AG7" i="24" s="1"/>
  <c r="X7" i="24"/>
  <c r="AA7" i="24" s="1"/>
  <c r="R7" i="24"/>
  <c r="U7" i="24" s="1"/>
  <c r="L7" i="24"/>
  <c r="O7" i="24" s="1"/>
  <c r="F7" i="24"/>
  <c r="I7" i="24" s="1"/>
  <c r="AN7" i="24" s="1"/>
  <c r="AJ6" i="24"/>
  <c r="AM6" i="24" s="1"/>
  <c r="AD6" i="24"/>
  <c r="AG6" i="24" s="1"/>
  <c r="X6" i="24"/>
  <c r="AA6" i="24" s="1"/>
  <c r="R6" i="24"/>
  <c r="U6" i="24" s="1"/>
  <c r="O6" i="24"/>
  <c r="L6" i="24"/>
  <c r="F6" i="24"/>
  <c r="I6" i="24" s="1"/>
  <c r="AJ5" i="24"/>
  <c r="AM5" i="24" s="1"/>
  <c r="AD5" i="24"/>
  <c r="AG5" i="24" s="1"/>
  <c r="X5" i="24"/>
  <c r="AA5" i="24" s="1"/>
  <c r="R5" i="24"/>
  <c r="U5" i="24" s="1"/>
  <c r="L5" i="24"/>
  <c r="O5" i="24" s="1"/>
  <c r="F5" i="24"/>
  <c r="I5" i="24" s="1"/>
  <c r="H5" i="14"/>
  <c r="G5" i="14" s="1"/>
  <c r="I5" i="14"/>
  <c r="H6" i="14"/>
  <c r="G6" i="14" s="1"/>
  <c r="I6" i="14"/>
  <c r="H7" i="14"/>
  <c r="I7" i="14"/>
  <c r="H8" i="14"/>
  <c r="G8" i="14" s="1"/>
  <c r="I8" i="14"/>
  <c r="H9" i="14"/>
  <c r="G9" i="14" s="1"/>
  <c r="I9" i="14"/>
  <c r="H10" i="14"/>
  <c r="G10" i="14" s="1"/>
  <c r="I10" i="14"/>
  <c r="H11" i="14"/>
  <c r="G11" i="14" s="1"/>
  <c r="I11" i="14"/>
  <c r="H12" i="14"/>
  <c r="G12" i="14" s="1"/>
  <c r="I12" i="14"/>
  <c r="H13" i="14"/>
  <c r="I13" i="14"/>
  <c r="H14" i="14"/>
  <c r="I14" i="14"/>
  <c r="H15" i="14"/>
  <c r="G15" i="14" s="1"/>
  <c r="I15" i="14"/>
  <c r="H16" i="14"/>
  <c r="G16" i="14" s="1"/>
  <c r="I16" i="14"/>
  <c r="H17" i="14"/>
  <c r="I17" i="14"/>
  <c r="H18" i="14"/>
  <c r="G18" i="14" s="1"/>
  <c r="I18" i="14"/>
  <c r="H19" i="14"/>
  <c r="I19" i="14"/>
  <c r="H20" i="14"/>
  <c r="G20" i="14" s="1"/>
  <c r="I20" i="14"/>
  <c r="H21" i="14"/>
  <c r="I21" i="14"/>
  <c r="H22" i="14"/>
  <c r="G22" i="14" s="1"/>
  <c r="I22" i="14"/>
  <c r="H23" i="14"/>
  <c r="G23" i="14" s="1"/>
  <c r="I23" i="14"/>
  <c r="H24" i="14"/>
  <c r="G24" i="14" s="1"/>
  <c r="I24" i="14"/>
  <c r="H25" i="14"/>
  <c r="I25" i="14"/>
  <c r="H26" i="14"/>
  <c r="I26" i="14"/>
  <c r="G26" i="14" s="1"/>
  <c r="H27" i="14"/>
  <c r="I27" i="14"/>
  <c r="H28" i="14"/>
  <c r="G28" i="14" s="1"/>
  <c r="I28" i="14"/>
  <c r="H29" i="14"/>
  <c r="G29" i="14" s="1"/>
  <c r="I29" i="14"/>
  <c r="H30" i="14"/>
  <c r="G30" i="14" s="1"/>
  <c r="I30" i="14"/>
  <c r="H31" i="14"/>
  <c r="G31" i="14" s="1"/>
  <c r="I31" i="14"/>
  <c r="H32" i="14"/>
  <c r="I32" i="14"/>
  <c r="H33" i="14"/>
  <c r="G33" i="14" s="1"/>
  <c r="I33" i="14"/>
  <c r="H34" i="14"/>
  <c r="G34" i="14" s="1"/>
  <c r="I34" i="14"/>
  <c r="H35" i="14"/>
  <c r="I35" i="14"/>
  <c r="G36" i="14"/>
  <c r="H36" i="14"/>
  <c r="I36" i="14"/>
  <c r="H37" i="14"/>
  <c r="G37" i="14" s="1"/>
  <c r="I37" i="14"/>
  <c r="H38" i="14"/>
  <c r="G38" i="14" s="1"/>
  <c r="I38" i="14"/>
  <c r="H39" i="14"/>
  <c r="I39" i="14"/>
  <c r="H40" i="14"/>
  <c r="G40" i="14" s="1"/>
  <c r="I40" i="14"/>
  <c r="H41" i="14"/>
  <c r="G41" i="14" s="1"/>
  <c r="I41" i="14"/>
  <c r="H42" i="14"/>
  <c r="I42" i="14"/>
  <c r="G42" i="14" s="1"/>
  <c r="H43" i="14"/>
  <c r="G43" i="14" s="1"/>
  <c r="I43" i="14"/>
  <c r="H44" i="14"/>
  <c r="G44" i="14" s="1"/>
  <c r="I44" i="14"/>
  <c r="AN16" i="24" l="1"/>
  <c r="G21" i="14"/>
  <c r="G35" i="14"/>
  <c r="I45" i="14"/>
  <c r="O24" i="24"/>
  <c r="G14" i="14"/>
  <c r="G17" i="14"/>
  <c r="G13" i="14"/>
  <c r="AN14" i="24"/>
  <c r="G39" i="14"/>
  <c r="G27" i="14"/>
  <c r="AN19" i="24"/>
  <c r="AN20" i="24"/>
  <c r="G7" i="14"/>
  <c r="G45" i="14" s="1"/>
  <c r="G32" i="14"/>
  <c r="G19" i="14"/>
  <c r="G25" i="14"/>
  <c r="AM24" i="24"/>
  <c r="AN21" i="24"/>
  <c r="AN6" i="24"/>
  <c r="AN10" i="24"/>
  <c r="AN22" i="24"/>
  <c r="AN5" i="24"/>
  <c r="I24" i="24"/>
  <c r="AN8" i="24"/>
  <c r="AN12" i="24"/>
  <c r="U24" i="24"/>
  <c r="AN13" i="24"/>
  <c r="AN18" i="24"/>
  <c r="AA24" i="24"/>
  <c r="AN15" i="24"/>
  <c r="AN17" i="24"/>
  <c r="AG24" i="24"/>
  <c r="H45" i="14"/>
  <c r="AN24" i="24" l="1"/>
  <c r="D28" i="46" l="1"/>
  <c r="AL154" i="2"/>
  <c r="AK154" i="2"/>
  <c r="AJ154" i="2"/>
  <c r="AI154" i="2"/>
  <c r="AH154" i="2"/>
  <c r="AG154" i="2"/>
  <c r="AF154" i="2"/>
  <c r="AE154" i="2"/>
  <c r="AD154" i="2"/>
  <c r="AC154" i="2"/>
  <c r="AB154" i="2"/>
  <c r="AA154" i="2"/>
  <c r="Z154" i="2"/>
  <c r="Y154" i="2"/>
  <c r="X154" i="2"/>
  <c r="W154" i="2"/>
  <c r="V154" i="2"/>
  <c r="U154" i="2"/>
  <c r="T154" i="2"/>
  <c r="S154" i="2"/>
  <c r="R154" i="2"/>
  <c r="Q154" i="2"/>
  <c r="P154" i="2"/>
  <c r="O154" i="2"/>
  <c r="N154" i="2"/>
  <c r="M154" i="2"/>
  <c r="L154" i="2"/>
  <c r="F154" i="2"/>
  <c r="E154" i="2"/>
  <c r="D154" i="2"/>
  <c r="AL153" i="2"/>
  <c r="AK153" i="2"/>
  <c r="AJ153" i="2"/>
  <c r="AI153" i="2"/>
  <c r="AH153" i="2"/>
  <c r="AG153" i="2"/>
  <c r="AF153" i="2"/>
  <c r="AE153" i="2"/>
  <c r="AD153" i="2"/>
  <c r="AC153" i="2"/>
  <c r="AB153" i="2"/>
  <c r="AA153" i="2"/>
  <c r="Z153" i="2"/>
  <c r="Y153" i="2"/>
  <c r="X153" i="2"/>
  <c r="W153" i="2"/>
  <c r="V153" i="2"/>
  <c r="U153" i="2"/>
  <c r="T153" i="2"/>
  <c r="S153" i="2"/>
  <c r="R153" i="2"/>
  <c r="Q153" i="2"/>
  <c r="P153" i="2"/>
  <c r="O153" i="2"/>
  <c r="N153" i="2"/>
  <c r="M153" i="2"/>
  <c r="L153" i="2"/>
  <c r="F153" i="2"/>
  <c r="E153" i="2"/>
  <c r="D153" i="2"/>
  <c r="AL152" i="2"/>
  <c r="AK152" i="2"/>
  <c r="AJ152" i="2"/>
  <c r="AI152" i="2"/>
  <c r="AH152" i="2"/>
  <c r="AG152" i="2"/>
  <c r="AF152" i="2"/>
  <c r="AE152" i="2"/>
  <c r="AD152" i="2"/>
  <c r="AC152" i="2"/>
  <c r="AB152" i="2"/>
  <c r="AA152" i="2"/>
  <c r="Z152" i="2"/>
  <c r="Y152" i="2"/>
  <c r="X152" i="2"/>
  <c r="W152" i="2"/>
  <c r="V152" i="2"/>
  <c r="U152" i="2"/>
  <c r="T152" i="2"/>
  <c r="S152" i="2"/>
  <c r="R152" i="2"/>
  <c r="Q152" i="2"/>
  <c r="P152" i="2"/>
  <c r="O152" i="2"/>
  <c r="N152" i="2"/>
  <c r="M152" i="2"/>
  <c r="L152" i="2"/>
  <c r="F152" i="2"/>
  <c r="E152" i="2"/>
  <c r="D152" i="2"/>
  <c r="AL151" i="2"/>
  <c r="AK151" i="2"/>
  <c r="AJ151" i="2"/>
  <c r="AI151" i="2"/>
  <c r="AH151" i="2"/>
  <c r="AG151" i="2"/>
  <c r="AF151" i="2"/>
  <c r="AE151" i="2"/>
  <c r="AD151" i="2"/>
  <c r="AC151" i="2"/>
  <c r="AB151" i="2"/>
  <c r="AA151" i="2"/>
  <c r="Z151" i="2"/>
  <c r="Y151" i="2"/>
  <c r="X151" i="2"/>
  <c r="W151" i="2"/>
  <c r="V151" i="2"/>
  <c r="U151" i="2"/>
  <c r="T151" i="2"/>
  <c r="S151" i="2"/>
  <c r="R151" i="2"/>
  <c r="Q151" i="2"/>
  <c r="P151" i="2"/>
  <c r="O151" i="2"/>
  <c r="N151" i="2"/>
  <c r="M151" i="2"/>
  <c r="L151" i="2"/>
  <c r="F151" i="2"/>
  <c r="E151" i="2"/>
  <c r="D151" i="2"/>
  <c r="AL150" i="2"/>
  <c r="AK150" i="2"/>
  <c r="AJ150" i="2"/>
  <c r="AI150" i="2"/>
  <c r="AH150" i="2"/>
  <c r="AG150" i="2"/>
  <c r="AF150" i="2"/>
  <c r="AE150" i="2"/>
  <c r="AD150" i="2"/>
  <c r="AC150" i="2"/>
  <c r="AB150" i="2"/>
  <c r="AA150" i="2"/>
  <c r="Z150" i="2"/>
  <c r="Y150" i="2"/>
  <c r="X150" i="2"/>
  <c r="W150" i="2"/>
  <c r="V150" i="2"/>
  <c r="U150" i="2"/>
  <c r="T150" i="2"/>
  <c r="S150" i="2"/>
  <c r="R150" i="2"/>
  <c r="Q150" i="2"/>
  <c r="P150" i="2"/>
  <c r="O150" i="2"/>
  <c r="N150" i="2"/>
  <c r="M150" i="2"/>
  <c r="L150" i="2"/>
  <c r="F150" i="2"/>
  <c r="E150" i="2"/>
  <c r="D150" i="2"/>
  <c r="AL149" i="2"/>
  <c r="AK149" i="2"/>
  <c r="AJ149" i="2"/>
  <c r="AI149" i="2"/>
  <c r="AH149" i="2"/>
  <c r="AG149" i="2"/>
  <c r="AF149" i="2"/>
  <c r="AE149" i="2"/>
  <c r="AD149" i="2"/>
  <c r="AC149" i="2"/>
  <c r="AB149" i="2"/>
  <c r="AA149" i="2"/>
  <c r="Z149" i="2"/>
  <c r="Y149" i="2"/>
  <c r="X149" i="2"/>
  <c r="W149" i="2"/>
  <c r="V149" i="2"/>
  <c r="U149" i="2"/>
  <c r="T149" i="2"/>
  <c r="S149" i="2"/>
  <c r="R149" i="2"/>
  <c r="Q149" i="2"/>
  <c r="P149" i="2"/>
  <c r="O149" i="2"/>
  <c r="N149" i="2"/>
  <c r="M149" i="2"/>
  <c r="L149" i="2"/>
  <c r="F149" i="2"/>
  <c r="E149" i="2"/>
  <c r="D149" i="2"/>
  <c r="AL148" i="2"/>
  <c r="AK148" i="2"/>
  <c r="AJ148" i="2"/>
  <c r="AI148" i="2"/>
  <c r="AH148" i="2"/>
  <c r="AG148" i="2"/>
  <c r="AF148" i="2"/>
  <c r="AE148" i="2"/>
  <c r="AD148" i="2"/>
  <c r="AC148" i="2"/>
  <c r="AB148" i="2"/>
  <c r="AA148" i="2"/>
  <c r="Z148" i="2"/>
  <c r="Y148" i="2"/>
  <c r="X148" i="2"/>
  <c r="W148" i="2"/>
  <c r="V148" i="2"/>
  <c r="U148" i="2"/>
  <c r="T148" i="2"/>
  <c r="S148" i="2"/>
  <c r="R148" i="2"/>
  <c r="Q148" i="2"/>
  <c r="P148" i="2"/>
  <c r="O148" i="2"/>
  <c r="N148" i="2"/>
  <c r="M148" i="2"/>
  <c r="L148" i="2"/>
  <c r="F148" i="2"/>
  <c r="E148" i="2"/>
  <c r="D148" i="2"/>
  <c r="AL147" i="2"/>
  <c r="AK147" i="2"/>
  <c r="AJ147" i="2"/>
  <c r="AI147" i="2"/>
  <c r="AH147" i="2"/>
  <c r="AG147" i="2"/>
  <c r="AF147" i="2"/>
  <c r="AE147" i="2"/>
  <c r="AD147" i="2"/>
  <c r="AC147" i="2"/>
  <c r="AB147" i="2"/>
  <c r="AA147" i="2"/>
  <c r="Z147" i="2"/>
  <c r="Y147" i="2"/>
  <c r="X147" i="2"/>
  <c r="W147" i="2"/>
  <c r="V147" i="2"/>
  <c r="U147" i="2"/>
  <c r="T147" i="2"/>
  <c r="S147" i="2"/>
  <c r="R147" i="2"/>
  <c r="Q147" i="2"/>
  <c r="P147" i="2"/>
  <c r="O147" i="2"/>
  <c r="N147" i="2"/>
  <c r="M147" i="2"/>
  <c r="L147" i="2"/>
  <c r="F147" i="2"/>
  <c r="E147" i="2"/>
  <c r="D147" i="2"/>
  <c r="AL146" i="2"/>
  <c r="AK146" i="2"/>
  <c r="AJ146" i="2"/>
  <c r="AI146" i="2"/>
  <c r="AH146" i="2"/>
  <c r="AG146" i="2"/>
  <c r="AF146" i="2"/>
  <c r="AE146" i="2"/>
  <c r="AD146" i="2"/>
  <c r="AC146" i="2"/>
  <c r="AB146" i="2"/>
  <c r="AA146" i="2"/>
  <c r="Z146" i="2"/>
  <c r="Y146" i="2"/>
  <c r="X146" i="2"/>
  <c r="W146" i="2"/>
  <c r="V146" i="2"/>
  <c r="U146" i="2"/>
  <c r="T146" i="2"/>
  <c r="S146" i="2"/>
  <c r="R146" i="2"/>
  <c r="Q146" i="2"/>
  <c r="P146" i="2"/>
  <c r="O146" i="2"/>
  <c r="N146" i="2"/>
  <c r="M146" i="2"/>
  <c r="L146" i="2"/>
  <c r="F146" i="2"/>
  <c r="E146" i="2"/>
  <c r="D146" i="2"/>
  <c r="AL145" i="2"/>
  <c r="AK145" i="2"/>
  <c r="AJ145" i="2"/>
  <c r="AI145" i="2"/>
  <c r="AH145" i="2"/>
  <c r="AG145" i="2"/>
  <c r="AF145" i="2"/>
  <c r="AE145" i="2"/>
  <c r="AD145" i="2"/>
  <c r="AC145" i="2"/>
  <c r="AB145" i="2"/>
  <c r="AA145" i="2"/>
  <c r="Z145" i="2"/>
  <c r="Y145" i="2"/>
  <c r="X145" i="2"/>
  <c r="W145" i="2"/>
  <c r="V145" i="2"/>
  <c r="U145" i="2"/>
  <c r="T145" i="2"/>
  <c r="S145" i="2"/>
  <c r="R145" i="2"/>
  <c r="Q145" i="2"/>
  <c r="P145" i="2"/>
  <c r="O145" i="2"/>
  <c r="N145" i="2"/>
  <c r="M145" i="2"/>
  <c r="L145" i="2"/>
  <c r="F145" i="2"/>
  <c r="E145" i="2"/>
  <c r="D145" i="2"/>
  <c r="AL144" i="2"/>
  <c r="AK144" i="2"/>
  <c r="AJ144" i="2"/>
  <c r="AI144" i="2"/>
  <c r="AH144" i="2"/>
  <c r="AG144" i="2"/>
  <c r="AF144" i="2"/>
  <c r="AE144" i="2"/>
  <c r="AD144" i="2"/>
  <c r="AC144" i="2"/>
  <c r="AB144" i="2"/>
  <c r="AA144" i="2"/>
  <c r="Z144" i="2"/>
  <c r="Y144" i="2"/>
  <c r="X144" i="2"/>
  <c r="W144" i="2"/>
  <c r="V144" i="2"/>
  <c r="U144" i="2"/>
  <c r="T144" i="2"/>
  <c r="S144" i="2"/>
  <c r="R144" i="2"/>
  <c r="Q144" i="2"/>
  <c r="P144" i="2"/>
  <c r="O144" i="2"/>
  <c r="N144" i="2"/>
  <c r="M144" i="2"/>
  <c r="L144" i="2"/>
  <c r="F144" i="2"/>
  <c r="E144" i="2"/>
  <c r="D144" i="2"/>
  <c r="AL143" i="2"/>
  <c r="AK143" i="2"/>
  <c r="AJ143" i="2"/>
  <c r="AI143" i="2"/>
  <c r="AH143" i="2"/>
  <c r="AG143" i="2"/>
  <c r="AF143" i="2"/>
  <c r="AE143" i="2"/>
  <c r="AD143" i="2"/>
  <c r="AC143" i="2"/>
  <c r="AB143" i="2"/>
  <c r="AA143" i="2"/>
  <c r="Z143" i="2"/>
  <c r="Y143" i="2"/>
  <c r="X143" i="2"/>
  <c r="W143" i="2"/>
  <c r="V143" i="2"/>
  <c r="U143" i="2"/>
  <c r="T143" i="2"/>
  <c r="S143" i="2"/>
  <c r="R143" i="2"/>
  <c r="Q143" i="2"/>
  <c r="P143" i="2"/>
  <c r="O143" i="2"/>
  <c r="N143" i="2"/>
  <c r="M143" i="2"/>
  <c r="L143" i="2"/>
  <c r="F143" i="2"/>
  <c r="E143" i="2"/>
  <c r="D143" i="2"/>
  <c r="AL142" i="2"/>
  <c r="AK142" i="2"/>
  <c r="AJ142" i="2"/>
  <c r="AI142" i="2"/>
  <c r="AH142" i="2"/>
  <c r="AG142" i="2"/>
  <c r="AF142" i="2"/>
  <c r="AE142" i="2"/>
  <c r="AD142" i="2"/>
  <c r="AC142" i="2"/>
  <c r="AB142" i="2"/>
  <c r="AA142" i="2"/>
  <c r="Z142" i="2"/>
  <c r="Y142" i="2"/>
  <c r="X142" i="2"/>
  <c r="W142" i="2"/>
  <c r="V142" i="2"/>
  <c r="U142" i="2"/>
  <c r="T142" i="2"/>
  <c r="S142" i="2"/>
  <c r="R142" i="2"/>
  <c r="Q142" i="2"/>
  <c r="P142" i="2"/>
  <c r="O142" i="2"/>
  <c r="N142" i="2"/>
  <c r="M142" i="2"/>
  <c r="L142" i="2"/>
  <c r="F142" i="2"/>
  <c r="E142" i="2"/>
  <c r="D142" i="2"/>
  <c r="AL141" i="2"/>
  <c r="AK141" i="2"/>
  <c r="AJ141" i="2"/>
  <c r="AI141" i="2"/>
  <c r="AH141" i="2"/>
  <c r="AG141" i="2"/>
  <c r="AF141" i="2"/>
  <c r="AE141" i="2"/>
  <c r="AD141" i="2"/>
  <c r="AC141" i="2"/>
  <c r="AB141" i="2"/>
  <c r="AA141" i="2"/>
  <c r="Z141" i="2"/>
  <c r="Y141" i="2"/>
  <c r="X141" i="2"/>
  <c r="W141" i="2"/>
  <c r="V141" i="2"/>
  <c r="U141" i="2"/>
  <c r="T141" i="2"/>
  <c r="S141" i="2"/>
  <c r="R141" i="2"/>
  <c r="Q141" i="2"/>
  <c r="P141" i="2"/>
  <c r="O141" i="2"/>
  <c r="N141" i="2"/>
  <c r="M141" i="2"/>
  <c r="L141" i="2"/>
  <c r="F141" i="2"/>
  <c r="E141" i="2"/>
  <c r="D141" i="2"/>
  <c r="AL140" i="2"/>
  <c r="AK140" i="2"/>
  <c r="AJ140" i="2"/>
  <c r="AI140" i="2"/>
  <c r="AH140" i="2"/>
  <c r="AG140" i="2"/>
  <c r="AF140" i="2"/>
  <c r="AE140" i="2"/>
  <c r="AD140" i="2"/>
  <c r="AC140" i="2"/>
  <c r="AB140" i="2"/>
  <c r="AA140" i="2"/>
  <c r="Z140" i="2"/>
  <c r="Y140" i="2"/>
  <c r="X140" i="2"/>
  <c r="W140" i="2"/>
  <c r="V140" i="2"/>
  <c r="U140" i="2"/>
  <c r="T140" i="2"/>
  <c r="S140" i="2"/>
  <c r="R140" i="2"/>
  <c r="Q140" i="2"/>
  <c r="P140" i="2"/>
  <c r="O140" i="2"/>
  <c r="N140" i="2"/>
  <c r="M140" i="2"/>
  <c r="L140" i="2"/>
  <c r="F140" i="2"/>
  <c r="E140" i="2"/>
  <c r="D140" i="2"/>
  <c r="AL139" i="2"/>
  <c r="AK139" i="2"/>
  <c r="AJ139" i="2"/>
  <c r="AI139" i="2"/>
  <c r="AH139" i="2"/>
  <c r="AG139" i="2"/>
  <c r="AF139" i="2"/>
  <c r="AE139" i="2"/>
  <c r="AD139" i="2"/>
  <c r="AC139" i="2"/>
  <c r="AB139" i="2"/>
  <c r="AA139" i="2"/>
  <c r="Z139" i="2"/>
  <c r="Y139" i="2"/>
  <c r="X139" i="2"/>
  <c r="W139" i="2"/>
  <c r="V139" i="2"/>
  <c r="U139" i="2"/>
  <c r="T139" i="2"/>
  <c r="S139" i="2"/>
  <c r="R139" i="2"/>
  <c r="Q139" i="2"/>
  <c r="P139" i="2"/>
  <c r="O139" i="2"/>
  <c r="N139" i="2"/>
  <c r="M139" i="2"/>
  <c r="L139" i="2"/>
  <c r="F139" i="2"/>
  <c r="E139" i="2"/>
  <c r="D139" i="2"/>
  <c r="AL138" i="2"/>
  <c r="AK138" i="2"/>
  <c r="AJ138" i="2"/>
  <c r="AI138" i="2"/>
  <c r="AH138" i="2"/>
  <c r="AG138" i="2"/>
  <c r="AF138" i="2"/>
  <c r="AE138" i="2"/>
  <c r="AD138" i="2"/>
  <c r="AC138" i="2"/>
  <c r="AB138" i="2"/>
  <c r="AA138" i="2"/>
  <c r="Z138" i="2"/>
  <c r="Y138" i="2"/>
  <c r="X138" i="2"/>
  <c r="W138" i="2"/>
  <c r="V138" i="2"/>
  <c r="U138" i="2"/>
  <c r="T138" i="2"/>
  <c r="S138" i="2"/>
  <c r="R138" i="2"/>
  <c r="Q138" i="2"/>
  <c r="P138" i="2"/>
  <c r="O138" i="2"/>
  <c r="N138" i="2"/>
  <c r="M138" i="2"/>
  <c r="L138" i="2"/>
  <c r="F138" i="2"/>
  <c r="E138" i="2"/>
  <c r="D138" i="2"/>
  <c r="AL137" i="2"/>
  <c r="AK137" i="2"/>
  <c r="AJ137" i="2"/>
  <c r="AI137" i="2"/>
  <c r="AH137" i="2"/>
  <c r="AG137" i="2"/>
  <c r="AF137" i="2"/>
  <c r="AE137" i="2"/>
  <c r="AD137" i="2"/>
  <c r="AC137" i="2"/>
  <c r="AB137" i="2"/>
  <c r="AA137" i="2"/>
  <c r="Z137" i="2"/>
  <c r="Y137" i="2"/>
  <c r="X137" i="2"/>
  <c r="W137" i="2"/>
  <c r="V137" i="2"/>
  <c r="U137" i="2"/>
  <c r="T137" i="2"/>
  <c r="S137" i="2"/>
  <c r="R137" i="2"/>
  <c r="Q137" i="2"/>
  <c r="P137" i="2"/>
  <c r="O137" i="2"/>
  <c r="N137" i="2"/>
  <c r="M137" i="2"/>
  <c r="L137" i="2"/>
  <c r="F137" i="2"/>
  <c r="E137" i="2"/>
  <c r="D137" i="2"/>
  <c r="AL136" i="2"/>
  <c r="AK136" i="2"/>
  <c r="AJ136" i="2"/>
  <c r="AI136" i="2"/>
  <c r="AH136" i="2"/>
  <c r="AG136" i="2"/>
  <c r="AF136" i="2"/>
  <c r="AE136" i="2"/>
  <c r="AD136" i="2"/>
  <c r="AC136" i="2"/>
  <c r="AB136" i="2"/>
  <c r="AA136" i="2"/>
  <c r="Z136" i="2"/>
  <c r="Y136" i="2"/>
  <c r="X136" i="2"/>
  <c r="W136" i="2"/>
  <c r="V136" i="2"/>
  <c r="U136" i="2"/>
  <c r="T136" i="2"/>
  <c r="S136" i="2"/>
  <c r="R136" i="2"/>
  <c r="Q136" i="2"/>
  <c r="P136" i="2"/>
  <c r="O136" i="2"/>
  <c r="N136" i="2"/>
  <c r="M136" i="2"/>
  <c r="L136" i="2"/>
  <c r="F136" i="2"/>
  <c r="E136" i="2"/>
  <c r="D136" i="2"/>
  <c r="AL135" i="2"/>
  <c r="AK135" i="2"/>
  <c r="AJ135" i="2"/>
  <c r="AI135" i="2"/>
  <c r="AH135" i="2"/>
  <c r="AG135" i="2"/>
  <c r="AF135" i="2"/>
  <c r="AE135" i="2"/>
  <c r="AD135" i="2"/>
  <c r="AC135" i="2"/>
  <c r="AB135" i="2"/>
  <c r="AA135" i="2"/>
  <c r="Z135" i="2"/>
  <c r="Y135" i="2"/>
  <c r="X135" i="2"/>
  <c r="W135" i="2"/>
  <c r="V135" i="2"/>
  <c r="U135" i="2"/>
  <c r="T135" i="2"/>
  <c r="S135" i="2"/>
  <c r="R135" i="2"/>
  <c r="Q135" i="2"/>
  <c r="P135" i="2"/>
  <c r="O135" i="2"/>
  <c r="N135" i="2"/>
  <c r="M135" i="2"/>
  <c r="L135" i="2"/>
  <c r="F135" i="2"/>
  <c r="E135" i="2"/>
  <c r="D135" i="2"/>
  <c r="AL134" i="2"/>
  <c r="AK134" i="2"/>
  <c r="AJ134" i="2"/>
  <c r="AI134" i="2"/>
  <c r="AH134" i="2"/>
  <c r="AG134" i="2"/>
  <c r="AF134" i="2"/>
  <c r="AE134" i="2"/>
  <c r="AD134" i="2"/>
  <c r="AC134" i="2"/>
  <c r="AB134" i="2"/>
  <c r="AA134" i="2"/>
  <c r="Z134" i="2"/>
  <c r="Y134" i="2"/>
  <c r="X134" i="2"/>
  <c r="W134" i="2"/>
  <c r="V134" i="2"/>
  <c r="U134" i="2"/>
  <c r="T134" i="2"/>
  <c r="S134" i="2"/>
  <c r="R134" i="2"/>
  <c r="Q134" i="2"/>
  <c r="P134" i="2"/>
  <c r="O134" i="2"/>
  <c r="N134" i="2"/>
  <c r="M134" i="2"/>
  <c r="L134" i="2"/>
  <c r="F134" i="2"/>
  <c r="E134" i="2"/>
  <c r="D134" i="2"/>
  <c r="AL133" i="2"/>
  <c r="AK133" i="2"/>
  <c r="AJ133" i="2"/>
  <c r="AI133" i="2"/>
  <c r="AH133" i="2"/>
  <c r="AG133" i="2"/>
  <c r="AF133" i="2"/>
  <c r="AE133" i="2"/>
  <c r="AD133" i="2"/>
  <c r="AC133" i="2"/>
  <c r="AB133" i="2"/>
  <c r="AA133" i="2"/>
  <c r="Z133" i="2"/>
  <c r="Y133" i="2"/>
  <c r="X133" i="2"/>
  <c r="W133" i="2"/>
  <c r="V133" i="2"/>
  <c r="U133" i="2"/>
  <c r="T133" i="2"/>
  <c r="S133" i="2"/>
  <c r="R133" i="2"/>
  <c r="Q133" i="2"/>
  <c r="P133" i="2"/>
  <c r="O133" i="2"/>
  <c r="N133" i="2"/>
  <c r="M133" i="2"/>
  <c r="L133" i="2"/>
  <c r="F133" i="2"/>
  <c r="E133" i="2"/>
  <c r="D133" i="2"/>
  <c r="AL132" i="2"/>
  <c r="AK132" i="2"/>
  <c r="AJ132" i="2"/>
  <c r="AI132" i="2"/>
  <c r="AH132" i="2"/>
  <c r="AG132" i="2"/>
  <c r="AF132" i="2"/>
  <c r="AE132" i="2"/>
  <c r="AD132" i="2"/>
  <c r="AC132" i="2"/>
  <c r="AB132" i="2"/>
  <c r="AA132" i="2"/>
  <c r="Z132" i="2"/>
  <c r="Y132" i="2"/>
  <c r="X132" i="2"/>
  <c r="W132" i="2"/>
  <c r="V132" i="2"/>
  <c r="U132" i="2"/>
  <c r="T132" i="2"/>
  <c r="S132" i="2"/>
  <c r="R132" i="2"/>
  <c r="Q132" i="2"/>
  <c r="P132" i="2"/>
  <c r="O132" i="2"/>
  <c r="N132" i="2"/>
  <c r="M132" i="2"/>
  <c r="L132" i="2"/>
  <c r="F132" i="2"/>
  <c r="E132" i="2"/>
  <c r="D132" i="2"/>
  <c r="AL131" i="2"/>
  <c r="AK131" i="2"/>
  <c r="AJ131" i="2"/>
  <c r="AI131" i="2"/>
  <c r="AH131" i="2"/>
  <c r="AG131" i="2"/>
  <c r="AF131" i="2"/>
  <c r="AE131" i="2"/>
  <c r="AD131" i="2"/>
  <c r="AC131" i="2"/>
  <c r="AB131" i="2"/>
  <c r="AA131" i="2"/>
  <c r="Z131" i="2"/>
  <c r="Y131" i="2"/>
  <c r="X131" i="2"/>
  <c r="W131" i="2"/>
  <c r="V131" i="2"/>
  <c r="U131" i="2"/>
  <c r="T131" i="2"/>
  <c r="S131" i="2"/>
  <c r="R131" i="2"/>
  <c r="Q131" i="2"/>
  <c r="P131" i="2"/>
  <c r="O131" i="2"/>
  <c r="N131" i="2"/>
  <c r="M131" i="2"/>
  <c r="L131" i="2"/>
  <c r="F131" i="2"/>
  <c r="E131" i="2"/>
  <c r="D131" i="2"/>
  <c r="AL130" i="2"/>
  <c r="AK130" i="2"/>
  <c r="AJ130" i="2"/>
  <c r="AI130" i="2"/>
  <c r="AH130" i="2"/>
  <c r="AG130" i="2"/>
  <c r="AF130" i="2"/>
  <c r="AE130" i="2"/>
  <c r="AD130" i="2"/>
  <c r="AC130" i="2"/>
  <c r="AB130" i="2"/>
  <c r="AA130" i="2"/>
  <c r="Z130" i="2"/>
  <c r="Y130" i="2"/>
  <c r="X130" i="2"/>
  <c r="W130" i="2"/>
  <c r="V130" i="2"/>
  <c r="U130" i="2"/>
  <c r="T130" i="2"/>
  <c r="S130" i="2"/>
  <c r="R130" i="2"/>
  <c r="Q130" i="2"/>
  <c r="P130" i="2"/>
  <c r="O130" i="2"/>
  <c r="N130" i="2"/>
  <c r="M130" i="2"/>
  <c r="L130" i="2"/>
  <c r="F130" i="2"/>
  <c r="E130" i="2"/>
  <c r="D130" i="2"/>
  <c r="AL129" i="2"/>
  <c r="AK129" i="2"/>
  <c r="AJ129" i="2"/>
  <c r="AI129" i="2"/>
  <c r="AH129" i="2"/>
  <c r="AG129" i="2"/>
  <c r="AF129" i="2"/>
  <c r="AE129" i="2"/>
  <c r="AD129" i="2"/>
  <c r="AC129" i="2"/>
  <c r="AB129" i="2"/>
  <c r="AA129" i="2"/>
  <c r="Z129" i="2"/>
  <c r="Y129" i="2"/>
  <c r="X129" i="2"/>
  <c r="W129" i="2"/>
  <c r="V129" i="2"/>
  <c r="U129" i="2"/>
  <c r="T129" i="2"/>
  <c r="S129" i="2"/>
  <c r="R129" i="2"/>
  <c r="Q129" i="2"/>
  <c r="P129" i="2"/>
  <c r="O129" i="2"/>
  <c r="N129" i="2"/>
  <c r="M129" i="2"/>
  <c r="L129" i="2"/>
  <c r="F129" i="2"/>
  <c r="E129" i="2"/>
  <c r="D129" i="2"/>
  <c r="AL128" i="2"/>
  <c r="AK128" i="2"/>
  <c r="AJ128" i="2"/>
  <c r="AI128" i="2"/>
  <c r="AH128" i="2"/>
  <c r="AG128" i="2"/>
  <c r="AF128" i="2"/>
  <c r="AE128" i="2"/>
  <c r="AD128" i="2"/>
  <c r="AC128" i="2"/>
  <c r="AB128" i="2"/>
  <c r="AA128" i="2"/>
  <c r="Z128" i="2"/>
  <c r="Y128" i="2"/>
  <c r="X128" i="2"/>
  <c r="W128" i="2"/>
  <c r="V128" i="2"/>
  <c r="U128" i="2"/>
  <c r="T128" i="2"/>
  <c r="S128" i="2"/>
  <c r="R128" i="2"/>
  <c r="Q128" i="2"/>
  <c r="P128" i="2"/>
  <c r="O128" i="2"/>
  <c r="N128" i="2"/>
  <c r="M128" i="2"/>
  <c r="L128" i="2"/>
  <c r="F128" i="2"/>
  <c r="E128" i="2"/>
  <c r="D128" i="2"/>
  <c r="AL127" i="2"/>
  <c r="AK127" i="2"/>
  <c r="AJ127" i="2"/>
  <c r="AI127" i="2"/>
  <c r="AH127" i="2"/>
  <c r="AG127" i="2"/>
  <c r="AF127" i="2"/>
  <c r="AE127" i="2"/>
  <c r="AD127" i="2"/>
  <c r="AC127" i="2"/>
  <c r="AB127" i="2"/>
  <c r="AA127" i="2"/>
  <c r="Z127" i="2"/>
  <c r="Y127" i="2"/>
  <c r="X127" i="2"/>
  <c r="W127" i="2"/>
  <c r="V127" i="2"/>
  <c r="U127" i="2"/>
  <c r="T127" i="2"/>
  <c r="S127" i="2"/>
  <c r="R127" i="2"/>
  <c r="Q127" i="2"/>
  <c r="P127" i="2"/>
  <c r="O127" i="2"/>
  <c r="N127" i="2"/>
  <c r="M127" i="2"/>
  <c r="L127" i="2"/>
  <c r="F127" i="2"/>
  <c r="E127" i="2"/>
  <c r="D127" i="2"/>
  <c r="AL126" i="2"/>
  <c r="AK126" i="2"/>
  <c r="AJ126" i="2"/>
  <c r="AI126" i="2"/>
  <c r="AH126" i="2"/>
  <c r="AG126" i="2"/>
  <c r="AF126" i="2"/>
  <c r="AE126" i="2"/>
  <c r="AD126" i="2"/>
  <c r="AC126" i="2"/>
  <c r="AB126" i="2"/>
  <c r="AA126" i="2"/>
  <c r="Z126" i="2"/>
  <c r="Y126" i="2"/>
  <c r="X126" i="2"/>
  <c r="W126" i="2"/>
  <c r="V126" i="2"/>
  <c r="U126" i="2"/>
  <c r="T126" i="2"/>
  <c r="S126" i="2"/>
  <c r="R126" i="2"/>
  <c r="Q126" i="2"/>
  <c r="P126" i="2"/>
  <c r="O126" i="2"/>
  <c r="N126" i="2"/>
  <c r="M126" i="2"/>
  <c r="L126" i="2"/>
  <c r="F126" i="2"/>
  <c r="E126" i="2"/>
  <c r="D126" i="2"/>
  <c r="AL125" i="2"/>
  <c r="AK125" i="2"/>
  <c r="AJ125" i="2"/>
  <c r="AI125" i="2"/>
  <c r="AH125" i="2"/>
  <c r="AG125" i="2"/>
  <c r="AF125" i="2"/>
  <c r="AE125" i="2"/>
  <c r="AD125" i="2"/>
  <c r="AC125" i="2"/>
  <c r="AB125" i="2"/>
  <c r="AA125" i="2"/>
  <c r="Z125" i="2"/>
  <c r="Y125" i="2"/>
  <c r="X125" i="2"/>
  <c r="W125" i="2"/>
  <c r="V125" i="2"/>
  <c r="U125" i="2"/>
  <c r="T125" i="2"/>
  <c r="S125" i="2"/>
  <c r="R125" i="2"/>
  <c r="Q125" i="2"/>
  <c r="P125" i="2"/>
  <c r="O125" i="2"/>
  <c r="N125" i="2"/>
  <c r="M125" i="2"/>
  <c r="L125" i="2"/>
  <c r="F125" i="2"/>
  <c r="E125" i="2"/>
  <c r="D125" i="2"/>
  <c r="AL124"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F124" i="2"/>
  <c r="E124" i="2"/>
  <c r="D124" i="2"/>
  <c r="AL123"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F123" i="2"/>
  <c r="E123" i="2"/>
  <c r="D123" i="2"/>
  <c r="AL122"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F122" i="2"/>
  <c r="E122" i="2"/>
  <c r="D122" i="2"/>
  <c r="AL121"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F121" i="2"/>
  <c r="E121" i="2"/>
  <c r="D121" i="2"/>
  <c r="AL120"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F120" i="2"/>
  <c r="E120" i="2"/>
  <c r="D120" i="2"/>
  <c r="AL119"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F119" i="2"/>
  <c r="E119" i="2"/>
  <c r="D119"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F118" i="2"/>
  <c r="E118" i="2"/>
  <c r="D118" i="2"/>
  <c r="AL117"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F117" i="2"/>
  <c r="E117" i="2"/>
  <c r="D117" i="2"/>
  <c r="AL116" i="2"/>
  <c r="AK116" i="2"/>
  <c r="AJ116" i="2"/>
  <c r="AI116" i="2"/>
  <c r="AH116" i="2"/>
  <c r="AG116" i="2"/>
  <c r="AF116" i="2"/>
  <c r="AE116" i="2"/>
  <c r="AD116" i="2"/>
  <c r="AC116" i="2"/>
  <c r="AB116" i="2"/>
  <c r="AA116" i="2"/>
  <c r="Z116" i="2"/>
  <c r="Y116" i="2"/>
  <c r="X116" i="2"/>
  <c r="W116" i="2"/>
  <c r="V116" i="2"/>
  <c r="U116" i="2"/>
  <c r="T116" i="2"/>
  <c r="S116" i="2"/>
  <c r="R116" i="2"/>
  <c r="Q116" i="2"/>
  <c r="P116" i="2"/>
  <c r="O116" i="2"/>
  <c r="N116" i="2"/>
  <c r="M116" i="2"/>
  <c r="L116" i="2"/>
  <c r="F116" i="2"/>
  <c r="E116" i="2"/>
  <c r="D116" i="2"/>
  <c r="AL115" i="2"/>
  <c r="AK115" i="2"/>
  <c r="AJ115" i="2"/>
  <c r="AI115" i="2"/>
  <c r="AH115" i="2"/>
  <c r="AG115" i="2"/>
  <c r="AF115" i="2"/>
  <c r="AE115" i="2"/>
  <c r="AD115" i="2"/>
  <c r="AC115" i="2"/>
  <c r="AB115" i="2"/>
  <c r="AA115" i="2"/>
  <c r="Z115" i="2"/>
  <c r="Y115" i="2"/>
  <c r="X115" i="2"/>
  <c r="W115" i="2"/>
  <c r="V115" i="2"/>
  <c r="U115" i="2"/>
  <c r="T115" i="2"/>
  <c r="S115" i="2"/>
  <c r="R115" i="2"/>
  <c r="Q115" i="2"/>
  <c r="P115" i="2"/>
  <c r="O115" i="2"/>
  <c r="N115" i="2"/>
  <c r="M115" i="2"/>
  <c r="L115" i="2"/>
  <c r="F115" i="2"/>
  <c r="E115" i="2"/>
  <c r="D115" i="2"/>
  <c r="AL114" i="2"/>
  <c r="AK114" i="2"/>
  <c r="AJ114" i="2"/>
  <c r="AI114" i="2"/>
  <c r="AH114" i="2"/>
  <c r="AG114" i="2"/>
  <c r="AF114" i="2"/>
  <c r="AE114" i="2"/>
  <c r="AD114" i="2"/>
  <c r="AC114" i="2"/>
  <c r="AB114" i="2"/>
  <c r="AA114" i="2"/>
  <c r="Z114" i="2"/>
  <c r="Y114" i="2"/>
  <c r="X114" i="2"/>
  <c r="W114" i="2"/>
  <c r="V114" i="2"/>
  <c r="U114" i="2"/>
  <c r="T114" i="2"/>
  <c r="S114" i="2"/>
  <c r="R114" i="2"/>
  <c r="Q114" i="2"/>
  <c r="P114" i="2"/>
  <c r="O114" i="2"/>
  <c r="N114" i="2"/>
  <c r="M114" i="2"/>
  <c r="L114" i="2"/>
  <c r="F114" i="2"/>
  <c r="E114" i="2"/>
  <c r="D114" i="2"/>
  <c r="AL113" i="2"/>
  <c r="AK113" i="2"/>
  <c r="AJ113" i="2"/>
  <c r="AI113" i="2"/>
  <c r="AH113" i="2"/>
  <c r="AG113" i="2"/>
  <c r="AF113" i="2"/>
  <c r="AE113" i="2"/>
  <c r="AD113" i="2"/>
  <c r="AC113" i="2"/>
  <c r="AB113" i="2"/>
  <c r="AA113" i="2"/>
  <c r="Z113" i="2"/>
  <c r="Y113" i="2"/>
  <c r="X113" i="2"/>
  <c r="W113" i="2"/>
  <c r="V113" i="2"/>
  <c r="U113" i="2"/>
  <c r="T113" i="2"/>
  <c r="S113" i="2"/>
  <c r="R113" i="2"/>
  <c r="Q113" i="2"/>
  <c r="P113" i="2"/>
  <c r="O113" i="2"/>
  <c r="N113" i="2"/>
  <c r="M113" i="2"/>
  <c r="L113" i="2"/>
  <c r="F113" i="2"/>
  <c r="E113" i="2"/>
  <c r="D113" i="2"/>
  <c r="AL112" i="2"/>
  <c r="AK112" i="2"/>
  <c r="AJ112" i="2"/>
  <c r="AI112" i="2"/>
  <c r="AH112" i="2"/>
  <c r="AG112" i="2"/>
  <c r="AF112" i="2"/>
  <c r="AE112" i="2"/>
  <c r="AD112" i="2"/>
  <c r="AC112" i="2"/>
  <c r="AB112" i="2"/>
  <c r="AA112" i="2"/>
  <c r="Z112" i="2"/>
  <c r="Y112" i="2"/>
  <c r="X112" i="2"/>
  <c r="W112" i="2"/>
  <c r="V112" i="2"/>
  <c r="U112" i="2"/>
  <c r="T112" i="2"/>
  <c r="S112" i="2"/>
  <c r="R112" i="2"/>
  <c r="Q112" i="2"/>
  <c r="P112" i="2"/>
  <c r="O112" i="2"/>
  <c r="N112" i="2"/>
  <c r="M112" i="2"/>
  <c r="L112" i="2"/>
  <c r="F112" i="2"/>
  <c r="E112" i="2"/>
  <c r="D112" i="2"/>
  <c r="AL111" i="2"/>
  <c r="AK111" i="2"/>
  <c r="AJ111" i="2"/>
  <c r="AI111" i="2"/>
  <c r="AH111" i="2"/>
  <c r="AG111" i="2"/>
  <c r="AF111" i="2"/>
  <c r="AE111" i="2"/>
  <c r="AD111" i="2"/>
  <c r="AC111" i="2"/>
  <c r="AB111" i="2"/>
  <c r="AA111" i="2"/>
  <c r="Z111" i="2"/>
  <c r="Y111" i="2"/>
  <c r="X111" i="2"/>
  <c r="W111" i="2"/>
  <c r="V111" i="2"/>
  <c r="U111" i="2"/>
  <c r="T111" i="2"/>
  <c r="S111" i="2"/>
  <c r="R111" i="2"/>
  <c r="Q111" i="2"/>
  <c r="P111" i="2"/>
  <c r="O111" i="2"/>
  <c r="N111" i="2"/>
  <c r="M111" i="2"/>
  <c r="L111" i="2"/>
  <c r="F111" i="2"/>
  <c r="E111" i="2"/>
  <c r="D111" i="2"/>
  <c r="AL110" i="2"/>
  <c r="AK110" i="2"/>
  <c r="AJ110" i="2"/>
  <c r="AI110" i="2"/>
  <c r="AH110" i="2"/>
  <c r="AG110" i="2"/>
  <c r="AF110" i="2"/>
  <c r="AE110" i="2"/>
  <c r="AD110" i="2"/>
  <c r="AC110" i="2"/>
  <c r="AB110" i="2"/>
  <c r="AA110" i="2"/>
  <c r="Z110" i="2"/>
  <c r="Y110" i="2"/>
  <c r="X110" i="2"/>
  <c r="W110" i="2"/>
  <c r="V110" i="2"/>
  <c r="U110" i="2"/>
  <c r="T110" i="2"/>
  <c r="S110" i="2"/>
  <c r="R110" i="2"/>
  <c r="Q110" i="2"/>
  <c r="P110" i="2"/>
  <c r="O110" i="2"/>
  <c r="N110" i="2"/>
  <c r="M110" i="2"/>
  <c r="L110" i="2"/>
  <c r="F110" i="2"/>
  <c r="E110" i="2"/>
  <c r="D110" i="2"/>
  <c r="AL109" i="2"/>
  <c r="AK109" i="2"/>
  <c r="AJ109" i="2"/>
  <c r="AI109" i="2"/>
  <c r="AH109" i="2"/>
  <c r="AG109" i="2"/>
  <c r="AF109" i="2"/>
  <c r="AE109" i="2"/>
  <c r="AD109" i="2"/>
  <c r="AC109" i="2"/>
  <c r="AB109" i="2"/>
  <c r="AA109" i="2"/>
  <c r="Z109" i="2"/>
  <c r="Y109" i="2"/>
  <c r="X109" i="2"/>
  <c r="W109" i="2"/>
  <c r="V109" i="2"/>
  <c r="U109" i="2"/>
  <c r="T109" i="2"/>
  <c r="S109" i="2"/>
  <c r="R109" i="2"/>
  <c r="Q109" i="2"/>
  <c r="P109" i="2"/>
  <c r="O109" i="2"/>
  <c r="N109" i="2"/>
  <c r="M109" i="2"/>
  <c r="L109" i="2"/>
  <c r="F109" i="2"/>
  <c r="E109" i="2"/>
  <c r="D109" i="2"/>
  <c r="AL108" i="2"/>
  <c r="AK108" i="2"/>
  <c r="AJ108" i="2"/>
  <c r="AI108" i="2"/>
  <c r="AH108" i="2"/>
  <c r="AG108" i="2"/>
  <c r="AF108" i="2"/>
  <c r="AE108" i="2"/>
  <c r="AD108" i="2"/>
  <c r="AC108" i="2"/>
  <c r="AB108" i="2"/>
  <c r="AA108" i="2"/>
  <c r="Z108" i="2"/>
  <c r="Y108" i="2"/>
  <c r="X108" i="2"/>
  <c r="W108" i="2"/>
  <c r="V108" i="2"/>
  <c r="U108" i="2"/>
  <c r="T108" i="2"/>
  <c r="S108" i="2"/>
  <c r="R108" i="2"/>
  <c r="Q108" i="2"/>
  <c r="P108" i="2"/>
  <c r="O108" i="2"/>
  <c r="N108" i="2"/>
  <c r="M108" i="2"/>
  <c r="L108" i="2"/>
  <c r="F108" i="2"/>
  <c r="E108" i="2"/>
  <c r="D108" i="2"/>
  <c r="AL107" i="2"/>
  <c r="AK107" i="2"/>
  <c r="AJ107" i="2"/>
  <c r="AI107" i="2"/>
  <c r="AH107" i="2"/>
  <c r="AG107" i="2"/>
  <c r="AF107" i="2"/>
  <c r="AE107" i="2"/>
  <c r="AD107" i="2"/>
  <c r="AC107" i="2"/>
  <c r="AB107" i="2"/>
  <c r="AA107" i="2"/>
  <c r="Z107" i="2"/>
  <c r="Y107" i="2"/>
  <c r="X107" i="2"/>
  <c r="W107" i="2"/>
  <c r="V107" i="2"/>
  <c r="U107" i="2"/>
  <c r="T107" i="2"/>
  <c r="S107" i="2"/>
  <c r="R107" i="2"/>
  <c r="Q107" i="2"/>
  <c r="P107" i="2"/>
  <c r="O107" i="2"/>
  <c r="N107" i="2"/>
  <c r="M107" i="2"/>
  <c r="L107" i="2"/>
  <c r="F107" i="2"/>
  <c r="E107" i="2"/>
  <c r="D107" i="2"/>
  <c r="AL106" i="2"/>
  <c r="AK106" i="2"/>
  <c r="AJ106" i="2"/>
  <c r="AI106" i="2"/>
  <c r="AH106" i="2"/>
  <c r="AG106" i="2"/>
  <c r="AF106" i="2"/>
  <c r="AE106" i="2"/>
  <c r="AD106" i="2"/>
  <c r="AC106" i="2"/>
  <c r="AB106" i="2"/>
  <c r="AA106" i="2"/>
  <c r="Z106" i="2"/>
  <c r="Y106" i="2"/>
  <c r="X106" i="2"/>
  <c r="W106" i="2"/>
  <c r="V106" i="2"/>
  <c r="U106" i="2"/>
  <c r="T106" i="2"/>
  <c r="S106" i="2"/>
  <c r="R106" i="2"/>
  <c r="Q106" i="2"/>
  <c r="P106" i="2"/>
  <c r="O106" i="2"/>
  <c r="N106" i="2"/>
  <c r="M106" i="2"/>
  <c r="L106" i="2"/>
  <c r="F106" i="2"/>
  <c r="E106" i="2"/>
  <c r="D106" i="2"/>
  <c r="AL105" i="2"/>
  <c r="AK105" i="2"/>
  <c r="AJ105" i="2"/>
  <c r="AI105" i="2"/>
  <c r="AH105" i="2"/>
  <c r="AG105" i="2"/>
  <c r="AF105" i="2"/>
  <c r="AE105" i="2"/>
  <c r="AD105" i="2"/>
  <c r="AC105" i="2"/>
  <c r="AB105" i="2"/>
  <c r="AA105" i="2"/>
  <c r="Z105" i="2"/>
  <c r="Y105" i="2"/>
  <c r="X105" i="2"/>
  <c r="W105" i="2"/>
  <c r="V105" i="2"/>
  <c r="U105" i="2"/>
  <c r="T105" i="2"/>
  <c r="S105" i="2"/>
  <c r="R105" i="2"/>
  <c r="Q105" i="2"/>
  <c r="P105" i="2"/>
  <c r="O105" i="2"/>
  <c r="N105" i="2"/>
  <c r="M105" i="2"/>
  <c r="L105" i="2"/>
  <c r="F105" i="2"/>
  <c r="E105" i="2"/>
  <c r="D105" i="2"/>
  <c r="L104" i="12"/>
  <c r="L105" i="12"/>
  <c r="Z105" i="12"/>
  <c r="AA105" i="12"/>
  <c r="AB105" i="12"/>
  <c r="AC105" i="12"/>
  <c r="AD105" i="12"/>
  <c r="AE105" i="12"/>
  <c r="AF105" i="12"/>
  <c r="AG105" i="12"/>
  <c r="AH105" i="12"/>
  <c r="AI105" i="12"/>
  <c r="AJ105" i="12"/>
  <c r="AK105" i="12"/>
  <c r="AL105" i="12"/>
  <c r="L106" i="12"/>
  <c r="Z106" i="12"/>
  <c r="AA106" i="12"/>
  <c r="AB106" i="12"/>
  <c r="AC106" i="12"/>
  <c r="AD106" i="12"/>
  <c r="AE106" i="12"/>
  <c r="AF106" i="12"/>
  <c r="AG106" i="12"/>
  <c r="AH106" i="12"/>
  <c r="AI106" i="12"/>
  <c r="AJ106" i="12"/>
  <c r="AK106" i="12"/>
  <c r="AL106" i="12"/>
  <c r="L107" i="12"/>
  <c r="Z107" i="12"/>
  <c r="AA107" i="12"/>
  <c r="AB107" i="12"/>
  <c r="AC107" i="12"/>
  <c r="AD107" i="12"/>
  <c r="AE107" i="12"/>
  <c r="AF107" i="12"/>
  <c r="AG107" i="12"/>
  <c r="AH107" i="12"/>
  <c r="AI107" i="12"/>
  <c r="AJ107" i="12"/>
  <c r="AK107" i="12"/>
  <c r="AL107" i="12"/>
  <c r="L108" i="12"/>
  <c r="Z108" i="12"/>
  <c r="AA108" i="12"/>
  <c r="AB108" i="12"/>
  <c r="AC108" i="12"/>
  <c r="AD108" i="12"/>
  <c r="AE108" i="12"/>
  <c r="AF108" i="12"/>
  <c r="AG108" i="12"/>
  <c r="AH108" i="12"/>
  <c r="AI108" i="12"/>
  <c r="AJ108" i="12"/>
  <c r="AK108" i="12"/>
  <c r="AL108" i="12"/>
  <c r="L109" i="12"/>
  <c r="Z109" i="12"/>
  <c r="AA109" i="12"/>
  <c r="AB109" i="12"/>
  <c r="AC109" i="12"/>
  <c r="AD109" i="12"/>
  <c r="AE109" i="12"/>
  <c r="AF109" i="12"/>
  <c r="AG109" i="12"/>
  <c r="AH109" i="12"/>
  <c r="AI109" i="12"/>
  <c r="AJ109" i="12"/>
  <c r="AK109" i="12"/>
  <c r="AL109" i="12"/>
  <c r="L110" i="12"/>
  <c r="Z110" i="12"/>
  <c r="AA110" i="12"/>
  <c r="AB110" i="12"/>
  <c r="AC110" i="12"/>
  <c r="AD110" i="12"/>
  <c r="AE110" i="12"/>
  <c r="AF110" i="12"/>
  <c r="AG110" i="12"/>
  <c r="AH110" i="12"/>
  <c r="AI110" i="12"/>
  <c r="AJ110" i="12"/>
  <c r="AK110" i="12"/>
  <c r="AL110" i="12"/>
  <c r="BA110" i="12"/>
  <c r="BO110" i="12"/>
  <c r="L111" i="12"/>
  <c r="Z111" i="12"/>
  <c r="AA111" i="12"/>
  <c r="AB111" i="12"/>
  <c r="AC111" i="12"/>
  <c r="AD111" i="12"/>
  <c r="AE111" i="12"/>
  <c r="AF111" i="12"/>
  <c r="AG111" i="12"/>
  <c r="AH111" i="12"/>
  <c r="AI111" i="12"/>
  <c r="AJ111" i="12"/>
  <c r="AK111" i="12"/>
  <c r="AL111" i="12"/>
  <c r="L112" i="12"/>
  <c r="Z112" i="12"/>
  <c r="AA112" i="12"/>
  <c r="AB112" i="12"/>
  <c r="AC112" i="12"/>
  <c r="AD112" i="12"/>
  <c r="AE112" i="12"/>
  <c r="AF112" i="12"/>
  <c r="AG112" i="12"/>
  <c r="AH112" i="12"/>
  <c r="AI112" i="12"/>
  <c r="AJ112" i="12"/>
  <c r="AK112" i="12"/>
  <c r="AL112" i="12"/>
  <c r="BO112" i="12"/>
  <c r="L113" i="12"/>
  <c r="Z113" i="12"/>
  <c r="AA113" i="12"/>
  <c r="AB113" i="12"/>
  <c r="AC113" i="12"/>
  <c r="AD113" i="12"/>
  <c r="AE113" i="12"/>
  <c r="AF113" i="12"/>
  <c r="AG113" i="12"/>
  <c r="AH113" i="12"/>
  <c r="AI113" i="12"/>
  <c r="AJ113" i="12"/>
  <c r="AK113" i="12"/>
  <c r="AL113" i="12"/>
  <c r="L114" i="12"/>
  <c r="M114" i="12" s="1"/>
  <c r="Z114" i="12"/>
  <c r="AA114" i="12"/>
  <c r="AB114" i="12"/>
  <c r="AC114" i="12"/>
  <c r="AD114" i="12"/>
  <c r="AE114" i="12"/>
  <c r="AF114" i="12"/>
  <c r="AG114" i="12"/>
  <c r="AH114" i="12"/>
  <c r="AI114" i="12"/>
  <c r="AJ114" i="12"/>
  <c r="AK114" i="12"/>
  <c r="AL114" i="12"/>
  <c r="L115" i="12"/>
  <c r="Z115" i="12"/>
  <c r="AA115" i="12"/>
  <c r="AB115" i="12"/>
  <c r="AC115" i="12"/>
  <c r="AD115" i="12"/>
  <c r="AE115" i="12"/>
  <c r="AF115" i="12"/>
  <c r="AG115" i="12"/>
  <c r="AH115" i="12"/>
  <c r="AI115" i="12"/>
  <c r="AJ115" i="12"/>
  <c r="AK115" i="12"/>
  <c r="AL115" i="12"/>
  <c r="AM115" i="12"/>
  <c r="L116" i="12"/>
  <c r="BA116" i="12" s="1"/>
  <c r="Z116" i="12"/>
  <c r="AA116" i="12"/>
  <c r="AB116" i="12"/>
  <c r="AC116" i="12"/>
  <c r="AD116" i="12"/>
  <c r="AE116" i="12"/>
  <c r="AF116" i="12"/>
  <c r="AG116" i="12"/>
  <c r="AH116" i="12"/>
  <c r="AI116" i="12"/>
  <c r="AJ116" i="12"/>
  <c r="AK116" i="12"/>
  <c r="AL116" i="12"/>
  <c r="L117" i="12"/>
  <c r="AM117" i="12" s="1"/>
  <c r="Z117" i="12"/>
  <c r="AA117" i="12"/>
  <c r="AB117" i="12"/>
  <c r="AC117" i="12"/>
  <c r="AD117" i="12"/>
  <c r="AE117" i="12"/>
  <c r="AF117" i="12"/>
  <c r="AG117" i="12"/>
  <c r="AH117" i="12"/>
  <c r="AI117" i="12"/>
  <c r="AJ117" i="12"/>
  <c r="AK117" i="12"/>
  <c r="AL117" i="12"/>
  <c r="L118" i="12"/>
  <c r="Z118" i="12"/>
  <c r="AA118" i="12"/>
  <c r="AB118" i="12"/>
  <c r="AC118" i="12"/>
  <c r="AD118" i="12"/>
  <c r="AE118" i="12"/>
  <c r="AF118" i="12"/>
  <c r="AG118" i="12"/>
  <c r="AH118" i="12"/>
  <c r="AI118" i="12"/>
  <c r="AJ118" i="12"/>
  <c r="AK118" i="12"/>
  <c r="AL118" i="12"/>
  <c r="AM118" i="12"/>
  <c r="L119" i="12"/>
  <c r="Z119" i="12"/>
  <c r="AA119" i="12"/>
  <c r="AB119" i="12"/>
  <c r="AC119" i="12"/>
  <c r="AD119" i="12"/>
  <c r="AE119" i="12"/>
  <c r="AF119" i="12"/>
  <c r="AG119" i="12"/>
  <c r="AH119" i="12"/>
  <c r="AI119" i="12"/>
  <c r="AJ119" i="12"/>
  <c r="AK119" i="12"/>
  <c r="AL119" i="12"/>
  <c r="BA119" i="12"/>
  <c r="L120" i="12"/>
  <c r="Z120" i="12"/>
  <c r="AA120" i="12"/>
  <c r="AB120" i="12"/>
  <c r="AC120" i="12"/>
  <c r="AD120" i="12"/>
  <c r="AE120" i="12"/>
  <c r="AF120" i="12"/>
  <c r="AG120" i="12"/>
  <c r="AH120" i="12"/>
  <c r="AI120" i="12"/>
  <c r="AJ120" i="12"/>
  <c r="AK120" i="12"/>
  <c r="AL120" i="12"/>
  <c r="L121" i="12"/>
  <c r="Z121" i="12"/>
  <c r="AA121" i="12"/>
  <c r="AB121" i="12"/>
  <c r="AC121" i="12"/>
  <c r="AD121" i="12"/>
  <c r="AE121" i="12"/>
  <c r="AF121" i="12"/>
  <c r="AG121" i="12"/>
  <c r="AH121" i="12"/>
  <c r="AI121" i="12"/>
  <c r="AJ121" i="12"/>
  <c r="AK121" i="12"/>
  <c r="AL121" i="12"/>
  <c r="L122" i="12"/>
  <c r="Z122" i="12"/>
  <c r="AA122" i="12"/>
  <c r="AB122" i="12"/>
  <c r="AC122" i="12"/>
  <c r="AD122" i="12"/>
  <c r="AE122" i="12"/>
  <c r="AF122" i="12"/>
  <c r="AG122" i="12"/>
  <c r="AH122" i="12"/>
  <c r="AI122" i="12"/>
  <c r="AJ122" i="12"/>
  <c r="AK122" i="12"/>
  <c r="AL122" i="12"/>
  <c r="L123" i="12"/>
  <c r="AM123" i="12" s="1"/>
  <c r="Z123" i="12"/>
  <c r="AA123" i="12"/>
  <c r="AB123" i="12"/>
  <c r="AC123" i="12"/>
  <c r="AD123" i="12"/>
  <c r="AE123" i="12"/>
  <c r="AF123" i="12"/>
  <c r="AG123" i="12"/>
  <c r="AH123" i="12"/>
  <c r="AI123" i="12"/>
  <c r="AJ123" i="12"/>
  <c r="AK123" i="12"/>
  <c r="AL123" i="12"/>
  <c r="L124" i="12"/>
  <c r="Z124" i="12"/>
  <c r="AA124" i="12"/>
  <c r="AB124" i="12"/>
  <c r="AC124" i="12"/>
  <c r="AD124" i="12"/>
  <c r="AE124" i="12"/>
  <c r="AF124" i="12"/>
  <c r="AG124" i="12"/>
  <c r="AH124" i="12"/>
  <c r="AI124" i="12"/>
  <c r="AJ124" i="12"/>
  <c r="AK124" i="12"/>
  <c r="AL124" i="12"/>
  <c r="L125" i="12"/>
  <c r="M125" i="12" s="1"/>
  <c r="Z125" i="12"/>
  <c r="AA125" i="12"/>
  <c r="AB125" i="12"/>
  <c r="AC125" i="12"/>
  <c r="AD125" i="12"/>
  <c r="AE125" i="12"/>
  <c r="AF125" i="12"/>
  <c r="AG125" i="12"/>
  <c r="AH125" i="12"/>
  <c r="AI125" i="12"/>
  <c r="AJ125" i="12"/>
  <c r="AK125" i="12"/>
  <c r="AL125" i="12"/>
  <c r="AM125" i="12"/>
  <c r="BA125" i="12"/>
  <c r="BO125" i="12"/>
  <c r="L126" i="12"/>
  <c r="Z126" i="12"/>
  <c r="AA126" i="12"/>
  <c r="AB126" i="12"/>
  <c r="AC126" i="12"/>
  <c r="AD126" i="12"/>
  <c r="AE126" i="12"/>
  <c r="AF126" i="12"/>
  <c r="AG126" i="12"/>
  <c r="AH126" i="12"/>
  <c r="AI126" i="12"/>
  <c r="AJ126" i="12"/>
  <c r="AK126" i="12"/>
  <c r="AL126" i="12"/>
  <c r="AM126" i="12"/>
  <c r="L127" i="12"/>
  <c r="BA127" i="12" s="1"/>
  <c r="Z127" i="12"/>
  <c r="AA127" i="12"/>
  <c r="AB127" i="12"/>
  <c r="AC127" i="12"/>
  <c r="AD127" i="12"/>
  <c r="AE127" i="12"/>
  <c r="AF127" i="12"/>
  <c r="AG127" i="12"/>
  <c r="AH127" i="12"/>
  <c r="AI127" i="12"/>
  <c r="AJ127" i="12"/>
  <c r="AK127" i="12"/>
  <c r="AL127" i="12"/>
  <c r="L128" i="12"/>
  <c r="Z128" i="12"/>
  <c r="AA128" i="12"/>
  <c r="AB128" i="12"/>
  <c r="AC128" i="12"/>
  <c r="AD128" i="12"/>
  <c r="AE128" i="12"/>
  <c r="AF128" i="12"/>
  <c r="AG128" i="12"/>
  <c r="AH128" i="12"/>
  <c r="AI128" i="12"/>
  <c r="AJ128" i="12"/>
  <c r="AK128" i="12"/>
  <c r="AL128" i="12"/>
  <c r="L129" i="12"/>
  <c r="Z129" i="12"/>
  <c r="AA129" i="12"/>
  <c r="AB129" i="12"/>
  <c r="AC129" i="12"/>
  <c r="AD129" i="12"/>
  <c r="AE129" i="12"/>
  <c r="AF129" i="12"/>
  <c r="AG129" i="12"/>
  <c r="AH129" i="12"/>
  <c r="AI129" i="12"/>
  <c r="AJ129" i="12"/>
  <c r="AK129" i="12"/>
  <c r="AL129" i="12"/>
  <c r="L130" i="12"/>
  <c r="Z130" i="12"/>
  <c r="AA130" i="12"/>
  <c r="AB130" i="12"/>
  <c r="AC130" i="12"/>
  <c r="AD130" i="12"/>
  <c r="AE130" i="12"/>
  <c r="AF130" i="12"/>
  <c r="AG130" i="12"/>
  <c r="AH130" i="12"/>
  <c r="AI130" i="12"/>
  <c r="AJ130" i="12"/>
  <c r="AK130" i="12"/>
  <c r="AL130" i="12"/>
  <c r="L131" i="12"/>
  <c r="Z131" i="12"/>
  <c r="AA131" i="12"/>
  <c r="AB131" i="12"/>
  <c r="AC131" i="12"/>
  <c r="AD131" i="12"/>
  <c r="AE131" i="12"/>
  <c r="AF131" i="12"/>
  <c r="AG131" i="12"/>
  <c r="AH131" i="12"/>
  <c r="AI131" i="12"/>
  <c r="AJ131" i="12"/>
  <c r="AK131" i="12"/>
  <c r="AL131" i="12"/>
  <c r="BO131" i="12"/>
  <c r="L132" i="12"/>
  <c r="Z132" i="12"/>
  <c r="AA132" i="12"/>
  <c r="AB132" i="12"/>
  <c r="AC132" i="12"/>
  <c r="AD132" i="12"/>
  <c r="AE132" i="12"/>
  <c r="AF132" i="12"/>
  <c r="AG132" i="12"/>
  <c r="AH132" i="12"/>
  <c r="AI132" i="12"/>
  <c r="AJ132" i="12"/>
  <c r="AK132" i="12"/>
  <c r="AL132" i="12"/>
  <c r="L133" i="12"/>
  <c r="M133" i="12" s="1"/>
  <c r="Z133" i="12"/>
  <c r="AA133" i="12"/>
  <c r="AB133" i="12"/>
  <c r="AC133" i="12"/>
  <c r="AD133" i="12"/>
  <c r="AE133" i="12"/>
  <c r="AF133" i="12"/>
  <c r="AG133" i="12"/>
  <c r="AH133" i="12"/>
  <c r="AI133" i="12"/>
  <c r="AJ133" i="12"/>
  <c r="AK133" i="12"/>
  <c r="AL133" i="12"/>
  <c r="AM133" i="12"/>
  <c r="BA133" i="12"/>
  <c r="BO133" i="12"/>
  <c r="L134" i="12"/>
  <c r="Z134" i="12"/>
  <c r="AA134" i="12"/>
  <c r="AB134" i="12"/>
  <c r="AC134" i="12"/>
  <c r="AD134" i="12"/>
  <c r="AE134" i="12"/>
  <c r="AF134" i="12"/>
  <c r="AG134" i="12"/>
  <c r="AH134" i="12"/>
  <c r="AI134" i="12"/>
  <c r="AJ134" i="12"/>
  <c r="AK134" i="12"/>
  <c r="AL134" i="12"/>
  <c r="L135" i="12"/>
  <c r="BA135" i="12" s="1"/>
  <c r="Z135" i="12"/>
  <c r="AA135" i="12"/>
  <c r="AB135" i="12"/>
  <c r="AC135" i="12"/>
  <c r="AD135" i="12"/>
  <c r="AE135" i="12"/>
  <c r="AF135" i="12"/>
  <c r="AG135" i="12"/>
  <c r="AH135" i="12"/>
  <c r="AI135" i="12"/>
  <c r="AJ135" i="12"/>
  <c r="AK135" i="12"/>
  <c r="AL135" i="12"/>
  <c r="L136" i="12"/>
  <c r="Z136" i="12"/>
  <c r="AA136" i="12"/>
  <c r="AB136" i="12"/>
  <c r="AC136" i="12"/>
  <c r="AD136" i="12"/>
  <c r="AE136" i="12"/>
  <c r="AF136" i="12"/>
  <c r="AG136" i="12"/>
  <c r="AH136" i="12"/>
  <c r="AI136" i="12"/>
  <c r="AJ136" i="12"/>
  <c r="AK136" i="12"/>
  <c r="AL136" i="12"/>
  <c r="L137" i="12"/>
  <c r="Z137" i="12"/>
  <c r="AA137" i="12"/>
  <c r="AB137" i="12"/>
  <c r="AC137" i="12"/>
  <c r="AD137" i="12"/>
  <c r="AE137" i="12"/>
  <c r="AF137" i="12"/>
  <c r="AG137" i="12"/>
  <c r="AH137" i="12"/>
  <c r="AI137" i="12"/>
  <c r="AJ137" i="12"/>
  <c r="AK137" i="12"/>
  <c r="AL137" i="12"/>
  <c r="BO137" i="12"/>
  <c r="L138" i="12"/>
  <c r="Z138" i="12"/>
  <c r="AA138" i="12"/>
  <c r="AB138" i="12"/>
  <c r="AC138" i="12"/>
  <c r="AD138" i="12"/>
  <c r="AE138" i="12"/>
  <c r="AF138" i="12"/>
  <c r="AG138" i="12"/>
  <c r="AH138" i="12"/>
  <c r="AI138" i="12"/>
  <c r="AJ138" i="12"/>
  <c r="AK138" i="12"/>
  <c r="AL138" i="12"/>
  <c r="BA138" i="12"/>
  <c r="L139" i="12"/>
  <c r="Z139" i="12"/>
  <c r="AA139" i="12"/>
  <c r="AB139" i="12"/>
  <c r="AC139" i="12"/>
  <c r="AD139" i="12"/>
  <c r="AE139" i="12"/>
  <c r="AF139" i="12"/>
  <c r="AG139" i="12"/>
  <c r="AH139" i="12"/>
  <c r="AI139" i="12"/>
  <c r="AJ139" i="12"/>
  <c r="AK139" i="12"/>
  <c r="AL139" i="12"/>
  <c r="L140" i="12"/>
  <c r="Z140" i="12"/>
  <c r="AA140" i="12"/>
  <c r="AB140" i="12"/>
  <c r="AC140" i="12"/>
  <c r="AD140" i="12"/>
  <c r="AE140" i="12"/>
  <c r="AF140" i="12"/>
  <c r="AG140" i="12"/>
  <c r="AH140" i="12"/>
  <c r="AI140" i="12"/>
  <c r="AJ140" i="12"/>
  <c r="AK140" i="12"/>
  <c r="AL140" i="12"/>
  <c r="L141" i="12"/>
  <c r="M141" i="12" s="1"/>
  <c r="Z141" i="12"/>
  <c r="AA141" i="12"/>
  <c r="AB141" i="12"/>
  <c r="AC141" i="12"/>
  <c r="AD141" i="12"/>
  <c r="AE141" i="12"/>
  <c r="AF141" i="12"/>
  <c r="AG141" i="12"/>
  <c r="AH141" i="12"/>
  <c r="AI141" i="12"/>
  <c r="AJ141" i="12"/>
  <c r="AK141" i="12"/>
  <c r="AL141" i="12"/>
  <c r="L142" i="12"/>
  <c r="Z142" i="12"/>
  <c r="AA142" i="12"/>
  <c r="AB142" i="12"/>
  <c r="AC142" i="12"/>
  <c r="AD142" i="12"/>
  <c r="AE142" i="12"/>
  <c r="AF142" i="12"/>
  <c r="AG142" i="12"/>
  <c r="AH142" i="12"/>
  <c r="AI142" i="12"/>
  <c r="AJ142" i="12"/>
  <c r="AK142" i="12"/>
  <c r="AL142" i="12"/>
  <c r="L143" i="12"/>
  <c r="Z143" i="12"/>
  <c r="AA143" i="12"/>
  <c r="AB143" i="12"/>
  <c r="AC143" i="12"/>
  <c r="AD143" i="12"/>
  <c r="AE143" i="12"/>
  <c r="AF143" i="12"/>
  <c r="AG143" i="12"/>
  <c r="AH143" i="12"/>
  <c r="AI143" i="12"/>
  <c r="AJ143" i="12"/>
  <c r="AK143" i="12"/>
  <c r="AL143" i="12"/>
  <c r="L144" i="12"/>
  <c r="Z144" i="12"/>
  <c r="AA144" i="12"/>
  <c r="AB144" i="12"/>
  <c r="AC144" i="12"/>
  <c r="AD144" i="12"/>
  <c r="AE144" i="12"/>
  <c r="AF144" i="12"/>
  <c r="AG144" i="12"/>
  <c r="AH144" i="12"/>
  <c r="AI144" i="12"/>
  <c r="AJ144" i="12"/>
  <c r="AK144" i="12"/>
  <c r="AL144" i="12"/>
  <c r="BO144" i="12"/>
  <c r="L145" i="12"/>
  <c r="Z145" i="12"/>
  <c r="AA145" i="12"/>
  <c r="AB145" i="12"/>
  <c r="AC145" i="12"/>
  <c r="AD145" i="12"/>
  <c r="AE145" i="12"/>
  <c r="AF145" i="12"/>
  <c r="AG145" i="12"/>
  <c r="AH145" i="12"/>
  <c r="AI145" i="12"/>
  <c r="AJ145" i="12"/>
  <c r="AK145" i="12"/>
  <c r="AL145" i="12"/>
  <c r="BO145" i="12"/>
  <c r="L146" i="12"/>
  <c r="Z146" i="12"/>
  <c r="AA146" i="12"/>
  <c r="AB146" i="12"/>
  <c r="AC146" i="12"/>
  <c r="AD146" i="12"/>
  <c r="AE146" i="12"/>
  <c r="AF146" i="12"/>
  <c r="AG146" i="12"/>
  <c r="AH146" i="12"/>
  <c r="AI146" i="12"/>
  <c r="AJ146" i="12"/>
  <c r="AK146" i="12"/>
  <c r="AL146" i="12"/>
  <c r="BO146" i="12"/>
  <c r="L147" i="12"/>
  <c r="BA147" i="12" s="1"/>
  <c r="Z147" i="12"/>
  <c r="AA147" i="12"/>
  <c r="AB147" i="12"/>
  <c r="AC147" i="12"/>
  <c r="AD147" i="12"/>
  <c r="AE147" i="12"/>
  <c r="AF147" i="12"/>
  <c r="AG147" i="12"/>
  <c r="AH147" i="12"/>
  <c r="AI147" i="12"/>
  <c r="AJ147" i="12"/>
  <c r="AK147" i="12"/>
  <c r="AL147" i="12"/>
  <c r="L148" i="12"/>
  <c r="Z148" i="12"/>
  <c r="AA148" i="12"/>
  <c r="AB148" i="12"/>
  <c r="AC148" i="12"/>
  <c r="AD148" i="12"/>
  <c r="AE148" i="12"/>
  <c r="AF148" i="12"/>
  <c r="AG148" i="12"/>
  <c r="AH148" i="12"/>
  <c r="AI148" i="12"/>
  <c r="AJ148" i="12"/>
  <c r="AK148" i="12"/>
  <c r="AL148" i="12"/>
  <c r="L149" i="12"/>
  <c r="Z149" i="12"/>
  <c r="AA149" i="12"/>
  <c r="AB149" i="12"/>
  <c r="AC149" i="12"/>
  <c r="AD149" i="12"/>
  <c r="AE149" i="12"/>
  <c r="AF149" i="12"/>
  <c r="AG149" i="12"/>
  <c r="AH149" i="12"/>
  <c r="AI149" i="12"/>
  <c r="AJ149" i="12"/>
  <c r="AK149" i="12"/>
  <c r="AL149" i="12"/>
  <c r="L150" i="12"/>
  <c r="Z150" i="12"/>
  <c r="AA150" i="12"/>
  <c r="AB150" i="12"/>
  <c r="AC150" i="12"/>
  <c r="AD150" i="12"/>
  <c r="AE150" i="12"/>
  <c r="AF150" i="12"/>
  <c r="AG150" i="12"/>
  <c r="AH150" i="12"/>
  <c r="AI150" i="12"/>
  <c r="AJ150" i="12"/>
  <c r="AK150" i="12"/>
  <c r="AL150" i="12"/>
  <c r="L151" i="12"/>
  <c r="Z151" i="12"/>
  <c r="AA151" i="12"/>
  <c r="AB151" i="12"/>
  <c r="AC151" i="12"/>
  <c r="AD151" i="12"/>
  <c r="AE151" i="12"/>
  <c r="AF151" i="12"/>
  <c r="AG151" i="12"/>
  <c r="AH151" i="12"/>
  <c r="AI151" i="12"/>
  <c r="AJ151" i="12"/>
  <c r="AK151" i="12"/>
  <c r="AL151" i="12"/>
  <c r="L152" i="12"/>
  <c r="Z152" i="12"/>
  <c r="AA152" i="12"/>
  <c r="AB152" i="12"/>
  <c r="AC152" i="12"/>
  <c r="AD152" i="12"/>
  <c r="AE152" i="12"/>
  <c r="AF152" i="12"/>
  <c r="AG152" i="12"/>
  <c r="AH152" i="12"/>
  <c r="AI152" i="12"/>
  <c r="AJ152" i="12"/>
  <c r="AK152" i="12"/>
  <c r="AL152" i="12"/>
  <c r="L153" i="12"/>
  <c r="Z153" i="12"/>
  <c r="AA153" i="12"/>
  <c r="AB153" i="12"/>
  <c r="AC153" i="12"/>
  <c r="AD153" i="12"/>
  <c r="AE153" i="12"/>
  <c r="AF153" i="12"/>
  <c r="AG153" i="12"/>
  <c r="AH153" i="12"/>
  <c r="AI153" i="12"/>
  <c r="AJ153" i="12"/>
  <c r="AK153" i="12"/>
  <c r="AL153" i="12"/>
  <c r="L154" i="12"/>
  <c r="Z154" i="12"/>
  <c r="AA154" i="12"/>
  <c r="AB154" i="12"/>
  <c r="AC154" i="12"/>
  <c r="AD154" i="12"/>
  <c r="AE154" i="12"/>
  <c r="AF154" i="12"/>
  <c r="AG154" i="12"/>
  <c r="AH154" i="12"/>
  <c r="AI154" i="12"/>
  <c r="AJ154" i="12"/>
  <c r="AK154" i="12"/>
  <c r="AL154" i="12"/>
  <c r="BA154" i="12"/>
  <c r="BO154" i="12"/>
  <c r="G25" i="45"/>
  <c r="F25" i="45"/>
  <c r="E25" i="45"/>
  <c r="G21" i="45"/>
  <c r="F21" i="45"/>
  <c r="E21" i="45"/>
  <c r="G13" i="45"/>
  <c r="F13" i="45"/>
  <c r="E13" i="45"/>
  <c r="G9" i="45"/>
  <c r="F9" i="45"/>
  <c r="E9" i="45"/>
  <c r="H42" i="1"/>
  <c r="I42" i="1" s="1"/>
  <c r="J42" i="1" s="1"/>
  <c r="K42" i="1" s="1"/>
  <c r="L42" i="1" s="1"/>
  <c r="M42" i="1" s="1"/>
  <c r="N42" i="1" s="1"/>
  <c r="O42" i="1" s="1"/>
  <c r="P42" i="1" s="1"/>
  <c r="Q42" i="1" s="1"/>
  <c r="R42" i="1" s="1"/>
  <c r="S42" i="1" s="1"/>
  <c r="T42" i="1" s="1"/>
  <c r="T63" i="1" s="1"/>
  <c r="H37" i="1"/>
  <c r="I37" i="1" s="1"/>
  <c r="J37" i="1" s="1"/>
  <c r="K37" i="1" s="1"/>
  <c r="L37" i="1" s="1"/>
  <c r="M37" i="1" s="1"/>
  <c r="N37" i="1" s="1"/>
  <c r="O37" i="1" s="1"/>
  <c r="P37" i="1" s="1"/>
  <c r="Q37" i="1" s="1"/>
  <c r="R37" i="1" s="1"/>
  <c r="S37" i="1" s="1"/>
  <c r="T37" i="1" s="1"/>
  <c r="T58" i="1" s="1"/>
  <c r="H41" i="1"/>
  <c r="I41" i="1" s="1"/>
  <c r="J41" i="1" s="1"/>
  <c r="K41" i="1" s="1"/>
  <c r="L41" i="1" s="1"/>
  <c r="M41" i="1" s="1"/>
  <c r="N41" i="1" s="1"/>
  <c r="O41" i="1" s="1"/>
  <c r="P41" i="1" s="1"/>
  <c r="Q41" i="1" s="1"/>
  <c r="R41" i="1" s="1"/>
  <c r="S41" i="1" s="1"/>
  <c r="T41" i="1" s="1"/>
  <c r="H36" i="1"/>
  <c r="I36" i="1" s="1"/>
  <c r="J36" i="1" s="1"/>
  <c r="K36" i="1" s="1"/>
  <c r="L36" i="1" s="1"/>
  <c r="M36" i="1" s="1"/>
  <c r="N36" i="1" s="1"/>
  <c r="O36" i="1" s="1"/>
  <c r="P36" i="1" s="1"/>
  <c r="Q36" i="1" s="1"/>
  <c r="R36" i="1" s="1"/>
  <c r="S36" i="1" s="1"/>
  <c r="T36" i="1" s="1"/>
  <c r="H40" i="1"/>
  <c r="I40" i="1" s="1"/>
  <c r="J40" i="1" s="1"/>
  <c r="K40" i="1" s="1"/>
  <c r="L40" i="1" s="1"/>
  <c r="M40" i="1" s="1"/>
  <c r="N40" i="1" s="1"/>
  <c r="O40" i="1" s="1"/>
  <c r="P40" i="1" s="1"/>
  <c r="Q40" i="1" s="1"/>
  <c r="R40" i="1" s="1"/>
  <c r="S40" i="1" s="1"/>
  <c r="T40" i="1" s="1"/>
  <c r="H35" i="1"/>
  <c r="I35" i="1" s="1"/>
  <c r="J35" i="1" s="1"/>
  <c r="K35" i="1" s="1"/>
  <c r="L35" i="1" s="1"/>
  <c r="M35" i="1" s="1"/>
  <c r="N35" i="1" s="1"/>
  <c r="O35" i="1" s="1"/>
  <c r="P35" i="1" s="1"/>
  <c r="Q35" i="1" s="1"/>
  <c r="R35" i="1" s="1"/>
  <c r="S35" i="1" s="1"/>
  <c r="T35" i="1" s="1"/>
  <c r="H39" i="1"/>
  <c r="I39" i="1" s="1"/>
  <c r="J39" i="1" s="1"/>
  <c r="K39" i="1" s="1"/>
  <c r="L39" i="1" s="1"/>
  <c r="M39" i="1" s="1"/>
  <c r="N39" i="1" s="1"/>
  <c r="O39" i="1" s="1"/>
  <c r="P39" i="1" s="1"/>
  <c r="Q39" i="1" s="1"/>
  <c r="R39" i="1" s="1"/>
  <c r="S39" i="1" s="1"/>
  <c r="T39" i="1" s="1"/>
  <c r="H34" i="1"/>
  <c r="I34" i="1" s="1"/>
  <c r="J34" i="1" s="1"/>
  <c r="K34" i="1" s="1"/>
  <c r="L34" i="1" s="1"/>
  <c r="M34" i="1" s="1"/>
  <c r="N34" i="1" s="1"/>
  <c r="O34" i="1" s="1"/>
  <c r="P34" i="1" s="1"/>
  <c r="Q34" i="1" s="1"/>
  <c r="R34" i="1" s="1"/>
  <c r="S34" i="1" s="1"/>
  <c r="T34" i="1" s="1"/>
  <c r="H38" i="1"/>
  <c r="I38" i="1" s="1"/>
  <c r="J38" i="1" s="1"/>
  <c r="K38" i="1" s="1"/>
  <c r="L38" i="1" s="1"/>
  <c r="M38" i="1" s="1"/>
  <c r="N38" i="1" s="1"/>
  <c r="O38" i="1" s="1"/>
  <c r="P38" i="1" s="1"/>
  <c r="Q38" i="1" s="1"/>
  <c r="R38" i="1" s="1"/>
  <c r="S38" i="1" s="1"/>
  <c r="T38" i="1" s="1"/>
  <c r="H33" i="1"/>
  <c r="I33" i="1" s="1"/>
  <c r="J33" i="1" s="1"/>
  <c r="K33" i="1" s="1"/>
  <c r="L33" i="1" s="1"/>
  <c r="M33" i="1" s="1"/>
  <c r="N33" i="1" s="1"/>
  <c r="O33" i="1" s="1"/>
  <c r="P33" i="1" s="1"/>
  <c r="Q33" i="1" s="1"/>
  <c r="R33" i="1" s="1"/>
  <c r="S33" i="1" s="1"/>
  <c r="T33" i="1" s="1"/>
  <c r="BO126" i="12" l="1"/>
  <c r="M126" i="12"/>
  <c r="BO123" i="12"/>
  <c r="AM119" i="12"/>
  <c r="M119" i="12"/>
  <c r="BA118" i="12"/>
  <c r="M118" i="12"/>
  <c r="AM114" i="12"/>
  <c r="AM104" i="12"/>
  <c r="M104" i="12"/>
  <c r="BA120" i="12"/>
  <c r="M120" i="12"/>
  <c r="BO118" i="12"/>
  <c r="AM111" i="12"/>
  <c r="M111" i="12"/>
  <c r="AM110" i="12"/>
  <c r="M110" i="12"/>
  <c r="BA106" i="12"/>
  <c r="M106" i="12"/>
  <c r="BO149" i="12"/>
  <c r="M149" i="12"/>
  <c r="BO134" i="12"/>
  <c r="M134" i="12"/>
  <c r="BA124" i="12"/>
  <c r="M124" i="12"/>
  <c r="BO117" i="12"/>
  <c r="M117" i="12"/>
  <c r="BA114" i="12"/>
  <c r="BO151" i="12"/>
  <c r="M151" i="12"/>
  <c r="BA149" i="12"/>
  <c r="AM147" i="12"/>
  <c r="AM149" i="12"/>
  <c r="BA151" i="12"/>
  <c r="BO143" i="12"/>
  <c r="M143" i="12"/>
  <c r="BA141" i="12"/>
  <c r="BO136" i="12"/>
  <c r="M136" i="12"/>
  <c r="AM129" i="12"/>
  <c r="M129" i="12"/>
  <c r="BO128" i="12"/>
  <c r="M128" i="12"/>
  <c r="BA148" i="12"/>
  <c r="M148" i="12"/>
  <c r="BA132" i="12"/>
  <c r="M132" i="12"/>
  <c r="BO114" i="12"/>
  <c r="AM150" i="12"/>
  <c r="M150" i="12"/>
  <c r="BO109" i="12"/>
  <c r="M109" i="12"/>
  <c r="BO148" i="12"/>
  <c r="BO150" i="12"/>
  <c r="BO141" i="12"/>
  <c r="AM153" i="12"/>
  <c r="M153" i="12"/>
  <c r="AM144" i="12"/>
  <c r="M144" i="12"/>
  <c r="AM141" i="12"/>
  <c r="AM137" i="12"/>
  <c r="M137" i="12"/>
  <c r="BO130" i="12"/>
  <c r="M130" i="12"/>
  <c r="BA128" i="12"/>
  <c r="AM121" i="12"/>
  <c r="M121" i="12"/>
  <c r="AM112" i="12"/>
  <c r="M112" i="12"/>
  <c r="BO107" i="12"/>
  <c r="M107" i="12"/>
  <c r="AM116" i="12"/>
  <c r="M116" i="12"/>
  <c r="BA123" i="12"/>
  <c r="M123" i="12"/>
  <c r="AM105" i="12"/>
  <c r="M105" i="12"/>
  <c r="AM142" i="12"/>
  <c r="M142" i="12"/>
  <c r="AM152" i="12"/>
  <c r="M152" i="12"/>
  <c r="AM154" i="12"/>
  <c r="M154" i="12"/>
  <c r="AM145" i="12"/>
  <c r="M145" i="12"/>
  <c r="BA143" i="12"/>
  <c r="BO138" i="12"/>
  <c r="M138" i="12"/>
  <c r="BA136" i="12"/>
  <c r="BO129" i="12"/>
  <c r="AM128" i="12"/>
  <c r="AM113" i="12"/>
  <c r="M113" i="12"/>
  <c r="BO147" i="12"/>
  <c r="M147" i="12"/>
  <c r="BA140" i="12"/>
  <c r="M140" i="12"/>
  <c r="BO135" i="12"/>
  <c r="M135" i="12"/>
  <c r="BO127" i="12"/>
  <c r="M127" i="12"/>
  <c r="BO153" i="12"/>
  <c r="AM146" i="12"/>
  <c r="M146" i="12"/>
  <c r="AM139" i="12"/>
  <c r="M139" i="12"/>
  <c r="AM131" i="12"/>
  <c r="M131" i="12"/>
  <c r="BA122" i="12"/>
  <c r="M122" i="12"/>
  <c r="BO115" i="12"/>
  <c r="M115" i="12"/>
  <c r="AM108" i="12"/>
  <c r="M108" i="12"/>
  <c r="BO139" i="12"/>
  <c r="BA104" i="12"/>
  <c r="BA139" i="12"/>
  <c r="BA108" i="12"/>
  <c r="BA107" i="12"/>
  <c r="BO152" i="12"/>
  <c r="BO142" i="12"/>
  <c r="BA126" i="12"/>
  <c r="AM107" i="12"/>
  <c r="BA131" i="12"/>
  <c r="BA130" i="12"/>
  <c r="BA117" i="12"/>
  <c r="BO116" i="12"/>
  <c r="BA115" i="12"/>
  <c r="BA112" i="12"/>
  <c r="BA111" i="12"/>
  <c r="BA134" i="12"/>
  <c r="AM130" i="12"/>
  <c r="BO104" i="12"/>
  <c r="BA152" i="12"/>
  <c r="BA150" i="12"/>
  <c r="BA146" i="12"/>
  <c r="BA144" i="12"/>
  <c r="BA142" i="12"/>
  <c r="AM138" i="12"/>
  <c r="AM136" i="12"/>
  <c r="AM134" i="12"/>
  <c r="BO124" i="12"/>
  <c r="BO122" i="12"/>
  <c r="BO120" i="12"/>
  <c r="BO113" i="12"/>
  <c r="BO111" i="12"/>
  <c r="AM106" i="12"/>
  <c r="BO140" i="12"/>
  <c r="AM122" i="12"/>
  <c r="AM120" i="12"/>
  <c r="AM109" i="12"/>
  <c r="BO121" i="12"/>
  <c r="BO119" i="12"/>
  <c r="BO108" i="12"/>
  <c r="BO132" i="12"/>
  <c r="BA109" i="12"/>
  <c r="BO106" i="12"/>
  <c r="AM148" i="12"/>
  <c r="AM140" i="12"/>
  <c r="AM132" i="12"/>
  <c r="AM124" i="12"/>
  <c r="BA153" i="12"/>
  <c r="AM151" i="12"/>
  <c r="BA145" i="12"/>
  <c r="AM143" i="12"/>
  <c r="BA137" i="12"/>
  <c r="AM135" i="12"/>
  <c r="BA129" i="12"/>
  <c r="AM127" i="12"/>
  <c r="BA121" i="12"/>
  <c r="BA113" i="12"/>
  <c r="BA105" i="12"/>
  <c r="BO105" i="12"/>
  <c r="E10" i="26" l="1"/>
  <c r="AP282" i="2" l="1"/>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L234" i="2"/>
  <c r="AK234" i="2"/>
  <c r="AJ234" i="2"/>
  <c r="AI234" i="2"/>
  <c r="AH234" i="2"/>
  <c r="AG234" i="2"/>
  <c r="AF234" i="2"/>
  <c r="AE234" i="2"/>
  <c r="AD234" i="2"/>
  <c r="AC234" i="2"/>
  <c r="AB234" i="2"/>
  <c r="AA234" i="2"/>
  <c r="Z234" i="2"/>
  <c r="Y234" i="2"/>
  <c r="X234" i="2"/>
  <c r="W234" i="2"/>
  <c r="V234" i="2"/>
  <c r="U234" i="2"/>
  <c r="T234" i="2"/>
  <c r="S234" i="2"/>
  <c r="R234" i="2"/>
  <c r="Q234" i="2"/>
  <c r="P234" i="2"/>
  <c r="O234" i="2"/>
  <c r="N234" i="2"/>
  <c r="M234" i="2"/>
  <c r="L234" i="2"/>
  <c r="AL233" i="2"/>
  <c r="AK233" i="2"/>
  <c r="AJ233" i="2"/>
  <c r="AI233" i="2"/>
  <c r="AH233" i="2"/>
  <c r="AG233" i="2"/>
  <c r="AF233" i="2"/>
  <c r="AE233" i="2"/>
  <c r="AD233" i="2"/>
  <c r="AC233" i="2"/>
  <c r="AB233" i="2"/>
  <c r="AA233" i="2"/>
  <c r="Z233" i="2"/>
  <c r="Y233" i="2"/>
  <c r="X233" i="2"/>
  <c r="W233" i="2"/>
  <c r="V233" i="2"/>
  <c r="U233" i="2"/>
  <c r="T233" i="2"/>
  <c r="S233" i="2"/>
  <c r="R233" i="2"/>
  <c r="Q233" i="2"/>
  <c r="P233" i="2"/>
  <c r="O233" i="2"/>
  <c r="N233" i="2"/>
  <c r="M233" i="2"/>
  <c r="L233" i="2"/>
  <c r="AL232" i="2"/>
  <c r="AK232" i="2"/>
  <c r="AJ232" i="2"/>
  <c r="AI232" i="2"/>
  <c r="AH232" i="2"/>
  <c r="AG232" i="2"/>
  <c r="AF232" i="2"/>
  <c r="AE232" i="2"/>
  <c r="AD232" i="2"/>
  <c r="AC232" i="2"/>
  <c r="AB232" i="2"/>
  <c r="AA232" i="2"/>
  <c r="Z232" i="2"/>
  <c r="Y232" i="2"/>
  <c r="X232" i="2"/>
  <c r="W232" i="2"/>
  <c r="V232" i="2"/>
  <c r="U232" i="2"/>
  <c r="T232" i="2"/>
  <c r="S232" i="2"/>
  <c r="R232" i="2"/>
  <c r="Q232" i="2"/>
  <c r="P232" i="2"/>
  <c r="O232" i="2"/>
  <c r="N232" i="2"/>
  <c r="M232" i="2"/>
  <c r="L232" i="2"/>
  <c r="AL231" i="2"/>
  <c r="AK231" i="2"/>
  <c r="AJ231" i="2"/>
  <c r="AI231" i="2"/>
  <c r="AH231" i="2"/>
  <c r="AG231" i="2"/>
  <c r="AF231" i="2"/>
  <c r="AE231" i="2"/>
  <c r="AD231" i="2"/>
  <c r="AC231" i="2"/>
  <c r="AB231" i="2"/>
  <c r="AA231" i="2"/>
  <c r="Z231" i="2"/>
  <c r="Y231" i="2"/>
  <c r="X231" i="2"/>
  <c r="W231" i="2"/>
  <c r="V231" i="2"/>
  <c r="U231" i="2"/>
  <c r="T231" i="2"/>
  <c r="S231" i="2"/>
  <c r="R231" i="2"/>
  <c r="Q231" i="2"/>
  <c r="P231" i="2"/>
  <c r="O231" i="2"/>
  <c r="N231" i="2"/>
  <c r="M231" i="2"/>
  <c r="L231" i="2"/>
  <c r="AL230" i="2"/>
  <c r="AK230" i="2"/>
  <c r="AJ230" i="2"/>
  <c r="AI230" i="2"/>
  <c r="AH230" i="2"/>
  <c r="AG230" i="2"/>
  <c r="AF230" i="2"/>
  <c r="AE230" i="2"/>
  <c r="AD230" i="2"/>
  <c r="AC230" i="2"/>
  <c r="AB230" i="2"/>
  <c r="AA230" i="2"/>
  <c r="Z230" i="2"/>
  <c r="Y230" i="2"/>
  <c r="X230" i="2"/>
  <c r="W230" i="2"/>
  <c r="V230" i="2"/>
  <c r="U230" i="2"/>
  <c r="T230" i="2"/>
  <c r="S230" i="2"/>
  <c r="R230" i="2"/>
  <c r="Q230" i="2"/>
  <c r="P230" i="2"/>
  <c r="O230" i="2"/>
  <c r="N230" i="2"/>
  <c r="M230" i="2"/>
  <c r="L230" i="2"/>
  <c r="AL229" i="2"/>
  <c r="AK229" i="2"/>
  <c r="AJ229" i="2"/>
  <c r="AI229" i="2"/>
  <c r="AH229" i="2"/>
  <c r="AG229" i="2"/>
  <c r="AF229" i="2"/>
  <c r="AE229" i="2"/>
  <c r="AD229" i="2"/>
  <c r="AC229" i="2"/>
  <c r="AB229" i="2"/>
  <c r="AA229" i="2"/>
  <c r="Z229" i="2"/>
  <c r="Y229" i="2"/>
  <c r="X229" i="2"/>
  <c r="W229" i="2"/>
  <c r="V229" i="2"/>
  <c r="U229" i="2"/>
  <c r="T229" i="2"/>
  <c r="S229" i="2"/>
  <c r="R229" i="2"/>
  <c r="Q229" i="2"/>
  <c r="P229" i="2"/>
  <c r="O229" i="2"/>
  <c r="N229" i="2"/>
  <c r="M229" i="2"/>
  <c r="L229" i="2"/>
  <c r="AL228" i="2"/>
  <c r="AK228" i="2"/>
  <c r="AJ228" i="2"/>
  <c r="AI228" i="2"/>
  <c r="AH228" i="2"/>
  <c r="AG228" i="2"/>
  <c r="AF228" i="2"/>
  <c r="AE228" i="2"/>
  <c r="AD228" i="2"/>
  <c r="AC228" i="2"/>
  <c r="AB228" i="2"/>
  <c r="AA228" i="2"/>
  <c r="Z228" i="2"/>
  <c r="Y228" i="2"/>
  <c r="X228" i="2"/>
  <c r="W228" i="2"/>
  <c r="V228" i="2"/>
  <c r="U228" i="2"/>
  <c r="T228" i="2"/>
  <c r="S228" i="2"/>
  <c r="R228" i="2"/>
  <c r="Q228" i="2"/>
  <c r="P228" i="2"/>
  <c r="O228" i="2"/>
  <c r="N228" i="2"/>
  <c r="M228" i="2"/>
  <c r="L228" i="2"/>
  <c r="AL227" i="2"/>
  <c r="AK227" i="2"/>
  <c r="AJ227" i="2"/>
  <c r="AI227" i="2"/>
  <c r="AH227" i="2"/>
  <c r="AG227" i="2"/>
  <c r="AF227" i="2"/>
  <c r="AE227" i="2"/>
  <c r="AD227" i="2"/>
  <c r="AC227" i="2"/>
  <c r="AB227" i="2"/>
  <c r="AA227" i="2"/>
  <c r="Z227" i="2"/>
  <c r="Y227" i="2"/>
  <c r="X227" i="2"/>
  <c r="W227" i="2"/>
  <c r="V227" i="2"/>
  <c r="U227" i="2"/>
  <c r="T227" i="2"/>
  <c r="S227" i="2"/>
  <c r="R227" i="2"/>
  <c r="Q227" i="2"/>
  <c r="P227" i="2"/>
  <c r="O227" i="2"/>
  <c r="N227" i="2"/>
  <c r="M227" i="2"/>
  <c r="L227" i="2"/>
  <c r="AL226" i="2"/>
  <c r="AK226" i="2"/>
  <c r="AJ226" i="2"/>
  <c r="AI226" i="2"/>
  <c r="AH226" i="2"/>
  <c r="AG226" i="2"/>
  <c r="AF226" i="2"/>
  <c r="AE226" i="2"/>
  <c r="AD226" i="2"/>
  <c r="AC226" i="2"/>
  <c r="AB226" i="2"/>
  <c r="AA226" i="2"/>
  <c r="Z226" i="2"/>
  <c r="Y226" i="2"/>
  <c r="X226" i="2"/>
  <c r="W226" i="2"/>
  <c r="V226" i="2"/>
  <c r="U226" i="2"/>
  <c r="T226" i="2"/>
  <c r="S226" i="2"/>
  <c r="R226" i="2"/>
  <c r="Q226" i="2"/>
  <c r="P226" i="2"/>
  <c r="O226" i="2"/>
  <c r="N226" i="2"/>
  <c r="M226" i="2"/>
  <c r="L226" i="2"/>
  <c r="AL225" i="2"/>
  <c r="AK225" i="2"/>
  <c r="AJ225" i="2"/>
  <c r="AI225" i="2"/>
  <c r="AH225" i="2"/>
  <c r="AG225" i="2"/>
  <c r="AF225" i="2"/>
  <c r="AE225" i="2"/>
  <c r="AD225" i="2"/>
  <c r="AC225" i="2"/>
  <c r="AB225" i="2"/>
  <c r="AA225" i="2"/>
  <c r="Z225" i="2"/>
  <c r="Y225" i="2"/>
  <c r="X225" i="2"/>
  <c r="W225" i="2"/>
  <c r="V225" i="2"/>
  <c r="U225" i="2"/>
  <c r="T225" i="2"/>
  <c r="S225" i="2"/>
  <c r="R225" i="2"/>
  <c r="Q225" i="2"/>
  <c r="P225" i="2"/>
  <c r="O225" i="2"/>
  <c r="N225" i="2"/>
  <c r="M225" i="2"/>
  <c r="L225" i="2"/>
  <c r="AL224" i="2"/>
  <c r="AK224" i="2"/>
  <c r="AJ224" i="2"/>
  <c r="AI224" i="2"/>
  <c r="AH224" i="2"/>
  <c r="AG224" i="2"/>
  <c r="AF224" i="2"/>
  <c r="AE224" i="2"/>
  <c r="AD224" i="2"/>
  <c r="AC224" i="2"/>
  <c r="AB224" i="2"/>
  <c r="AA224" i="2"/>
  <c r="Z224" i="2"/>
  <c r="Y224" i="2"/>
  <c r="X224" i="2"/>
  <c r="W224" i="2"/>
  <c r="V224" i="2"/>
  <c r="U224" i="2"/>
  <c r="T224" i="2"/>
  <c r="S224" i="2"/>
  <c r="R224" i="2"/>
  <c r="Q224" i="2"/>
  <c r="P224" i="2"/>
  <c r="O224" i="2"/>
  <c r="N224" i="2"/>
  <c r="M224" i="2"/>
  <c r="L224" i="2"/>
  <c r="AL223" i="2"/>
  <c r="AK223" i="2"/>
  <c r="AJ223" i="2"/>
  <c r="AI223" i="2"/>
  <c r="AH223" i="2"/>
  <c r="AG223" i="2"/>
  <c r="AF223" i="2"/>
  <c r="AE223" i="2"/>
  <c r="AD223" i="2"/>
  <c r="AC223" i="2"/>
  <c r="AB223" i="2"/>
  <c r="AA223" i="2"/>
  <c r="Z223" i="2"/>
  <c r="Y223" i="2"/>
  <c r="X223" i="2"/>
  <c r="W223" i="2"/>
  <c r="V223" i="2"/>
  <c r="U223" i="2"/>
  <c r="T223" i="2"/>
  <c r="S223" i="2"/>
  <c r="R223" i="2"/>
  <c r="Q223" i="2"/>
  <c r="P223" i="2"/>
  <c r="O223" i="2"/>
  <c r="N223" i="2"/>
  <c r="M223" i="2"/>
  <c r="L223" i="2"/>
  <c r="AL222" i="2"/>
  <c r="AK222" i="2"/>
  <c r="AJ222" i="2"/>
  <c r="AI222" i="2"/>
  <c r="AH222" i="2"/>
  <c r="AG222" i="2"/>
  <c r="AF222" i="2"/>
  <c r="AE222" i="2"/>
  <c r="AD222" i="2"/>
  <c r="AC222" i="2"/>
  <c r="AB222" i="2"/>
  <c r="AA222" i="2"/>
  <c r="Z222" i="2"/>
  <c r="Y222" i="2"/>
  <c r="X222" i="2"/>
  <c r="W222" i="2"/>
  <c r="V222" i="2"/>
  <c r="U222" i="2"/>
  <c r="T222" i="2"/>
  <c r="S222" i="2"/>
  <c r="R222" i="2"/>
  <c r="Q222" i="2"/>
  <c r="P222" i="2"/>
  <c r="O222" i="2"/>
  <c r="N222" i="2"/>
  <c r="M222" i="2"/>
  <c r="L222" i="2"/>
  <c r="AL221" i="2"/>
  <c r="AK221" i="2"/>
  <c r="AJ221" i="2"/>
  <c r="AI221" i="2"/>
  <c r="AH221" i="2"/>
  <c r="AG221" i="2"/>
  <c r="AF221" i="2"/>
  <c r="AE221" i="2"/>
  <c r="AD221" i="2"/>
  <c r="AC221" i="2"/>
  <c r="AB221" i="2"/>
  <c r="AA221" i="2"/>
  <c r="Z221" i="2"/>
  <c r="Y221" i="2"/>
  <c r="X221" i="2"/>
  <c r="W221" i="2"/>
  <c r="V221" i="2"/>
  <c r="U221" i="2"/>
  <c r="T221" i="2"/>
  <c r="S221" i="2"/>
  <c r="R221" i="2"/>
  <c r="Q221" i="2"/>
  <c r="P221" i="2"/>
  <c r="O221" i="2"/>
  <c r="N221" i="2"/>
  <c r="M221" i="2"/>
  <c r="L221" i="2"/>
  <c r="AL220" i="2"/>
  <c r="AK220" i="2"/>
  <c r="AJ220" i="2"/>
  <c r="AI220" i="2"/>
  <c r="AH220" i="2"/>
  <c r="AG220" i="2"/>
  <c r="AF220" i="2"/>
  <c r="AE220" i="2"/>
  <c r="AD220" i="2"/>
  <c r="AC220" i="2"/>
  <c r="AB220" i="2"/>
  <c r="AA220" i="2"/>
  <c r="Z220" i="2"/>
  <c r="Y220" i="2"/>
  <c r="X220" i="2"/>
  <c r="W220" i="2"/>
  <c r="V220" i="2"/>
  <c r="U220" i="2"/>
  <c r="T220" i="2"/>
  <c r="S220" i="2"/>
  <c r="R220" i="2"/>
  <c r="Q220" i="2"/>
  <c r="P220" i="2"/>
  <c r="O220" i="2"/>
  <c r="N220" i="2"/>
  <c r="M220" i="2"/>
  <c r="L220" i="2"/>
  <c r="AL219" i="2"/>
  <c r="AK219" i="2"/>
  <c r="AJ219" i="2"/>
  <c r="AI219" i="2"/>
  <c r="AH219" i="2"/>
  <c r="AG219" i="2"/>
  <c r="AF219" i="2"/>
  <c r="AE219" i="2"/>
  <c r="AD219" i="2"/>
  <c r="AC219" i="2"/>
  <c r="AB219" i="2"/>
  <c r="AA219" i="2"/>
  <c r="Z219" i="2"/>
  <c r="Y219" i="2"/>
  <c r="X219" i="2"/>
  <c r="W219" i="2"/>
  <c r="V219" i="2"/>
  <c r="U219" i="2"/>
  <c r="T219" i="2"/>
  <c r="S219" i="2"/>
  <c r="R219" i="2"/>
  <c r="Q219" i="2"/>
  <c r="P219" i="2"/>
  <c r="O219" i="2"/>
  <c r="N219" i="2"/>
  <c r="M219" i="2"/>
  <c r="L219" i="2"/>
  <c r="AL218" i="2"/>
  <c r="AK218" i="2"/>
  <c r="AJ218" i="2"/>
  <c r="AI218" i="2"/>
  <c r="AH218" i="2"/>
  <c r="AG218" i="2"/>
  <c r="AF218" i="2"/>
  <c r="AE218" i="2"/>
  <c r="AD218" i="2"/>
  <c r="AC218" i="2"/>
  <c r="AB218" i="2"/>
  <c r="AA218" i="2"/>
  <c r="Z218" i="2"/>
  <c r="Y218" i="2"/>
  <c r="X218" i="2"/>
  <c r="W218" i="2"/>
  <c r="V218" i="2"/>
  <c r="U218" i="2"/>
  <c r="T218" i="2"/>
  <c r="S218" i="2"/>
  <c r="R218" i="2"/>
  <c r="Q218" i="2"/>
  <c r="P218" i="2"/>
  <c r="O218" i="2"/>
  <c r="N218" i="2"/>
  <c r="M218" i="2"/>
  <c r="L218" i="2"/>
  <c r="AL217" i="2"/>
  <c r="AK217" i="2"/>
  <c r="AJ217" i="2"/>
  <c r="AI217" i="2"/>
  <c r="AH217" i="2"/>
  <c r="AG217" i="2"/>
  <c r="AF217" i="2"/>
  <c r="AE217" i="2"/>
  <c r="AD217" i="2"/>
  <c r="AC217" i="2"/>
  <c r="AB217" i="2"/>
  <c r="AA217" i="2"/>
  <c r="Z217" i="2"/>
  <c r="Y217" i="2"/>
  <c r="X217" i="2"/>
  <c r="W217" i="2"/>
  <c r="V217" i="2"/>
  <c r="U217" i="2"/>
  <c r="T217" i="2"/>
  <c r="S217" i="2"/>
  <c r="R217" i="2"/>
  <c r="Q217" i="2"/>
  <c r="P217" i="2"/>
  <c r="O217" i="2"/>
  <c r="N217" i="2"/>
  <c r="M217" i="2"/>
  <c r="L217" i="2"/>
  <c r="AL216" i="2"/>
  <c r="AK216" i="2"/>
  <c r="AJ216" i="2"/>
  <c r="AI216" i="2"/>
  <c r="AH216" i="2"/>
  <c r="AG216" i="2"/>
  <c r="AF216" i="2"/>
  <c r="AE216" i="2"/>
  <c r="AD216" i="2"/>
  <c r="AC216" i="2"/>
  <c r="AB216" i="2"/>
  <c r="AA216" i="2"/>
  <c r="Z216" i="2"/>
  <c r="Y216" i="2"/>
  <c r="X216" i="2"/>
  <c r="W216" i="2"/>
  <c r="V216" i="2"/>
  <c r="U216" i="2"/>
  <c r="T216" i="2"/>
  <c r="S216" i="2"/>
  <c r="R216" i="2"/>
  <c r="Q216" i="2"/>
  <c r="P216" i="2"/>
  <c r="O216" i="2"/>
  <c r="N216" i="2"/>
  <c r="M216" i="2"/>
  <c r="L216" i="2"/>
  <c r="AL215" i="2"/>
  <c r="AK215" i="2"/>
  <c r="AJ215" i="2"/>
  <c r="AI215" i="2"/>
  <c r="AH215" i="2"/>
  <c r="AG215" i="2"/>
  <c r="AF215" i="2"/>
  <c r="AE215" i="2"/>
  <c r="AD215" i="2"/>
  <c r="AC215" i="2"/>
  <c r="AB215" i="2"/>
  <c r="AA215" i="2"/>
  <c r="Z215" i="2"/>
  <c r="Y215" i="2"/>
  <c r="X215" i="2"/>
  <c r="W215" i="2"/>
  <c r="V215" i="2"/>
  <c r="U215" i="2"/>
  <c r="T215" i="2"/>
  <c r="S215" i="2"/>
  <c r="R215" i="2"/>
  <c r="Q215" i="2"/>
  <c r="P215" i="2"/>
  <c r="O215" i="2"/>
  <c r="N215" i="2"/>
  <c r="M215" i="2"/>
  <c r="L215" i="2"/>
  <c r="AL214" i="2"/>
  <c r="AK214" i="2"/>
  <c r="AJ214" i="2"/>
  <c r="AI214" i="2"/>
  <c r="AH214" i="2"/>
  <c r="AG214" i="2"/>
  <c r="AF214" i="2"/>
  <c r="AE214" i="2"/>
  <c r="AD214" i="2"/>
  <c r="AC214" i="2"/>
  <c r="AB214" i="2"/>
  <c r="AA214" i="2"/>
  <c r="Z214" i="2"/>
  <c r="Y214" i="2"/>
  <c r="X214" i="2"/>
  <c r="W214" i="2"/>
  <c r="V214" i="2"/>
  <c r="U214" i="2"/>
  <c r="T214" i="2"/>
  <c r="S214" i="2"/>
  <c r="R214" i="2"/>
  <c r="Q214" i="2"/>
  <c r="P214" i="2"/>
  <c r="O214" i="2"/>
  <c r="N214" i="2"/>
  <c r="M214" i="2"/>
  <c r="L214" i="2"/>
  <c r="AL213" i="2"/>
  <c r="AK213" i="2"/>
  <c r="AJ213" i="2"/>
  <c r="AI213" i="2"/>
  <c r="AH213" i="2"/>
  <c r="AG213" i="2"/>
  <c r="AF213" i="2"/>
  <c r="AE213" i="2"/>
  <c r="AD213" i="2"/>
  <c r="AC213" i="2"/>
  <c r="AB213" i="2"/>
  <c r="AA213" i="2"/>
  <c r="Z213" i="2"/>
  <c r="Y213" i="2"/>
  <c r="X213" i="2"/>
  <c r="W213" i="2"/>
  <c r="V213" i="2"/>
  <c r="U213" i="2"/>
  <c r="T213" i="2"/>
  <c r="S213" i="2"/>
  <c r="R213" i="2"/>
  <c r="Q213" i="2"/>
  <c r="P213" i="2"/>
  <c r="O213" i="2"/>
  <c r="N213" i="2"/>
  <c r="M213" i="2"/>
  <c r="L213" i="2"/>
  <c r="AL212" i="2"/>
  <c r="AK212" i="2"/>
  <c r="AJ212" i="2"/>
  <c r="AI212" i="2"/>
  <c r="AH212" i="2"/>
  <c r="AG212" i="2"/>
  <c r="AF212" i="2"/>
  <c r="AE212" i="2"/>
  <c r="AD212" i="2"/>
  <c r="AC212" i="2"/>
  <c r="AB212" i="2"/>
  <c r="AA212" i="2"/>
  <c r="Z212" i="2"/>
  <c r="Y212" i="2"/>
  <c r="X212" i="2"/>
  <c r="W212" i="2"/>
  <c r="V212" i="2"/>
  <c r="U212" i="2"/>
  <c r="T212" i="2"/>
  <c r="S212" i="2"/>
  <c r="R212" i="2"/>
  <c r="Q212" i="2"/>
  <c r="P212" i="2"/>
  <c r="O212" i="2"/>
  <c r="N212" i="2"/>
  <c r="M212" i="2"/>
  <c r="L212" i="2"/>
  <c r="AL211" i="2"/>
  <c r="AK211" i="2"/>
  <c r="AJ211" i="2"/>
  <c r="AI211" i="2"/>
  <c r="AH211" i="2"/>
  <c r="AG211" i="2"/>
  <c r="AF211" i="2"/>
  <c r="AE211" i="2"/>
  <c r="AD211" i="2"/>
  <c r="AC211" i="2"/>
  <c r="AB211" i="2"/>
  <c r="AA211" i="2"/>
  <c r="Z211" i="2"/>
  <c r="Y211" i="2"/>
  <c r="X211" i="2"/>
  <c r="W211" i="2"/>
  <c r="V211" i="2"/>
  <c r="U211" i="2"/>
  <c r="T211" i="2"/>
  <c r="S211" i="2"/>
  <c r="R211" i="2"/>
  <c r="Q211" i="2"/>
  <c r="P211" i="2"/>
  <c r="O211" i="2"/>
  <c r="N211" i="2"/>
  <c r="M211" i="2"/>
  <c r="L211"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AL207" i="2"/>
  <c r="AK207" i="2"/>
  <c r="AJ207" i="2"/>
  <c r="AI207" i="2"/>
  <c r="AH207" i="2"/>
  <c r="AG207" i="2"/>
  <c r="AF207" i="2"/>
  <c r="AE207" i="2"/>
  <c r="AD207" i="2"/>
  <c r="AC207" i="2"/>
  <c r="AB207" i="2"/>
  <c r="AA207" i="2"/>
  <c r="Z207" i="2"/>
  <c r="Y207" i="2"/>
  <c r="X207" i="2"/>
  <c r="W207" i="2"/>
  <c r="V207" i="2"/>
  <c r="U207" i="2"/>
  <c r="T207" i="2"/>
  <c r="S207" i="2"/>
  <c r="R207" i="2"/>
  <c r="Q207" i="2"/>
  <c r="P207" i="2"/>
  <c r="O207" i="2"/>
  <c r="N207" i="2"/>
  <c r="M207" i="2"/>
  <c r="L207" i="2"/>
  <c r="AL206" i="2"/>
  <c r="AK206" i="2"/>
  <c r="AJ206" i="2"/>
  <c r="AI206" i="2"/>
  <c r="AH206" i="2"/>
  <c r="AG206" i="2"/>
  <c r="AF206" i="2"/>
  <c r="AE206" i="2"/>
  <c r="AD206" i="2"/>
  <c r="AC206" i="2"/>
  <c r="AB206" i="2"/>
  <c r="AA206" i="2"/>
  <c r="Z206" i="2"/>
  <c r="Y206" i="2"/>
  <c r="X206" i="2"/>
  <c r="W206" i="2"/>
  <c r="V206" i="2"/>
  <c r="U206" i="2"/>
  <c r="T206" i="2"/>
  <c r="S206" i="2"/>
  <c r="R206" i="2"/>
  <c r="Q206" i="2"/>
  <c r="P206" i="2"/>
  <c r="O206" i="2"/>
  <c r="N206" i="2"/>
  <c r="M206" i="2"/>
  <c r="L206" i="2"/>
  <c r="AL205" i="2"/>
  <c r="AK205" i="2"/>
  <c r="AJ205" i="2"/>
  <c r="AI205" i="2"/>
  <c r="AH205" i="2"/>
  <c r="AG205" i="2"/>
  <c r="AF205" i="2"/>
  <c r="AE205" i="2"/>
  <c r="AD205" i="2"/>
  <c r="AC205" i="2"/>
  <c r="AB205" i="2"/>
  <c r="AA205" i="2"/>
  <c r="Z205" i="2"/>
  <c r="Y205" i="2"/>
  <c r="X205" i="2"/>
  <c r="W205" i="2"/>
  <c r="V205" i="2"/>
  <c r="U205" i="2"/>
  <c r="T205" i="2"/>
  <c r="S205" i="2"/>
  <c r="R205" i="2"/>
  <c r="Q205" i="2"/>
  <c r="P205" i="2"/>
  <c r="O205" i="2"/>
  <c r="N205" i="2"/>
  <c r="M205" i="2"/>
  <c r="L205" i="2"/>
  <c r="AL204" i="2"/>
  <c r="AK204" i="2"/>
  <c r="AJ204" i="2"/>
  <c r="AI204" i="2"/>
  <c r="AH204" i="2"/>
  <c r="AG204" i="2"/>
  <c r="AF204" i="2"/>
  <c r="AE204" i="2"/>
  <c r="AD204" i="2"/>
  <c r="AC204" i="2"/>
  <c r="AB204" i="2"/>
  <c r="AA204" i="2"/>
  <c r="Z204" i="2"/>
  <c r="Y204" i="2"/>
  <c r="X204" i="2"/>
  <c r="W204" i="2"/>
  <c r="V204" i="2"/>
  <c r="U204" i="2"/>
  <c r="T204" i="2"/>
  <c r="S204" i="2"/>
  <c r="R204" i="2"/>
  <c r="Q204" i="2"/>
  <c r="P204" i="2"/>
  <c r="O204" i="2"/>
  <c r="N204" i="2"/>
  <c r="M204" i="2"/>
  <c r="L204" i="2"/>
  <c r="AL203" i="2"/>
  <c r="AK203" i="2"/>
  <c r="AJ203" i="2"/>
  <c r="AI203" i="2"/>
  <c r="AH203" i="2"/>
  <c r="AG203" i="2"/>
  <c r="AF203" i="2"/>
  <c r="AE203" i="2"/>
  <c r="AD203" i="2"/>
  <c r="AC203" i="2"/>
  <c r="AB203" i="2"/>
  <c r="AA203" i="2"/>
  <c r="Z203" i="2"/>
  <c r="Y203" i="2"/>
  <c r="X203" i="2"/>
  <c r="W203" i="2"/>
  <c r="V203" i="2"/>
  <c r="U203" i="2"/>
  <c r="T203" i="2"/>
  <c r="S203" i="2"/>
  <c r="R203" i="2"/>
  <c r="Q203" i="2"/>
  <c r="P203" i="2"/>
  <c r="O203" i="2"/>
  <c r="N203" i="2"/>
  <c r="M203" i="2"/>
  <c r="L203" i="2"/>
  <c r="AL202" i="2"/>
  <c r="AK202" i="2"/>
  <c r="AJ202" i="2"/>
  <c r="AI202" i="2"/>
  <c r="AH202" i="2"/>
  <c r="AG202" i="2"/>
  <c r="AF202" i="2"/>
  <c r="AE202" i="2"/>
  <c r="AD202" i="2"/>
  <c r="AC202" i="2"/>
  <c r="AB202" i="2"/>
  <c r="AA202" i="2"/>
  <c r="Z202" i="2"/>
  <c r="Y202" i="2"/>
  <c r="X202" i="2"/>
  <c r="W202" i="2"/>
  <c r="V202" i="2"/>
  <c r="U202" i="2"/>
  <c r="T202" i="2"/>
  <c r="S202" i="2"/>
  <c r="R202" i="2"/>
  <c r="Q202" i="2"/>
  <c r="P202" i="2"/>
  <c r="O202" i="2"/>
  <c r="N202" i="2"/>
  <c r="M202" i="2"/>
  <c r="L202" i="2"/>
  <c r="AL201" i="2"/>
  <c r="AK201" i="2"/>
  <c r="AJ201" i="2"/>
  <c r="AI201" i="2"/>
  <c r="AH201" i="2"/>
  <c r="AG201" i="2"/>
  <c r="AF201" i="2"/>
  <c r="AE201" i="2"/>
  <c r="AD201" i="2"/>
  <c r="AC201" i="2"/>
  <c r="AB201" i="2"/>
  <c r="AA201" i="2"/>
  <c r="Z201" i="2"/>
  <c r="Y201" i="2"/>
  <c r="X201" i="2"/>
  <c r="W201" i="2"/>
  <c r="V201" i="2"/>
  <c r="U201" i="2"/>
  <c r="T201" i="2"/>
  <c r="S201" i="2"/>
  <c r="R201" i="2"/>
  <c r="Q201" i="2"/>
  <c r="P201" i="2"/>
  <c r="O201" i="2"/>
  <c r="N201" i="2"/>
  <c r="M201" i="2"/>
  <c r="L201" i="2"/>
  <c r="AL200" i="2"/>
  <c r="AK200" i="2"/>
  <c r="AJ200" i="2"/>
  <c r="AI200" i="2"/>
  <c r="AH200" i="2"/>
  <c r="AG200" i="2"/>
  <c r="AF200" i="2"/>
  <c r="AE200" i="2"/>
  <c r="AD200" i="2"/>
  <c r="AC200" i="2"/>
  <c r="AB200" i="2"/>
  <c r="AA200" i="2"/>
  <c r="Z200" i="2"/>
  <c r="Y200" i="2"/>
  <c r="X200" i="2"/>
  <c r="W200" i="2"/>
  <c r="V200" i="2"/>
  <c r="U200" i="2"/>
  <c r="T200" i="2"/>
  <c r="S200" i="2"/>
  <c r="R200" i="2"/>
  <c r="Q200" i="2"/>
  <c r="P200" i="2"/>
  <c r="O200" i="2"/>
  <c r="N200" i="2"/>
  <c r="M200" i="2"/>
  <c r="L200" i="2"/>
  <c r="AL199" i="2"/>
  <c r="AK199" i="2"/>
  <c r="AJ199" i="2"/>
  <c r="AI199" i="2"/>
  <c r="AH199" i="2"/>
  <c r="AG199" i="2"/>
  <c r="AF199" i="2"/>
  <c r="AE199" i="2"/>
  <c r="AD199" i="2"/>
  <c r="AC199" i="2"/>
  <c r="AB199" i="2"/>
  <c r="AA199" i="2"/>
  <c r="Z199" i="2"/>
  <c r="Y199" i="2"/>
  <c r="X199" i="2"/>
  <c r="W199" i="2"/>
  <c r="V199" i="2"/>
  <c r="U199" i="2"/>
  <c r="T199" i="2"/>
  <c r="S199" i="2"/>
  <c r="R199" i="2"/>
  <c r="Q199" i="2"/>
  <c r="P199" i="2"/>
  <c r="O199" i="2"/>
  <c r="N199" i="2"/>
  <c r="M199" i="2"/>
  <c r="L199" i="2"/>
  <c r="AL198" i="2"/>
  <c r="AK198" i="2"/>
  <c r="AJ198" i="2"/>
  <c r="AI198" i="2"/>
  <c r="AH198" i="2"/>
  <c r="AG198" i="2"/>
  <c r="AF198" i="2"/>
  <c r="AE198" i="2"/>
  <c r="AD198" i="2"/>
  <c r="AC198" i="2"/>
  <c r="AB198" i="2"/>
  <c r="AA198" i="2"/>
  <c r="Z198" i="2"/>
  <c r="Y198" i="2"/>
  <c r="X198" i="2"/>
  <c r="W198" i="2"/>
  <c r="V198" i="2"/>
  <c r="U198" i="2"/>
  <c r="T198" i="2"/>
  <c r="S198" i="2"/>
  <c r="R198" i="2"/>
  <c r="Q198" i="2"/>
  <c r="P198" i="2"/>
  <c r="O198" i="2"/>
  <c r="N198" i="2"/>
  <c r="M198" i="2"/>
  <c r="L198" i="2"/>
  <c r="AL197" i="2"/>
  <c r="AK197" i="2"/>
  <c r="AJ197" i="2"/>
  <c r="AI197" i="2"/>
  <c r="AH197" i="2"/>
  <c r="AG197" i="2"/>
  <c r="AF197" i="2"/>
  <c r="AE197" i="2"/>
  <c r="AD197" i="2"/>
  <c r="AC197" i="2"/>
  <c r="AB197" i="2"/>
  <c r="AA197" i="2"/>
  <c r="Z197" i="2"/>
  <c r="Y197" i="2"/>
  <c r="X197" i="2"/>
  <c r="W197" i="2"/>
  <c r="V197" i="2"/>
  <c r="U197" i="2"/>
  <c r="T197" i="2"/>
  <c r="S197" i="2"/>
  <c r="R197" i="2"/>
  <c r="Q197" i="2"/>
  <c r="P197" i="2"/>
  <c r="O197" i="2"/>
  <c r="N197" i="2"/>
  <c r="M197" i="2"/>
  <c r="L197" i="2"/>
  <c r="AL196" i="2"/>
  <c r="AK196" i="2"/>
  <c r="AJ196" i="2"/>
  <c r="AI196" i="2"/>
  <c r="AH196" i="2"/>
  <c r="AG196" i="2"/>
  <c r="AF196" i="2"/>
  <c r="AE196" i="2"/>
  <c r="AD196" i="2"/>
  <c r="AC196" i="2"/>
  <c r="AB196" i="2"/>
  <c r="AA196" i="2"/>
  <c r="Z196" i="2"/>
  <c r="Y196" i="2"/>
  <c r="X196" i="2"/>
  <c r="W196" i="2"/>
  <c r="V196" i="2"/>
  <c r="U196" i="2"/>
  <c r="T196" i="2"/>
  <c r="S196" i="2"/>
  <c r="R196" i="2"/>
  <c r="Q196" i="2"/>
  <c r="P196" i="2"/>
  <c r="O196" i="2"/>
  <c r="N196" i="2"/>
  <c r="M196" i="2"/>
  <c r="L196" i="2"/>
  <c r="AL195" i="2"/>
  <c r="AK195" i="2"/>
  <c r="AJ195" i="2"/>
  <c r="AI195" i="2"/>
  <c r="AH195" i="2"/>
  <c r="AG195" i="2"/>
  <c r="AF195" i="2"/>
  <c r="AE195" i="2"/>
  <c r="AD195" i="2"/>
  <c r="AC195" i="2"/>
  <c r="AB195" i="2"/>
  <c r="AA195" i="2"/>
  <c r="Z195" i="2"/>
  <c r="Y195" i="2"/>
  <c r="X195" i="2"/>
  <c r="W195" i="2"/>
  <c r="V195" i="2"/>
  <c r="U195" i="2"/>
  <c r="T195" i="2"/>
  <c r="S195" i="2"/>
  <c r="R195" i="2"/>
  <c r="Q195" i="2"/>
  <c r="P195" i="2"/>
  <c r="O195" i="2"/>
  <c r="N195" i="2"/>
  <c r="M195" i="2"/>
  <c r="L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AP8" i="2"/>
  <c r="AP7" i="2"/>
  <c r="AP6" i="2"/>
  <c r="AP5" i="2"/>
  <c r="CT5" i="11" l="1"/>
  <c r="CS5" i="11"/>
  <c r="CT24" i="11" l="1"/>
  <c r="CT23" i="11"/>
  <c r="CT22" i="11"/>
  <c r="CT21" i="11"/>
  <c r="CT20" i="11"/>
  <c r="CT19" i="11"/>
  <c r="CT18" i="11"/>
  <c r="CT17" i="11"/>
  <c r="CT16" i="11"/>
  <c r="CT15" i="11"/>
  <c r="CT14" i="11"/>
  <c r="CT13" i="11"/>
  <c r="CT12" i="11"/>
  <c r="CT11" i="11"/>
  <c r="CT10" i="11"/>
  <c r="CT9" i="11"/>
  <c r="CT8" i="11"/>
  <c r="CT7" i="11"/>
  <c r="CT6" i="11"/>
  <c r="H24" i="1" l="1"/>
  <c r="K10" i="26" l="1"/>
  <c r="J10" i="26"/>
  <c r="I10" i="26"/>
  <c r="H10" i="26"/>
  <c r="G10" i="26"/>
  <c r="F10" i="26"/>
  <c r="K5" i="26"/>
  <c r="J5" i="26"/>
  <c r="I5" i="26"/>
  <c r="H5" i="26"/>
  <c r="G5" i="26"/>
  <c r="F5" i="26"/>
  <c r="E5" i="26"/>
  <c r="G13" i="26" l="1"/>
  <c r="H13" i="26"/>
  <c r="I13" i="26"/>
  <c r="J13" i="26"/>
  <c r="K13" i="26"/>
  <c r="O16" i="25"/>
  <c r="N16" i="25"/>
  <c r="M16" i="25"/>
  <c r="L16" i="25"/>
  <c r="Q16" i="25"/>
  <c r="P16" i="25"/>
  <c r="L58" i="12" l="1"/>
  <c r="M58" i="12" s="1"/>
  <c r="J61" i="18" l="1"/>
  <c r="I61" i="18"/>
  <c r="H61" i="18"/>
  <c r="T79" i="27" l="1"/>
  <c r="T73" i="27"/>
  <c r="T26" i="27"/>
  <c r="T7" i="27"/>
  <c r="T71" i="27" l="1"/>
  <c r="T64" i="27"/>
  <c r="S7" i="27" l="1"/>
  <c r="R7" i="27"/>
  <c r="Q7" i="27"/>
  <c r="P7" i="27"/>
  <c r="O7" i="27"/>
  <c r="N7" i="27"/>
  <c r="M7" i="27"/>
  <c r="L7" i="27"/>
  <c r="K7" i="27"/>
  <c r="J7" i="27"/>
  <c r="I7" i="27"/>
  <c r="H7" i="27"/>
  <c r="G7" i="27"/>
  <c r="S8" i="1"/>
  <c r="R8" i="1"/>
  <c r="Q8" i="1"/>
  <c r="P8" i="1"/>
  <c r="O8" i="1"/>
  <c r="N8" i="1"/>
  <c r="M8" i="1"/>
  <c r="L8" i="1"/>
  <c r="K8" i="1"/>
  <c r="J8" i="1"/>
  <c r="I8" i="1"/>
  <c r="H8" i="1"/>
  <c r="G8" i="1"/>
  <c r="S6" i="1"/>
  <c r="R6" i="1"/>
  <c r="Q6" i="1"/>
  <c r="P6" i="1"/>
  <c r="O6" i="1"/>
  <c r="N6" i="1"/>
  <c r="M6" i="1"/>
  <c r="L6" i="1"/>
  <c r="K6" i="1"/>
  <c r="J6" i="1"/>
  <c r="I6" i="1"/>
  <c r="H6" i="1"/>
  <c r="G6" i="1"/>
  <c r="G4" i="1" l="1"/>
  <c r="H4" i="1"/>
  <c r="I4" i="1" s="1"/>
  <c r="J4" i="1" s="1"/>
  <c r="H2" i="32" l="1"/>
  <c r="N3" i="2"/>
  <c r="AB3" i="2"/>
  <c r="J3" i="18"/>
  <c r="G2" i="32"/>
  <c r="M3" i="2"/>
  <c r="AA3" i="2"/>
  <c r="I3" i="18"/>
  <c r="F2" i="32"/>
  <c r="L3" i="2"/>
  <c r="Z3" i="2"/>
  <c r="Y3" i="2" s="1"/>
  <c r="H3" i="18"/>
  <c r="I2" i="32"/>
  <c r="O3" i="2"/>
  <c r="AC3" i="2"/>
  <c r="K3" i="18"/>
  <c r="K4" i="1"/>
  <c r="AC3" i="12"/>
  <c r="AQ3" i="12"/>
  <c r="BE3" i="12"/>
  <c r="BS3" i="12"/>
  <c r="CF3" i="11"/>
  <c r="AP3" i="11"/>
  <c r="AB3" i="12"/>
  <c r="AP3" i="12"/>
  <c r="BD3" i="12"/>
  <c r="BR3" i="12"/>
  <c r="AO3" i="11"/>
  <c r="CE3" i="11"/>
  <c r="BQ3" i="12"/>
  <c r="AA3" i="12"/>
  <c r="AO3" i="12"/>
  <c r="BC3" i="12"/>
  <c r="AN3" i="11"/>
  <c r="CD3" i="11"/>
  <c r="BP3" i="12"/>
  <c r="AN3" i="12"/>
  <c r="BB3" i="12"/>
  <c r="AM3" i="11"/>
  <c r="CC3" i="11"/>
  <c r="BB106" i="12" l="1"/>
  <c r="BB104" i="12"/>
  <c r="BB107" i="12"/>
  <c r="BB110" i="12"/>
  <c r="BB112" i="12"/>
  <c r="BB105" i="12"/>
  <c r="BB109" i="12"/>
  <c r="BB111" i="12"/>
  <c r="BB108" i="12"/>
  <c r="BB115" i="12"/>
  <c r="BB129" i="12"/>
  <c r="BB133" i="12"/>
  <c r="BB113" i="12"/>
  <c r="BB114" i="12"/>
  <c r="BB123" i="12"/>
  <c r="BB119" i="12"/>
  <c r="BB118" i="12"/>
  <c r="BB122" i="12"/>
  <c r="BB120" i="12"/>
  <c r="BB125" i="12"/>
  <c r="BB128" i="12"/>
  <c r="BB131" i="12"/>
  <c r="BB138" i="12"/>
  <c r="BB127" i="12"/>
  <c r="BB135" i="12"/>
  <c r="BB136" i="12"/>
  <c r="BB141" i="12"/>
  <c r="BB147" i="12"/>
  <c r="BB117" i="12"/>
  <c r="BB124" i="12"/>
  <c r="BB132" i="12"/>
  <c r="BB140" i="12"/>
  <c r="BB142" i="12"/>
  <c r="BB150" i="12"/>
  <c r="BB130" i="12"/>
  <c r="BB144" i="12"/>
  <c r="BB145" i="12"/>
  <c r="BB146" i="12"/>
  <c r="BB134" i="12"/>
  <c r="BB137" i="12"/>
  <c r="BB116" i="12"/>
  <c r="BB121" i="12"/>
  <c r="BB126" i="12"/>
  <c r="BB148" i="12"/>
  <c r="BB139" i="12"/>
  <c r="BB149" i="12"/>
  <c r="BB153" i="12"/>
  <c r="BB152" i="12"/>
  <c r="BB143" i="12"/>
  <c r="BB151" i="12"/>
  <c r="BB154" i="12"/>
  <c r="BQ104" i="12"/>
  <c r="BQ107" i="12"/>
  <c r="BQ105" i="12"/>
  <c r="BQ110" i="12"/>
  <c r="BQ109" i="12"/>
  <c r="BQ113" i="12"/>
  <c r="BQ127" i="12"/>
  <c r="BQ131" i="12"/>
  <c r="BQ120" i="12"/>
  <c r="BQ117" i="12"/>
  <c r="BQ108" i="12"/>
  <c r="BQ111" i="12"/>
  <c r="BQ115" i="12"/>
  <c r="BQ116" i="12"/>
  <c r="BQ121" i="12"/>
  <c r="BQ114" i="12"/>
  <c r="BQ132" i="12"/>
  <c r="BQ136" i="12"/>
  <c r="BQ143" i="12"/>
  <c r="BQ118" i="12"/>
  <c r="BQ134" i="12"/>
  <c r="BQ112" i="12"/>
  <c r="BQ123" i="12"/>
  <c r="BQ126" i="12"/>
  <c r="BQ130" i="12"/>
  <c r="BQ135" i="12"/>
  <c r="BQ137" i="12"/>
  <c r="BQ145" i="12"/>
  <c r="BQ122" i="12"/>
  <c r="BQ124" i="12"/>
  <c r="BQ106" i="12"/>
  <c r="BQ147" i="12"/>
  <c r="BQ148" i="12"/>
  <c r="BQ153" i="12"/>
  <c r="BQ139" i="12"/>
  <c r="BQ140" i="12"/>
  <c r="BQ133" i="12"/>
  <c r="BQ144" i="12"/>
  <c r="BQ146" i="12"/>
  <c r="BQ119" i="12"/>
  <c r="BQ141" i="12"/>
  <c r="BQ150" i="12"/>
  <c r="BQ152" i="12"/>
  <c r="BQ128" i="12"/>
  <c r="BQ129" i="12"/>
  <c r="BQ149" i="12"/>
  <c r="BQ151" i="12"/>
  <c r="BQ142" i="12"/>
  <c r="BQ154" i="12"/>
  <c r="BQ138" i="12"/>
  <c r="BQ125" i="12"/>
  <c r="BK3" i="2"/>
  <c r="AV3" i="2"/>
  <c r="BY3" i="2"/>
  <c r="BI3" i="2"/>
  <c r="AT3" i="2"/>
  <c r="BW3" i="2"/>
  <c r="AN105" i="12"/>
  <c r="AN106" i="12"/>
  <c r="AN104" i="12"/>
  <c r="AN109" i="12"/>
  <c r="AN108" i="12"/>
  <c r="AN107" i="12"/>
  <c r="AN116" i="12"/>
  <c r="AN121" i="12"/>
  <c r="AN128" i="12"/>
  <c r="AN117" i="12"/>
  <c r="AN125" i="12"/>
  <c r="AN111" i="12"/>
  <c r="AN120" i="12"/>
  <c r="AN112" i="12"/>
  <c r="AN119" i="12"/>
  <c r="AN123" i="12"/>
  <c r="AN114" i="12"/>
  <c r="AN115" i="12"/>
  <c r="AN131" i="12"/>
  <c r="AN134" i="12"/>
  <c r="AN136" i="12"/>
  <c r="AN132" i="12"/>
  <c r="AN135" i="12"/>
  <c r="AN137" i="12"/>
  <c r="AN122" i="12"/>
  <c r="AN113" i="12"/>
  <c r="AN127" i="12"/>
  <c r="AN145" i="12"/>
  <c r="AN149" i="12"/>
  <c r="AN124" i="12"/>
  <c r="AN141" i="12"/>
  <c r="AN146" i="12"/>
  <c r="AN130" i="12"/>
  <c r="AN138" i="12"/>
  <c r="AN133" i="12"/>
  <c r="AN110" i="12"/>
  <c r="AN118" i="12"/>
  <c r="AN154" i="12"/>
  <c r="AN126" i="12"/>
  <c r="AN140" i="12"/>
  <c r="AN152" i="12"/>
  <c r="AN148" i="12"/>
  <c r="AN142" i="12"/>
  <c r="AN151" i="12"/>
  <c r="AN144" i="12"/>
  <c r="AN139" i="12"/>
  <c r="AN150" i="12"/>
  <c r="AN147" i="12"/>
  <c r="AN153" i="12"/>
  <c r="AN129" i="12"/>
  <c r="AN143" i="12"/>
  <c r="BS106" i="12"/>
  <c r="BS104" i="12"/>
  <c r="BS107" i="12"/>
  <c r="BS114" i="12"/>
  <c r="BS108" i="12"/>
  <c r="BS110" i="12"/>
  <c r="BS105" i="12"/>
  <c r="BS109" i="12"/>
  <c r="BS112" i="12"/>
  <c r="BS123" i="12"/>
  <c r="BS118" i="12"/>
  <c r="BS122" i="12"/>
  <c r="BS120" i="12"/>
  <c r="BS117" i="12"/>
  <c r="BS111" i="12"/>
  <c r="BS113" i="12"/>
  <c r="BS124" i="12"/>
  <c r="BS130" i="12"/>
  <c r="BS133" i="12"/>
  <c r="BS138" i="12"/>
  <c r="BS145" i="12"/>
  <c r="BS121" i="12"/>
  <c r="BS115" i="12"/>
  <c r="BS128" i="12"/>
  <c r="BS134" i="12"/>
  <c r="BS141" i="12"/>
  <c r="BS147" i="12"/>
  <c r="BS119" i="12"/>
  <c r="BS125" i="12"/>
  <c r="BS116" i="12"/>
  <c r="BS131" i="12"/>
  <c r="BS132" i="12"/>
  <c r="BS136" i="12"/>
  <c r="BS142" i="12"/>
  <c r="BS143" i="12"/>
  <c r="BS140" i="12"/>
  <c r="BS139" i="12"/>
  <c r="BS144" i="12"/>
  <c r="BS126" i="12"/>
  <c r="BS135" i="12"/>
  <c r="BS146" i="12"/>
  <c r="BS151" i="12"/>
  <c r="BS152" i="12"/>
  <c r="BS129" i="12"/>
  <c r="BS150" i="12"/>
  <c r="BS127" i="12"/>
  <c r="BS137" i="12"/>
  <c r="BS149" i="12"/>
  <c r="BS148" i="12"/>
  <c r="BS153" i="12"/>
  <c r="BS154" i="12"/>
  <c r="BP104" i="12"/>
  <c r="BP105" i="12"/>
  <c r="BP106" i="12"/>
  <c r="BP108" i="12"/>
  <c r="BP113" i="12"/>
  <c r="BP107" i="12"/>
  <c r="BP110" i="12"/>
  <c r="BP109" i="12"/>
  <c r="BP120" i="12"/>
  <c r="BP125" i="12"/>
  <c r="BP117" i="12"/>
  <c r="BP111" i="12"/>
  <c r="BP115" i="12"/>
  <c r="BP116" i="12"/>
  <c r="BP121" i="12"/>
  <c r="BP114" i="12"/>
  <c r="BP146" i="12"/>
  <c r="BP124" i="12"/>
  <c r="BP127" i="12"/>
  <c r="BP136" i="12"/>
  <c r="BP131" i="12"/>
  <c r="BP112" i="12"/>
  <c r="BP118" i="12"/>
  <c r="BP122" i="12"/>
  <c r="BP139" i="12"/>
  <c r="BP140" i="12"/>
  <c r="BP143" i="12"/>
  <c r="BP147" i="12"/>
  <c r="BP132" i="12"/>
  <c r="BP133" i="12"/>
  <c r="BP144" i="12"/>
  <c r="BP126" i="12"/>
  <c r="BP135" i="12"/>
  <c r="BP145" i="12"/>
  <c r="BP119" i="12"/>
  <c r="BP128" i="12"/>
  <c r="BP129" i="12"/>
  <c r="BP130" i="12"/>
  <c r="BP149" i="12"/>
  <c r="BP150" i="12"/>
  <c r="BP137" i="12"/>
  <c r="BP142" i="12"/>
  <c r="BP154" i="12"/>
  <c r="BP123" i="12"/>
  <c r="BP134" i="12"/>
  <c r="BP141" i="12"/>
  <c r="BP148" i="12"/>
  <c r="BP153" i="12"/>
  <c r="BP152" i="12"/>
  <c r="BP138" i="12"/>
  <c r="BP151" i="12"/>
  <c r="BE105" i="12"/>
  <c r="BE106" i="12"/>
  <c r="BE109" i="12"/>
  <c r="BE112" i="12"/>
  <c r="BE107" i="12"/>
  <c r="BE118" i="12"/>
  <c r="BE121" i="12"/>
  <c r="BE130" i="12"/>
  <c r="BE104" i="12"/>
  <c r="BE117" i="12"/>
  <c r="BE124" i="12"/>
  <c r="BE108" i="12"/>
  <c r="BE116" i="12"/>
  <c r="BE110" i="12"/>
  <c r="BE114" i="12"/>
  <c r="BE113" i="12"/>
  <c r="BE115" i="12"/>
  <c r="BE123" i="12"/>
  <c r="BE111" i="12"/>
  <c r="BE119" i="12"/>
  <c r="BE134" i="12"/>
  <c r="BE126" i="12"/>
  <c r="BE131" i="12"/>
  <c r="BE142" i="12"/>
  <c r="BE125" i="12"/>
  <c r="BE122" i="12"/>
  <c r="BE127" i="12"/>
  <c r="BE154" i="12"/>
  <c r="BE128" i="12"/>
  <c r="BE147" i="12"/>
  <c r="BE136" i="12"/>
  <c r="BE139" i="12"/>
  <c r="BE140" i="12"/>
  <c r="BE143" i="12"/>
  <c r="BE144" i="12"/>
  <c r="BE145" i="12"/>
  <c r="BE133" i="12"/>
  <c r="BE146" i="12"/>
  <c r="BE120" i="12"/>
  <c r="BE135" i="12"/>
  <c r="BE132" i="12"/>
  <c r="BE137" i="12"/>
  <c r="BE149" i="12"/>
  <c r="BE141" i="12"/>
  <c r="BE150" i="12"/>
  <c r="BE153" i="12"/>
  <c r="BE138" i="12"/>
  <c r="BE148" i="12"/>
  <c r="BE152" i="12"/>
  <c r="BE129" i="12"/>
  <c r="BE151" i="12"/>
  <c r="BR104" i="12"/>
  <c r="BR105" i="12"/>
  <c r="BR110" i="12"/>
  <c r="BR112" i="12"/>
  <c r="BR107" i="12"/>
  <c r="BR109" i="12"/>
  <c r="BR111" i="12"/>
  <c r="BR114" i="12"/>
  <c r="BR117" i="12"/>
  <c r="BR119" i="12"/>
  <c r="BR129" i="12"/>
  <c r="BR133" i="12"/>
  <c r="BR118" i="12"/>
  <c r="BR122" i="12"/>
  <c r="BR120" i="12"/>
  <c r="BR113" i="12"/>
  <c r="BR108" i="12"/>
  <c r="BR115" i="12"/>
  <c r="BR116" i="12"/>
  <c r="BR121" i="12"/>
  <c r="BR127" i="12"/>
  <c r="BR123" i="12"/>
  <c r="BR140" i="12"/>
  <c r="BR143" i="12"/>
  <c r="BR125" i="12"/>
  <c r="BR124" i="12"/>
  <c r="BR106" i="12"/>
  <c r="BR128" i="12"/>
  <c r="BR144" i="12"/>
  <c r="BR150" i="12"/>
  <c r="BR134" i="12"/>
  <c r="BR138" i="12"/>
  <c r="BR142" i="12"/>
  <c r="BR147" i="12"/>
  <c r="BR132" i="12"/>
  <c r="BR139" i="12"/>
  <c r="BR126" i="12"/>
  <c r="BR135" i="12"/>
  <c r="BR145" i="12"/>
  <c r="BR131" i="12"/>
  <c r="BR137" i="12"/>
  <c r="BR151" i="12"/>
  <c r="BR136" i="12"/>
  <c r="BR146" i="12"/>
  <c r="BR149" i="12"/>
  <c r="BR141" i="12"/>
  <c r="BR148" i="12"/>
  <c r="BR153" i="12"/>
  <c r="BR154" i="12"/>
  <c r="BR130" i="12"/>
  <c r="BR152" i="12"/>
  <c r="AQ104" i="12"/>
  <c r="AQ107" i="12"/>
  <c r="AQ105" i="12"/>
  <c r="AQ108" i="12"/>
  <c r="AQ106" i="12"/>
  <c r="AQ109" i="12"/>
  <c r="AQ110" i="12"/>
  <c r="AQ114" i="12"/>
  <c r="AQ123" i="12"/>
  <c r="AQ113" i="12"/>
  <c r="AQ115" i="12"/>
  <c r="AQ118" i="12"/>
  <c r="AQ111" i="12"/>
  <c r="AQ122" i="12"/>
  <c r="AQ117" i="12"/>
  <c r="AQ120" i="12"/>
  <c r="AQ130" i="12"/>
  <c r="AQ133" i="12"/>
  <c r="AQ141" i="12"/>
  <c r="AQ146" i="12"/>
  <c r="AQ121" i="12"/>
  <c r="AQ127" i="12"/>
  <c r="AQ112" i="12"/>
  <c r="AQ119" i="12"/>
  <c r="AQ125" i="12"/>
  <c r="AQ116" i="12"/>
  <c r="AQ140" i="12"/>
  <c r="AQ142" i="12"/>
  <c r="AQ136" i="12"/>
  <c r="AQ143" i="12"/>
  <c r="AQ129" i="12"/>
  <c r="AQ131" i="12"/>
  <c r="AQ144" i="12"/>
  <c r="AQ145" i="12"/>
  <c r="AQ124" i="12"/>
  <c r="AQ128" i="12"/>
  <c r="AQ137" i="12"/>
  <c r="AQ135" i="12"/>
  <c r="AQ134" i="12"/>
  <c r="AQ138" i="12"/>
  <c r="AQ147" i="12"/>
  <c r="AQ148" i="12"/>
  <c r="AQ152" i="12"/>
  <c r="AQ153" i="12"/>
  <c r="AQ151" i="12"/>
  <c r="AQ139" i="12"/>
  <c r="AQ126" i="12"/>
  <c r="AQ132" i="12"/>
  <c r="AQ150" i="12"/>
  <c r="AQ154" i="12"/>
  <c r="AQ149" i="12"/>
  <c r="BD105" i="12"/>
  <c r="BD106" i="12"/>
  <c r="BD104" i="12"/>
  <c r="BD107" i="12"/>
  <c r="BD109" i="12"/>
  <c r="BD108" i="12"/>
  <c r="BD110" i="12"/>
  <c r="BD124" i="12"/>
  <c r="BD128" i="12"/>
  <c r="BD116" i="12"/>
  <c r="BD114" i="12"/>
  <c r="BD121" i="12"/>
  <c r="BD113" i="12"/>
  <c r="BD115" i="12"/>
  <c r="BD111" i="12"/>
  <c r="BD119" i="12"/>
  <c r="BD118" i="12"/>
  <c r="BD122" i="12"/>
  <c r="BD126" i="12"/>
  <c r="BD134" i="12"/>
  <c r="BD142" i="12"/>
  <c r="BD129" i="12"/>
  <c r="BD133" i="12"/>
  <c r="BD127" i="12"/>
  <c r="BD130" i="12"/>
  <c r="BD112" i="12"/>
  <c r="BD139" i="12"/>
  <c r="BD144" i="12"/>
  <c r="BD125" i="12"/>
  <c r="BD123" i="12"/>
  <c r="BD117" i="12"/>
  <c r="BD120" i="12"/>
  <c r="BD131" i="12"/>
  <c r="BD143" i="12"/>
  <c r="BD149" i="12"/>
  <c r="BD152" i="12"/>
  <c r="BD136" i="12"/>
  <c r="BD140" i="12"/>
  <c r="BD145" i="12"/>
  <c r="BD146" i="12"/>
  <c r="BD135" i="12"/>
  <c r="BD141" i="12"/>
  <c r="BD132" i="12"/>
  <c r="BD147" i="12"/>
  <c r="BD154" i="12"/>
  <c r="BD153" i="12"/>
  <c r="BD138" i="12"/>
  <c r="BD148" i="12"/>
  <c r="BD137" i="12"/>
  <c r="BD151" i="12"/>
  <c r="BD150" i="12"/>
  <c r="AS3" i="2"/>
  <c r="AR3" i="2" s="1"/>
  <c r="BH3" i="2"/>
  <c r="BG3" i="2" s="1"/>
  <c r="K3" i="2"/>
  <c r="BV3" i="2"/>
  <c r="AU3" i="2"/>
  <c r="BJ3" i="2"/>
  <c r="BX3" i="2"/>
  <c r="BC106" i="12"/>
  <c r="BC108" i="12"/>
  <c r="BC104" i="12"/>
  <c r="BC107" i="12"/>
  <c r="BC114" i="12"/>
  <c r="BC116" i="12"/>
  <c r="BC105" i="12"/>
  <c r="BC109" i="12"/>
  <c r="BC110" i="12"/>
  <c r="BC122" i="12"/>
  <c r="BC126" i="12"/>
  <c r="BC121" i="12"/>
  <c r="BC113" i="12"/>
  <c r="BC115" i="12"/>
  <c r="BC111" i="12"/>
  <c r="BC119" i="12"/>
  <c r="BC118" i="12"/>
  <c r="BC135" i="12"/>
  <c r="BC140" i="12"/>
  <c r="BC145" i="12"/>
  <c r="BC117" i="12"/>
  <c r="BC128" i="12"/>
  <c r="BC130" i="12"/>
  <c r="BC131" i="12"/>
  <c r="BC132" i="12"/>
  <c r="BC123" i="12"/>
  <c r="BC124" i="12"/>
  <c r="BC133" i="12"/>
  <c r="BC125" i="12"/>
  <c r="BC129" i="12"/>
  <c r="BC146" i="12"/>
  <c r="BC120" i="12"/>
  <c r="BC141" i="12"/>
  <c r="BC112" i="12"/>
  <c r="BC139" i="12"/>
  <c r="BC143" i="12"/>
  <c r="BC127" i="12"/>
  <c r="BC144" i="12"/>
  <c r="BC134" i="12"/>
  <c r="BC137" i="12"/>
  <c r="BC138" i="12"/>
  <c r="BC151" i="12"/>
  <c r="BC153" i="12"/>
  <c r="BC154" i="12"/>
  <c r="BC149" i="12"/>
  <c r="BC148" i="12"/>
  <c r="BC152" i="12"/>
  <c r="BC136" i="12"/>
  <c r="BC142" i="12"/>
  <c r="BC150" i="12"/>
  <c r="BC147" i="12"/>
  <c r="AP107" i="12"/>
  <c r="AP105" i="12"/>
  <c r="AP106" i="12"/>
  <c r="AP111" i="12"/>
  <c r="AP113" i="12"/>
  <c r="AP115" i="12"/>
  <c r="AP109" i="12"/>
  <c r="AP110" i="12"/>
  <c r="AP104" i="12"/>
  <c r="AP108" i="12"/>
  <c r="AP120" i="12"/>
  <c r="AP134" i="12"/>
  <c r="AP122" i="12"/>
  <c r="AP117" i="12"/>
  <c r="AP112" i="12"/>
  <c r="AP124" i="12"/>
  <c r="AP139" i="12"/>
  <c r="AP119" i="12"/>
  <c r="AP133" i="12"/>
  <c r="AP129" i="12"/>
  <c r="AP121" i="12"/>
  <c r="AP116" i="12"/>
  <c r="AP126" i="12"/>
  <c r="AP137" i="12"/>
  <c r="AP138" i="12"/>
  <c r="AP151" i="12"/>
  <c r="AP131" i="12"/>
  <c r="AP140" i="12"/>
  <c r="AP144" i="12"/>
  <c r="AP145" i="12"/>
  <c r="AP123" i="12"/>
  <c r="AP128" i="12"/>
  <c r="AP114" i="12"/>
  <c r="AP146" i="12"/>
  <c r="AP127" i="12"/>
  <c r="AP130" i="12"/>
  <c r="AP135" i="12"/>
  <c r="AP141" i="12"/>
  <c r="AP118" i="12"/>
  <c r="AP143" i="12"/>
  <c r="AP147" i="12"/>
  <c r="AP152" i="12"/>
  <c r="AP153" i="12"/>
  <c r="AP125" i="12"/>
  <c r="AP136" i="12"/>
  <c r="AP142" i="12"/>
  <c r="AP148" i="12"/>
  <c r="AP150" i="12"/>
  <c r="AP154" i="12"/>
  <c r="AP132" i="12"/>
  <c r="AP149" i="12"/>
  <c r="J2" i="32"/>
  <c r="P3" i="2"/>
  <c r="AD3" i="2"/>
  <c r="L3" i="18"/>
  <c r="AO105" i="12"/>
  <c r="AO106" i="12"/>
  <c r="AO110" i="12"/>
  <c r="AO104" i="12"/>
  <c r="AO108" i="12"/>
  <c r="AO111" i="12"/>
  <c r="AO118" i="12"/>
  <c r="AO130" i="12"/>
  <c r="AO132" i="12"/>
  <c r="AO122" i="12"/>
  <c r="AO117" i="12"/>
  <c r="AO120" i="12"/>
  <c r="AO112" i="12"/>
  <c r="AO124" i="12"/>
  <c r="AO116" i="12"/>
  <c r="AO121" i="12"/>
  <c r="AO127" i="12"/>
  <c r="AO137" i="12"/>
  <c r="AO144" i="12"/>
  <c r="AO126" i="12"/>
  <c r="AO109" i="12"/>
  <c r="AO128" i="12"/>
  <c r="AO113" i="12"/>
  <c r="AO125" i="12"/>
  <c r="AO140" i="12"/>
  <c r="AO143" i="12"/>
  <c r="AO145" i="12"/>
  <c r="AO119" i="12"/>
  <c r="AO115" i="12"/>
  <c r="AO107" i="12"/>
  <c r="AO114" i="12"/>
  <c r="AO123" i="12"/>
  <c r="AO131" i="12"/>
  <c r="AO135" i="12"/>
  <c r="AO136" i="12"/>
  <c r="AO139" i="12"/>
  <c r="AO146" i="12"/>
  <c r="AO147" i="12"/>
  <c r="AO154" i="12"/>
  <c r="AO129" i="12"/>
  <c r="AO141" i="12"/>
  <c r="AO134" i="12"/>
  <c r="AO133" i="12"/>
  <c r="AO142" i="12"/>
  <c r="AO150" i="12"/>
  <c r="AO152" i="12"/>
  <c r="AO153" i="12"/>
  <c r="AO148" i="12"/>
  <c r="AO151" i="12"/>
  <c r="AO149" i="12"/>
  <c r="AO138" i="12"/>
  <c r="L4" i="1"/>
  <c r="AR3" i="12"/>
  <c r="BF3" i="12"/>
  <c r="BT3" i="12"/>
  <c r="AD3" i="12"/>
  <c r="CG3" i="11"/>
  <c r="AQ3" i="11"/>
  <c r="AR104" i="12" l="1"/>
  <c r="AR109" i="12"/>
  <c r="AR107" i="12"/>
  <c r="AR105" i="12"/>
  <c r="AR106" i="12"/>
  <c r="AR110" i="12"/>
  <c r="AR108" i="12"/>
  <c r="AR112" i="12"/>
  <c r="AR125" i="12"/>
  <c r="AR127" i="12"/>
  <c r="AR114" i="12"/>
  <c r="AR119" i="12"/>
  <c r="AR113" i="12"/>
  <c r="AR115" i="12"/>
  <c r="AR118" i="12"/>
  <c r="AR111" i="12"/>
  <c r="AR122" i="12"/>
  <c r="AR117" i="12"/>
  <c r="AR120" i="12"/>
  <c r="AR136" i="12"/>
  <c r="AR143" i="12"/>
  <c r="AR123" i="12"/>
  <c r="AR128" i="12"/>
  <c r="AR129" i="12"/>
  <c r="AR131" i="12"/>
  <c r="AR132" i="12"/>
  <c r="AR135" i="12"/>
  <c r="AR121" i="12"/>
  <c r="AR126" i="12"/>
  <c r="AR130" i="12"/>
  <c r="AR138" i="12"/>
  <c r="AR124" i="12"/>
  <c r="AR141" i="12"/>
  <c r="AR148" i="12"/>
  <c r="AR153" i="12"/>
  <c r="AR139" i="12"/>
  <c r="AR140" i="12"/>
  <c r="AR116" i="12"/>
  <c r="AR144" i="12"/>
  <c r="AR145" i="12"/>
  <c r="AR146" i="12"/>
  <c r="AR134" i="12"/>
  <c r="AR149" i="12"/>
  <c r="AR147" i="12"/>
  <c r="AR133" i="12"/>
  <c r="AR137" i="12"/>
  <c r="AR152" i="12"/>
  <c r="AR142" i="12"/>
  <c r="AR154" i="12"/>
  <c r="AR151" i="12"/>
  <c r="AR150" i="12"/>
  <c r="BZ3" i="2"/>
  <c r="AW3" i="2"/>
  <c r="BL3" i="2"/>
  <c r="K2" i="32"/>
  <c r="AE3" i="2"/>
  <c r="Q3" i="2"/>
  <c r="M3" i="18"/>
  <c r="BF107" i="12"/>
  <c r="BF105" i="12"/>
  <c r="BF106" i="12"/>
  <c r="BF111" i="12"/>
  <c r="BF115" i="12"/>
  <c r="BF109" i="12"/>
  <c r="BF113" i="12"/>
  <c r="BF116" i="12"/>
  <c r="BF132" i="12"/>
  <c r="BF134" i="12"/>
  <c r="BF120" i="12"/>
  <c r="BF125" i="12"/>
  <c r="BF104" i="12"/>
  <c r="BF117" i="12"/>
  <c r="BF108" i="12"/>
  <c r="BF121" i="12"/>
  <c r="BF110" i="12"/>
  <c r="BF114" i="12"/>
  <c r="BF123" i="12"/>
  <c r="BF129" i="12"/>
  <c r="BF137" i="12"/>
  <c r="BF139" i="12"/>
  <c r="BF144" i="12"/>
  <c r="BF136" i="12"/>
  <c r="BF118" i="12"/>
  <c r="BF124" i="12"/>
  <c r="BF126" i="12"/>
  <c r="BF151" i="12"/>
  <c r="BF138" i="12"/>
  <c r="BF112" i="12"/>
  <c r="BF128" i="12"/>
  <c r="BF130" i="12"/>
  <c r="BF147" i="12"/>
  <c r="BF148" i="12"/>
  <c r="BF127" i="12"/>
  <c r="BF140" i="12"/>
  <c r="BF143" i="12"/>
  <c r="BF119" i="12"/>
  <c r="BF145" i="12"/>
  <c r="BF133" i="12"/>
  <c r="BF135" i="12"/>
  <c r="BF141" i="12"/>
  <c r="BF122" i="12"/>
  <c r="BF150" i="12"/>
  <c r="BF131" i="12"/>
  <c r="BF149" i="12"/>
  <c r="BF154" i="12"/>
  <c r="BF153" i="12"/>
  <c r="BF146" i="12"/>
  <c r="BF152" i="12"/>
  <c r="BF142" i="12"/>
  <c r="BT106" i="12"/>
  <c r="BT108" i="12"/>
  <c r="BT104" i="12"/>
  <c r="BT107" i="12"/>
  <c r="BT110" i="12"/>
  <c r="BT105" i="12"/>
  <c r="BT112" i="12"/>
  <c r="BT122" i="12"/>
  <c r="BT126" i="12"/>
  <c r="BT119" i="12"/>
  <c r="BT118" i="12"/>
  <c r="BT109" i="12"/>
  <c r="BT120" i="12"/>
  <c r="BT117" i="12"/>
  <c r="BT125" i="12"/>
  <c r="BT131" i="12"/>
  <c r="BT135" i="12"/>
  <c r="BT140" i="12"/>
  <c r="BT142" i="12"/>
  <c r="BT124" i="12"/>
  <c r="BT129" i="12"/>
  <c r="BT132" i="12"/>
  <c r="BT113" i="12"/>
  <c r="BT115" i="12"/>
  <c r="BT121" i="12"/>
  <c r="BT123" i="12"/>
  <c r="BT111" i="12"/>
  <c r="BT114" i="12"/>
  <c r="BT116" i="12"/>
  <c r="BT139" i="12"/>
  <c r="BT152" i="12"/>
  <c r="BT127" i="12"/>
  <c r="BT134" i="12"/>
  <c r="BT136" i="12"/>
  <c r="BT138" i="12"/>
  <c r="BT143" i="12"/>
  <c r="BT133" i="12"/>
  <c r="BT148" i="12"/>
  <c r="BT153" i="12"/>
  <c r="BT146" i="12"/>
  <c r="BT151" i="12"/>
  <c r="BT144" i="12"/>
  <c r="BT150" i="12"/>
  <c r="BT137" i="12"/>
  <c r="BT128" i="12"/>
  <c r="BT149" i="12"/>
  <c r="BT154" i="12"/>
  <c r="BT141" i="12"/>
  <c r="BT145" i="12"/>
  <c r="BT147" i="12"/>
  <c r="BT130" i="12"/>
  <c r="M4" i="1"/>
  <c r="AS3" i="12"/>
  <c r="BG3" i="12"/>
  <c r="BU3" i="12"/>
  <c r="AE3" i="12"/>
  <c r="CH3" i="11"/>
  <c r="AR3" i="11"/>
  <c r="BC65" i="12"/>
  <c r="AO68" i="12"/>
  <c r="AX3" i="2" l="1"/>
  <c r="CA3" i="2"/>
  <c r="BM3" i="2"/>
  <c r="BU105" i="12"/>
  <c r="BU106" i="12"/>
  <c r="BU111" i="12"/>
  <c r="BU108" i="12"/>
  <c r="BU104" i="12"/>
  <c r="BU107" i="12"/>
  <c r="BU110" i="12"/>
  <c r="BU115" i="12"/>
  <c r="BU118" i="12"/>
  <c r="BU124" i="12"/>
  <c r="BU128" i="12"/>
  <c r="BU112" i="12"/>
  <c r="BU119" i="12"/>
  <c r="BU122" i="12"/>
  <c r="BU109" i="12"/>
  <c r="BU120" i="12"/>
  <c r="BU126" i="12"/>
  <c r="BU116" i="12"/>
  <c r="BU121" i="12"/>
  <c r="BU125" i="12"/>
  <c r="BU133" i="12"/>
  <c r="BU136" i="12"/>
  <c r="BU138" i="12"/>
  <c r="BU146" i="12"/>
  <c r="BU113" i="12"/>
  <c r="BU123" i="12"/>
  <c r="BU114" i="12"/>
  <c r="BU127" i="12"/>
  <c r="BU137" i="12"/>
  <c r="BU145" i="12"/>
  <c r="BU149" i="12"/>
  <c r="BU129" i="12"/>
  <c r="BU130" i="12"/>
  <c r="BU141" i="12"/>
  <c r="BU134" i="12"/>
  <c r="BU142" i="12"/>
  <c r="BU117" i="12"/>
  <c r="BU132" i="12"/>
  <c r="BU140" i="12"/>
  <c r="BU143" i="12"/>
  <c r="BU135" i="12"/>
  <c r="BU144" i="12"/>
  <c r="BU153" i="12"/>
  <c r="BU152" i="12"/>
  <c r="BU154" i="12"/>
  <c r="BU151" i="12"/>
  <c r="BU131" i="12"/>
  <c r="BU139" i="12"/>
  <c r="BU150" i="12"/>
  <c r="BU147" i="12"/>
  <c r="BU148" i="12"/>
  <c r="AS106" i="12"/>
  <c r="AS104" i="12"/>
  <c r="AS107" i="12"/>
  <c r="AS111" i="12"/>
  <c r="AS109" i="12"/>
  <c r="AS110" i="12"/>
  <c r="AS108" i="12"/>
  <c r="AS115" i="12"/>
  <c r="AS117" i="12"/>
  <c r="AS119" i="12"/>
  <c r="AS129" i="12"/>
  <c r="AS131" i="12"/>
  <c r="AS116" i="12"/>
  <c r="AS121" i="12"/>
  <c r="AS123" i="12"/>
  <c r="AS114" i="12"/>
  <c r="AS113" i="12"/>
  <c r="AS118" i="12"/>
  <c r="AS105" i="12"/>
  <c r="AS122" i="12"/>
  <c r="AS125" i="12"/>
  <c r="AS128" i="12"/>
  <c r="AS120" i="12"/>
  <c r="AS130" i="12"/>
  <c r="AS133" i="12"/>
  <c r="AS127" i="12"/>
  <c r="AS135" i="12"/>
  <c r="AS124" i="12"/>
  <c r="AS134" i="12"/>
  <c r="AS136" i="12"/>
  <c r="AS141" i="12"/>
  <c r="AS146" i="12"/>
  <c r="AS112" i="12"/>
  <c r="AS150" i="12"/>
  <c r="AS126" i="12"/>
  <c r="AS132" i="12"/>
  <c r="AS142" i="12"/>
  <c r="AS139" i="12"/>
  <c r="AS143" i="12"/>
  <c r="AS140" i="12"/>
  <c r="AS144" i="12"/>
  <c r="AS145" i="12"/>
  <c r="AS137" i="12"/>
  <c r="AS153" i="12"/>
  <c r="AS138" i="12"/>
  <c r="AS154" i="12"/>
  <c r="AS149" i="12"/>
  <c r="AS147" i="12"/>
  <c r="AS148" i="12"/>
  <c r="AS152" i="12"/>
  <c r="AS151" i="12"/>
  <c r="BG104" i="12"/>
  <c r="BG107" i="12"/>
  <c r="BG105" i="12"/>
  <c r="BG106" i="12"/>
  <c r="BG108" i="12"/>
  <c r="BG113" i="12"/>
  <c r="BG110" i="12"/>
  <c r="BG109" i="12"/>
  <c r="BG120" i="12"/>
  <c r="BG123" i="12"/>
  <c r="BG112" i="12"/>
  <c r="BG116" i="12"/>
  <c r="BG117" i="12"/>
  <c r="BG121" i="12"/>
  <c r="BG114" i="12"/>
  <c r="BG115" i="12"/>
  <c r="BG127" i="12"/>
  <c r="BG132" i="12"/>
  <c r="BG141" i="12"/>
  <c r="BG122" i="12"/>
  <c r="BG118" i="12"/>
  <c r="BG119" i="12"/>
  <c r="BG128" i="12"/>
  <c r="BG134" i="12"/>
  <c r="BG135" i="12"/>
  <c r="BG143" i="12"/>
  <c r="BG147" i="12"/>
  <c r="BG131" i="12"/>
  <c r="BG142" i="12"/>
  <c r="BG138" i="12"/>
  <c r="BG130" i="12"/>
  <c r="BG136" i="12"/>
  <c r="BG139" i="12"/>
  <c r="BG124" i="12"/>
  <c r="BG125" i="12"/>
  <c r="BG140" i="12"/>
  <c r="BG144" i="12"/>
  <c r="BG133" i="12"/>
  <c r="BG146" i="12"/>
  <c r="BG154" i="12"/>
  <c r="BG126" i="12"/>
  <c r="BG151" i="12"/>
  <c r="BG145" i="12"/>
  <c r="BG150" i="12"/>
  <c r="BG111" i="12"/>
  <c r="BG149" i="12"/>
  <c r="BG148" i="12"/>
  <c r="BG153" i="12"/>
  <c r="BG129" i="12"/>
  <c r="BG152" i="12"/>
  <c r="BG137" i="12"/>
  <c r="L2" i="32"/>
  <c r="AF3" i="2"/>
  <c r="R3" i="2"/>
  <c r="N3" i="18"/>
  <c r="N4" i="1"/>
  <c r="BH3" i="12"/>
  <c r="BH68" i="12" s="1"/>
  <c r="BV3" i="12"/>
  <c r="BV99" i="12" s="1"/>
  <c r="AF3" i="12"/>
  <c r="AT3" i="12"/>
  <c r="AT91" i="12" s="1"/>
  <c r="AS3" i="11"/>
  <c r="CI3" i="11"/>
  <c r="BQ72" i="12"/>
  <c r="AQ68" i="12"/>
  <c r="AO74" i="12"/>
  <c r="BQ81" i="12"/>
  <c r="BQ58" i="12"/>
  <c r="AQ73" i="12"/>
  <c r="BQ89" i="12"/>
  <c r="BQ67" i="12"/>
  <c r="BF37" i="12"/>
  <c r="BQ66" i="12"/>
  <c r="BQ70" i="12"/>
  <c r="BQ77" i="12"/>
  <c r="BQ76" i="12"/>
  <c r="AO101" i="12"/>
  <c r="AO96" i="12"/>
  <c r="AO91" i="12"/>
  <c r="AO93" i="12"/>
  <c r="AO102" i="12"/>
  <c r="AO103" i="12"/>
  <c r="AO99" i="12"/>
  <c r="AO89" i="12"/>
  <c r="AO80" i="12"/>
  <c r="AO76" i="12"/>
  <c r="AO72" i="12"/>
  <c r="AO88" i="12"/>
  <c r="AO81" i="12"/>
  <c r="AO70" i="12"/>
  <c r="AO66" i="12"/>
  <c r="AO58" i="12"/>
  <c r="AO98" i="12"/>
  <c r="AO82" i="12"/>
  <c r="AO79" i="12"/>
  <c r="AO94" i="12"/>
  <c r="AO97" i="12"/>
  <c r="AO86" i="12"/>
  <c r="AO85" i="12"/>
  <c r="AO90" i="12"/>
  <c r="AO87" i="12"/>
  <c r="AO77" i="12"/>
  <c r="AO67" i="12"/>
  <c r="AO95" i="12"/>
  <c r="AO92" i="12"/>
  <c r="AO78" i="12"/>
  <c r="AO83" i="12"/>
  <c r="AO65" i="12"/>
  <c r="AO84" i="12"/>
  <c r="AO73" i="12"/>
  <c r="AO64" i="12"/>
  <c r="AO75" i="12"/>
  <c r="AO71" i="12"/>
  <c r="AO100" i="12"/>
  <c r="AO69" i="12"/>
  <c r="BF101" i="12"/>
  <c r="BF97" i="12"/>
  <c r="BF93" i="12"/>
  <c r="BF89" i="12"/>
  <c r="BF85" i="12"/>
  <c r="BF103" i="12"/>
  <c r="BF98" i="12"/>
  <c r="BF100" i="12"/>
  <c r="BF95" i="12"/>
  <c r="BF90" i="12"/>
  <c r="BF84" i="12"/>
  <c r="BF102" i="12"/>
  <c r="BF86" i="12"/>
  <c r="BF71" i="12"/>
  <c r="BF81" i="12"/>
  <c r="BF78" i="12"/>
  <c r="BF87" i="12"/>
  <c r="BF83" i="12"/>
  <c r="BF75" i="12"/>
  <c r="BF94" i="12"/>
  <c r="BF91" i="12"/>
  <c r="BF82" i="12"/>
  <c r="BF88" i="12"/>
  <c r="BF79" i="12"/>
  <c r="BF99" i="12"/>
  <c r="BF92" i="12"/>
  <c r="BF96" i="12"/>
  <c r="BF73" i="12"/>
  <c r="BF70" i="12"/>
  <c r="BF69" i="12"/>
  <c r="BF68" i="12"/>
  <c r="BF60" i="12"/>
  <c r="BF76" i="12"/>
  <c r="BF74" i="12"/>
  <c r="BF67" i="12"/>
  <c r="BF59" i="12"/>
  <c r="BF77" i="12"/>
  <c r="BF58" i="12"/>
  <c r="BF80" i="12"/>
  <c r="BF72" i="12"/>
  <c r="AR58" i="12"/>
  <c r="BV85" i="12"/>
  <c r="BV95" i="12"/>
  <c r="BV90" i="12"/>
  <c r="BV92" i="12"/>
  <c r="BV96" i="12"/>
  <c r="BV81" i="12"/>
  <c r="BV82" i="12"/>
  <c r="BV56" i="12"/>
  <c r="BV76" i="12"/>
  <c r="BV98" i="12"/>
  <c r="BV73" i="12"/>
  <c r="BV71" i="12"/>
  <c r="AP101" i="12"/>
  <c r="AP97" i="12"/>
  <c r="AP93" i="12"/>
  <c r="AP89" i="12"/>
  <c r="AP85" i="12"/>
  <c r="AP103" i="12"/>
  <c r="AP98" i="12"/>
  <c r="AP95" i="12"/>
  <c r="AP102" i="12"/>
  <c r="AP100" i="12"/>
  <c r="AP99" i="12"/>
  <c r="AP90" i="12"/>
  <c r="AP88" i="12"/>
  <c r="AP96" i="12"/>
  <c r="AP78" i="12"/>
  <c r="AP75" i="12"/>
  <c r="AP82" i="12"/>
  <c r="AP79" i="12"/>
  <c r="AP94" i="12"/>
  <c r="AP91" i="12"/>
  <c r="AP86" i="12"/>
  <c r="AP87" i="12"/>
  <c r="AP80" i="12"/>
  <c r="AP92" i="12"/>
  <c r="AP84" i="12"/>
  <c r="AP83" i="12"/>
  <c r="AP74" i="12"/>
  <c r="AP71" i="12"/>
  <c r="AP66" i="12"/>
  <c r="AP58" i="12"/>
  <c r="AP81" i="12"/>
  <c r="AP73" i="12"/>
  <c r="AP77" i="12"/>
  <c r="AP76" i="12"/>
  <c r="AP70" i="12"/>
  <c r="AP69" i="12"/>
  <c r="AP68" i="12"/>
  <c r="BG96" i="12"/>
  <c r="BG91" i="12"/>
  <c r="BG94" i="12"/>
  <c r="BG101" i="12"/>
  <c r="BG103" i="12"/>
  <c r="BG99" i="12"/>
  <c r="BG102" i="12"/>
  <c r="BG79" i="12"/>
  <c r="BG75" i="12"/>
  <c r="BG71" i="12"/>
  <c r="BG81" i="12"/>
  <c r="BG78" i="12"/>
  <c r="BG69" i="12"/>
  <c r="BG93" i="12"/>
  <c r="BG87" i="12"/>
  <c r="BG84" i="12"/>
  <c r="BG83" i="12"/>
  <c r="BG82" i="12"/>
  <c r="BG90" i="12"/>
  <c r="BG88" i="12"/>
  <c r="BG100" i="12"/>
  <c r="BG98" i="12"/>
  <c r="BG92" i="12"/>
  <c r="BG97" i="12"/>
  <c r="BG95" i="12"/>
  <c r="BG89" i="12"/>
  <c r="BG80" i="12"/>
  <c r="BG77" i="12"/>
  <c r="BG74" i="12"/>
  <c r="BG70" i="12"/>
  <c r="BG58" i="12"/>
  <c r="BG68" i="12"/>
  <c r="BG60" i="12"/>
  <c r="BG37" i="12"/>
  <c r="BG85" i="12"/>
  <c r="BG76" i="12"/>
  <c r="BG67" i="12"/>
  <c r="BG59" i="12"/>
  <c r="BG86" i="12"/>
  <c r="BG72" i="12"/>
  <c r="BT37" i="12"/>
  <c r="BC72" i="12"/>
  <c r="BU37" i="12"/>
  <c r="BV59" i="12"/>
  <c r="BE89" i="12"/>
  <c r="BV58" i="12"/>
  <c r="AR100" i="12"/>
  <c r="AR96" i="12"/>
  <c r="AR92" i="12"/>
  <c r="AR88" i="12"/>
  <c r="AR84" i="12"/>
  <c r="AR87" i="12"/>
  <c r="AR101" i="12"/>
  <c r="AR103" i="12"/>
  <c r="AR95" i="12"/>
  <c r="AR85" i="12"/>
  <c r="AR93" i="12"/>
  <c r="AR82" i="12"/>
  <c r="AR79" i="12"/>
  <c r="AR102" i="12"/>
  <c r="AR98" i="12"/>
  <c r="AR94" i="12"/>
  <c r="AR91" i="12"/>
  <c r="AR89" i="12"/>
  <c r="AR86" i="12"/>
  <c r="AR99" i="12"/>
  <c r="AR80" i="12"/>
  <c r="AR97" i="12"/>
  <c r="AR90" i="12"/>
  <c r="AR83" i="12"/>
  <c r="AR81" i="12"/>
  <c r="AR78" i="12"/>
  <c r="AR73" i="12"/>
  <c r="AR77" i="12"/>
  <c r="AR76" i="12"/>
  <c r="AR75" i="12"/>
  <c r="AR70" i="12"/>
  <c r="AR71" i="12"/>
  <c r="AR69" i="12"/>
  <c r="AR68" i="12"/>
  <c r="AR60" i="12"/>
  <c r="AR74" i="12"/>
  <c r="AR67" i="12"/>
  <c r="AR59" i="12"/>
  <c r="AR72" i="12"/>
  <c r="AR37" i="12"/>
  <c r="BR103" i="12"/>
  <c r="BR99" i="12"/>
  <c r="BR95" i="12"/>
  <c r="BR91" i="12"/>
  <c r="BR87" i="12"/>
  <c r="BR83" i="12"/>
  <c r="BR94" i="12"/>
  <c r="BR89" i="12"/>
  <c r="BR96" i="12"/>
  <c r="BR101" i="12"/>
  <c r="BR102" i="12"/>
  <c r="BR98" i="12"/>
  <c r="BR92" i="12"/>
  <c r="BR84" i="12"/>
  <c r="BR72" i="12"/>
  <c r="BR97" i="12"/>
  <c r="BR82" i="12"/>
  <c r="BR79" i="12"/>
  <c r="BR100" i="12"/>
  <c r="BR76" i="12"/>
  <c r="BR93" i="12"/>
  <c r="BR90" i="12"/>
  <c r="BR88" i="12"/>
  <c r="BR80" i="12"/>
  <c r="BR77" i="12"/>
  <c r="BR85" i="12"/>
  <c r="BR81" i="12"/>
  <c r="BR68" i="12"/>
  <c r="BR86" i="12"/>
  <c r="BR71" i="12"/>
  <c r="BR67" i="12"/>
  <c r="BR66" i="12"/>
  <c r="BR58" i="12"/>
  <c r="BR75" i="12"/>
  <c r="BR74" i="12"/>
  <c r="BR78" i="12"/>
  <c r="BR70" i="12"/>
  <c r="BV37" i="12"/>
  <c r="BT60" i="12"/>
  <c r="BT71" i="12"/>
  <c r="BC79" i="12"/>
  <c r="AS102" i="12"/>
  <c r="AS97" i="12"/>
  <c r="AS92" i="12"/>
  <c r="AS99" i="12"/>
  <c r="AS94" i="12"/>
  <c r="AS100" i="12"/>
  <c r="AS98" i="12"/>
  <c r="AS103" i="12"/>
  <c r="AS101" i="12"/>
  <c r="AS93" i="12"/>
  <c r="AS91" i="12"/>
  <c r="AS87" i="12"/>
  <c r="AS83" i="12"/>
  <c r="AS82" i="12"/>
  <c r="AS78" i="12"/>
  <c r="AS74" i="12"/>
  <c r="AS79" i="12"/>
  <c r="AS76" i="12"/>
  <c r="AS73" i="12"/>
  <c r="AS68" i="12"/>
  <c r="AS60" i="12"/>
  <c r="AS89" i="12"/>
  <c r="AS86" i="12"/>
  <c r="AS80" i="12"/>
  <c r="AS77" i="12"/>
  <c r="AS90" i="12"/>
  <c r="AS85" i="12"/>
  <c r="AS84" i="12"/>
  <c r="AS81" i="12"/>
  <c r="AS95" i="12"/>
  <c r="AS88" i="12"/>
  <c r="AS75" i="12"/>
  <c r="AS72" i="12"/>
  <c r="AS69" i="12"/>
  <c r="AS41" i="12"/>
  <c r="AS37" i="12"/>
  <c r="AS96" i="12"/>
  <c r="AS70" i="12"/>
  <c r="AS71" i="12"/>
  <c r="AS67" i="12"/>
  <c r="AS59" i="12"/>
  <c r="AS58" i="12"/>
  <c r="BS99" i="12"/>
  <c r="BS101" i="12"/>
  <c r="BS96" i="12"/>
  <c r="BS91" i="12"/>
  <c r="BS94" i="12"/>
  <c r="BS103" i="12"/>
  <c r="BS102" i="12"/>
  <c r="BS100" i="12"/>
  <c r="BS98" i="12"/>
  <c r="BS85" i="12"/>
  <c r="BS81" i="12"/>
  <c r="BS77" i="12"/>
  <c r="BS73" i="12"/>
  <c r="BS97" i="12"/>
  <c r="BS83" i="12"/>
  <c r="BS82" i="12"/>
  <c r="BS79" i="12"/>
  <c r="BS67" i="12"/>
  <c r="BS59" i="12"/>
  <c r="BS87" i="12"/>
  <c r="BS93" i="12"/>
  <c r="BS90" i="12"/>
  <c r="BS88" i="12"/>
  <c r="BS80" i="12"/>
  <c r="BS89" i="12"/>
  <c r="BS86" i="12"/>
  <c r="BS78" i="12"/>
  <c r="BS75" i="12"/>
  <c r="BS68" i="12"/>
  <c r="BS71" i="12"/>
  <c r="BS58" i="12"/>
  <c r="BS76" i="12"/>
  <c r="BS74" i="12"/>
  <c r="BS95" i="12"/>
  <c r="BS92" i="12"/>
  <c r="BS72" i="12"/>
  <c r="BS70" i="12"/>
  <c r="BS84" i="12"/>
  <c r="BS69" i="12"/>
  <c r="BG41" i="12"/>
  <c r="AP67" i="12"/>
  <c r="BV67" i="12"/>
  <c r="BR69" i="12"/>
  <c r="BG73" i="12"/>
  <c r="BE93" i="12"/>
  <c r="BE88" i="12"/>
  <c r="BE102" i="12"/>
  <c r="BE100" i="12"/>
  <c r="BE98" i="12"/>
  <c r="BE96" i="12"/>
  <c r="BE101" i="12"/>
  <c r="BE103" i="12"/>
  <c r="BE95" i="12"/>
  <c r="BE91" i="12"/>
  <c r="BE86" i="12"/>
  <c r="BE80" i="12"/>
  <c r="BE76" i="12"/>
  <c r="BE72" i="12"/>
  <c r="BE85" i="12"/>
  <c r="BE77" i="12"/>
  <c r="BE74" i="12"/>
  <c r="BE70" i="12"/>
  <c r="BE58" i="12"/>
  <c r="BE84" i="12"/>
  <c r="BE81" i="12"/>
  <c r="BE78" i="12"/>
  <c r="BE87" i="12"/>
  <c r="BE83" i="12"/>
  <c r="BE94" i="12"/>
  <c r="BE90" i="12"/>
  <c r="BE82" i="12"/>
  <c r="BE73" i="12"/>
  <c r="BE67" i="12"/>
  <c r="BE59" i="12"/>
  <c r="BE99" i="12"/>
  <c r="BE69" i="12"/>
  <c r="BE71" i="12"/>
  <c r="BE68" i="12"/>
  <c r="BE97" i="12"/>
  <c r="BE75" i="12"/>
  <c r="BE92" i="12"/>
  <c r="BE79" i="12"/>
  <c r="AT99" i="12"/>
  <c r="AT87" i="12"/>
  <c r="AT83" i="12"/>
  <c r="AT101" i="12"/>
  <c r="AT89" i="12"/>
  <c r="AT85" i="12"/>
  <c r="AT97" i="12"/>
  <c r="AT92" i="12"/>
  <c r="AT100" i="12"/>
  <c r="AT96" i="12"/>
  <c r="AT82" i="12"/>
  <c r="AT71" i="12"/>
  <c r="AT69" i="12"/>
  <c r="AT67" i="12"/>
  <c r="AT61" i="12"/>
  <c r="AT74" i="12"/>
  <c r="AT72" i="12"/>
  <c r="BC90" i="12"/>
  <c r="BC99" i="12"/>
  <c r="BC102" i="12"/>
  <c r="BC91" i="12"/>
  <c r="BC100" i="12"/>
  <c r="BC101" i="12"/>
  <c r="BC103" i="12"/>
  <c r="BC97" i="12"/>
  <c r="BC87" i="12"/>
  <c r="BC83" i="12"/>
  <c r="BC81" i="12"/>
  <c r="BC77" i="12"/>
  <c r="BC73" i="12"/>
  <c r="BC92" i="12"/>
  <c r="BC67" i="12"/>
  <c r="BC96" i="12"/>
  <c r="BC89" i="12"/>
  <c r="BC86" i="12"/>
  <c r="BC80" i="12"/>
  <c r="BC93" i="12"/>
  <c r="BC85" i="12"/>
  <c r="BC84" i="12"/>
  <c r="BC78" i="12"/>
  <c r="BC98" i="12"/>
  <c r="BC94" i="12"/>
  <c r="BC88" i="12"/>
  <c r="BC82" i="12"/>
  <c r="BC68" i="12"/>
  <c r="BC64" i="12"/>
  <c r="BC70" i="12"/>
  <c r="BC69" i="12"/>
  <c r="BC76" i="12"/>
  <c r="BC71" i="12"/>
  <c r="BC75" i="12"/>
  <c r="BC74" i="12"/>
  <c r="BC95" i="12"/>
  <c r="BC66" i="12"/>
  <c r="BC58" i="12"/>
  <c r="BT102" i="12"/>
  <c r="BT98" i="12"/>
  <c r="BT94" i="12"/>
  <c r="BT90" i="12"/>
  <c r="BT86" i="12"/>
  <c r="BT82" i="12"/>
  <c r="BT97" i="12"/>
  <c r="BT92" i="12"/>
  <c r="BT87" i="12"/>
  <c r="BT103" i="12"/>
  <c r="BT101" i="12"/>
  <c r="BT99" i="12"/>
  <c r="BT100" i="12"/>
  <c r="BT76" i="12"/>
  <c r="BT93" i="12"/>
  <c r="BT96" i="12"/>
  <c r="BT88" i="12"/>
  <c r="BT80" i="12"/>
  <c r="BT91" i="12"/>
  <c r="BT89" i="12"/>
  <c r="BT85" i="12"/>
  <c r="BT81" i="12"/>
  <c r="BT95" i="12"/>
  <c r="BT84" i="12"/>
  <c r="BT72" i="12"/>
  <c r="BT67" i="12"/>
  <c r="BT59" i="12"/>
  <c r="BT58" i="12"/>
  <c r="BT79" i="12"/>
  <c r="BT75" i="12"/>
  <c r="BT74" i="12"/>
  <c r="BT70" i="12"/>
  <c r="BT83" i="12"/>
  <c r="BT78" i="12"/>
  <c r="BT69" i="12"/>
  <c r="BT77" i="12"/>
  <c r="BT73" i="12"/>
  <c r="AT37" i="12"/>
  <c r="BV41" i="12"/>
  <c r="BT68" i="12"/>
  <c r="AT78" i="12"/>
  <c r="BD102" i="12"/>
  <c r="BD98" i="12"/>
  <c r="BD94" i="12"/>
  <c r="BD90" i="12"/>
  <c r="BD86" i="12"/>
  <c r="BD100" i="12"/>
  <c r="BD95" i="12"/>
  <c r="BD97" i="12"/>
  <c r="BD92" i="12"/>
  <c r="BD101" i="12"/>
  <c r="BD103" i="12"/>
  <c r="BD99" i="12"/>
  <c r="BD93" i="12"/>
  <c r="BD96" i="12"/>
  <c r="BD89" i="12"/>
  <c r="BD80" i="12"/>
  <c r="BD85" i="12"/>
  <c r="BD84" i="12"/>
  <c r="BD81" i="12"/>
  <c r="BD91" i="12"/>
  <c r="BD87" i="12"/>
  <c r="BD83" i="12"/>
  <c r="BD88" i="12"/>
  <c r="BD82" i="12"/>
  <c r="BD79" i="12"/>
  <c r="BD76" i="12"/>
  <c r="BD73" i="12"/>
  <c r="BD70" i="12"/>
  <c r="BD78" i="12"/>
  <c r="BD69" i="12"/>
  <c r="BD71" i="12"/>
  <c r="BD68" i="12"/>
  <c r="BD75" i="12"/>
  <c r="BD74" i="12"/>
  <c r="BD67" i="12"/>
  <c r="BD77" i="12"/>
  <c r="BD66" i="12"/>
  <c r="BD58" i="12"/>
  <c r="BD72" i="12"/>
  <c r="BU102" i="12"/>
  <c r="BU99" i="12"/>
  <c r="BU94" i="12"/>
  <c r="BU103" i="12"/>
  <c r="BU101" i="12"/>
  <c r="BU92" i="12"/>
  <c r="BU97" i="12"/>
  <c r="BU100" i="12"/>
  <c r="BU98" i="12"/>
  <c r="BU96" i="12"/>
  <c r="BU89" i="12"/>
  <c r="BU88" i="12"/>
  <c r="BU83" i="12"/>
  <c r="BU80" i="12"/>
  <c r="BU76" i="12"/>
  <c r="BU72" i="12"/>
  <c r="BU93" i="12"/>
  <c r="BU87" i="12"/>
  <c r="BU73" i="12"/>
  <c r="BU70" i="12"/>
  <c r="BU58" i="12"/>
  <c r="BU90" i="12"/>
  <c r="BU77" i="12"/>
  <c r="BU74" i="12"/>
  <c r="BU91" i="12"/>
  <c r="BU85" i="12"/>
  <c r="BU81" i="12"/>
  <c r="BU78" i="12"/>
  <c r="BU95" i="12"/>
  <c r="BU86" i="12"/>
  <c r="BU84" i="12"/>
  <c r="BU79" i="12"/>
  <c r="BU67" i="12"/>
  <c r="BU59" i="12"/>
  <c r="BU75" i="12"/>
  <c r="BU82" i="12"/>
  <c r="BU69" i="12"/>
  <c r="BU71" i="12"/>
  <c r="BU68" i="12"/>
  <c r="BU60" i="12"/>
  <c r="BU41" i="12"/>
  <c r="BV57" i="12"/>
  <c r="AP72" i="12"/>
  <c r="BR73" i="12"/>
  <c r="AQ99" i="12"/>
  <c r="AQ94" i="12"/>
  <c r="AQ89" i="12"/>
  <c r="AQ96" i="12"/>
  <c r="AQ91" i="12"/>
  <c r="AQ102" i="12"/>
  <c r="AQ93" i="12"/>
  <c r="AQ100" i="12"/>
  <c r="AQ98" i="12"/>
  <c r="AQ103" i="12"/>
  <c r="AQ101" i="12"/>
  <c r="AQ97" i="12"/>
  <c r="AQ79" i="12"/>
  <c r="AQ75" i="12"/>
  <c r="AQ71" i="12"/>
  <c r="AQ72" i="12"/>
  <c r="AQ69" i="12"/>
  <c r="AQ82" i="12"/>
  <c r="AQ76" i="12"/>
  <c r="AQ86" i="12"/>
  <c r="AQ87" i="12"/>
  <c r="AQ85" i="12"/>
  <c r="AQ80" i="12"/>
  <c r="AQ77" i="12"/>
  <c r="AQ92" i="12"/>
  <c r="AQ90" i="12"/>
  <c r="AQ84" i="12"/>
  <c r="AQ83" i="12"/>
  <c r="AQ95" i="12"/>
  <c r="AQ81" i="12"/>
  <c r="AQ70" i="12"/>
  <c r="AQ58" i="12"/>
  <c r="BH100" i="12"/>
  <c r="BH96" i="12"/>
  <c r="BH92" i="12"/>
  <c r="BH84" i="12"/>
  <c r="BH101" i="12"/>
  <c r="BH103" i="12"/>
  <c r="BH98" i="12"/>
  <c r="BH93" i="12"/>
  <c r="BH99" i="12"/>
  <c r="BH102" i="12"/>
  <c r="BH83" i="12"/>
  <c r="BH82" i="12"/>
  <c r="BH94" i="12"/>
  <c r="BH91" i="12"/>
  <c r="BH90" i="12"/>
  <c r="BH79" i="12"/>
  <c r="BH97" i="12"/>
  <c r="BH89" i="12"/>
  <c r="BH80" i="12"/>
  <c r="BH86" i="12"/>
  <c r="BH85" i="12"/>
  <c r="BQ101" i="12"/>
  <c r="BQ96" i="12"/>
  <c r="BQ103" i="12"/>
  <c r="BQ98" i="12"/>
  <c r="BQ93" i="12"/>
  <c r="BQ100" i="12"/>
  <c r="BQ91" i="12"/>
  <c r="BQ82" i="12"/>
  <c r="BQ78" i="12"/>
  <c r="BQ74" i="12"/>
  <c r="BQ95" i="12"/>
  <c r="BQ86" i="12"/>
  <c r="BQ75" i="12"/>
  <c r="BQ68" i="12"/>
  <c r="BQ64" i="12"/>
  <c r="BQ92" i="12"/>
  <c r="BQ84" i="12"/>
  <c r="BQ83" i="12"/>
  <c r="BQ99" i="12"/>
  <c r="BQ97" i="12"/>
  <c r="BQ87" i="12"/>
  <c r="BQ79" i="12"/>
  <c r="BQ90" i="12"/>
  <c r="BQ94" i="12"/>
  <c r="BQ88" i="12"/>
  <c r="BQ80" i="12"/>
  <c r="BQ102" i="12"/>
  <c r="BQ71" i="12"/>
  <c r="BQ69" i="12"/>
  <c r="BQ65" i="12"/>
  <c r="AQ59" i="12"/>
  <c r="AQ67" i="12"/>
  <c r="BH73" i="12"/>
  <c r="AQ74" i="12"/>
  <c r="BH81" i="12"/>
  <c r="BQ73" i="12"/>
  <c r="AQ78" i="12"/>
  <c r="BQ85" i="12"/>
  <c r="AQ88" i="12"/>
  <c r="BV86" i="12" l="1"/>
  <c r="BH41" i="12"/>
  <c r="BH61" i="12"/>
  <c r="BH70" i="12"/>
  <c r="BV83" i="12"/>
  <c r="BV97" i="12"/>
  <c r="AT70" i="12"/>
  <c r="AT86" i="12"/>
  <c r="BV72" i="12"/>
  <c r="BV80" i="12"/>
  <c r="AT79" i="12"/>
  <c r="AT94" i="12"/>
  <c r="BV69" i="12"/>
  <c r="BV91" i="12"/>
  <c r="BV101" i="12"/>
  <c r="BH95" i="12"/>
  <c r="BH87" i="12"/>
  <c r="BH88" i="12"/>
  <c r="AT59" i="12"/>
  <c r="AT77" i="12"/>
  <c r="AT80" i="12"/>
  <c r="AT95" i="12"/>
  <c r="BV68" i="12"/>
  <c r="BV79" i="12"/>
  <c r="BV103" i="12"/>
  <c r="BH75" i="12"/>
  <c r="AT58" i="12"/>
  <c r="AT75" i="12"/>
  <c r="AT81" i="12"/>
  <c r="AT90" i="12"/>
  <c r="AT68" i="12"/>
  <c r="AT76" i="12"/>
  <c r="AT84" i="12"/>
  <c r="AT102" i="12"/>
  <c r="AT103" i="12"/>
  <c r="AT73" i="12"/>
  <c r="BV60" i="12"/>
  <c r="BV70" i="12"/>
  <c r="BV84" i="12"/>
  <c r="BV102" i="12"/>
  <c r="AT41" i="12"/>
  <c r="AT60" i="12"/>
  <c r="AT93" i="12"/>
  <c r="AT88" i="12"/>
  <c r="AT98" i="12"/>
  <c r="BV61" i="12"/>
  <c r="BV75" i="12"/>
  <c r="BV88" i="12"/>
  <c r="BV89" i="12"/>
  <c r="BV77" i="12"/>
  <c r="BV87" i="12"/>
  <c r="BV94" i="12"/>
  <c r="BN3" i="2"/>
  <c r="AY3" i="2"/>
  <c r="CB3" i="2"/>
  <c r="AT56" i="12"/>
  <c r="AT106" i="12"/>
  <c r="AT104" i="12"/>
  <c r="AT107" i="12"/>
  <c r="AT110" i="12"/>
  <c r="AT112" i="12"/>
  <c r="AT109" i="12"/>
  <c r="AT122" i="12"/>
  <c r="AT133" i="12"/>
  <c r="AT124" i="12"/>
  <c r="AT116" i="12"/>
  <c r="AT119" i="12"/>
  <c r="AT121" i="12"/>
  <c r="AT114" i="12"/>
  <c r="AT115" i="12"/>
  <c r="AT113" i="12"/>
  <c r="AT118" i="12"/>
  <c r="AT105" i="12"/>
  <c r="AT111" i="12"/>
  <c r="AT126" i="12"/>
  <c r="AT131" i="12"/>
  <c r="AT138" i="12"/>
  <c r="AT140" i="12"/>
  <c r="AT145" i="12"/>
  <c r="AT134" i="12"/>
  <c r="AT132" i="12"/>
  <c r="AT142" i="12"/>
  <c r="AT144" i="12"/>
  <c r="AT147" i="12"/>
  <c r="AT120" i="12"/>
  <c r="AT125" i="12"/>
  <c r="AT130" i="12"/>
  <c r="AT143" i="12"/>
  <c r="AT108" i="12"/>
  <c r="AT136" i="12"/>
  <c r="AT123" i="12"/>
  <c r="AT129" i="12"/>
  <c r="AT139" i="12"/>
  <c r="AT128" i="12"/>
  <c r="AT127" i="12"/>
  <c r="AT135" i="12"/>
  <c r="AT151" i="12"/>
  <c r="AT150" i="12"/>
  <c r="AT154" i="12"/>
  <c r="AT146" i="12"/>
  <c r="AT149" i="12"/>
  <c r="AT153" i="12"/>
  <c r="AT117" i="12"/>
  <c r="AT137" i="12"/>
  <c r="AT141" i="12"/>
  <c r="AT148" i="12"/>
  <c r="AT152" i="12"/>
  <c r="BV105" i="12"/>
  <c r="BV106" i="12"/>
  <c r="BV109" i="12"/>
  <c r="BV108" i="12"/>
  <c r="BV104" i="12"/>
  <c r="BV107" i="12"/>
  <c r="BV110" i="12"/>
  <c r="BV116" i="12"/>
  <c r="BV121" i="12"/>
  <c r="BV130" i="12"/>
  <c r="BV112" i="12"/>
  <c r="BV119" i="12"/>
  <c r="BV118" i="12"/>
  <c r="BV122" i="12"/>
  <c r="BV123" i="12"/>
  <c r="BV128" i="12"/>
  <c r="BV137" i="12"/>
  <c r="BV139" i="12"/>
  <c r="BV144" i="12"/>
  <c r="BV125" i="12"/>
  <c r="BV131" i="12"/>
  <c r="BV135" i="12"/>
  <c r="BV111" i="12"/>
  <c r="BV113" i="12"/>
  <c r="BV127" i="12"/>
  <c r="BV117" i="12"/>
  <c r="BV115" i="12"/>
  <c r="BV124" i="12"/>
  <c r="BV126" i="12"/>
  <c r="BV138" i="12"/>
  <c r="BV141" i="12"/>
  <c r="BV146" i="12"/>
  <c r="BV129" i="12"/>
  <c r="BV136" i="12"/>
  <c r="BV134" i="12"/>
  <c r="BV142" i="12"/>
  <c r="BV132" i="12"/>
  <c r="BV133" i="12"/>
  <c r="BV145" i="12"/>
  <c r="BV151" i="12"/>
  <c r="BV114" i="12"/>
  <c r="BV120" i="12"/>
  <c r="BV147" i="12"/>
  <c r="BV148" i="12"/>
  <c r="BV153" i="12"/>
  <c r="BV152" i="12"/>
  <c r="BV154" i="12"/>
  <c r="BV150" i="12"/>
  <c r="BV140" i="12"/>
  <c r="BV149" i="12"/>
  <c r="BV143" i="12"/>
  <c r="BH78" i="12"/>
  <c r="BH104" i="12"/>
  <c r="BH107" i="12"/>
  <c r="BH105" i="12"/>
  <c r="BH108" i="12"/>
  <c r="BH110" i="12"/>
  <c r="BH106" i="12"/>
  <c r="BH109" i="12"/>
  <c r="BH111" i="12"/>
  <c r="BH125" i="12"/>
  <c r="BH127" i="12"/>
  <c r="BH122" i="12"/>
  <c r="BH112" i="12"/>
  <c r="BH120" i="12"/>
  <c r="BH116" i="12"/>
  <c r="BH117" i="12"/>
  <c r="BH124" i="12"/>
  <c r="BH113" i="12"/>
  <c r="BH121" i="12"/>
  <c r="BH136" i="12"/>
  <c r="BH143" i="12"/>
  <c r="BH146" i="12"/>
  <c r="BH114" i="12"/>
  <c r="BH119" i="12"/>
  <c r="BH123" i="12"/>
  <c r="BH132" i="12"/>
  <c r="BH133" i="12"/>
  <c r="BH137" i="12"/>
  <c r="BH140" i="12"/>
  <c r="BH145" i="12"/>
  <c r="BH118" i="12"/>
  <c r="BH130" i="12"/>
  <c r="BH144" i="12"/>
  <c r="BH115" i="12"/>
  <c r="BH129" i="12"/>
  <c r="BH131" i="12"/>
  <c r="BH142" i="12"/>
  <c r="BH128" i="12"/>
  <c r="BH138" i="12"/>
  <c r="BH139" i="12"/>
  <c r="BH134" i="12"/>
  <c r="BH150" i="12"/>
  <c r="BH152" i="12"/>
  <c r="BH126" i="12"/>
  <c r="BH141" i="12"/>
  <c r="BH147" i="12"/>
  <c r="BH151" i="12"/>
  <c r="BH154" i="12"/>
  <c r="BH149" i="12"/>
  <c r="BH148" i="12"/>
  <c r="BH153" i="12"/>
  <c r="BH135" i="12"/>
  <c r="M2" i="32"/>
  <c r="AG3" i="2"/>
  <c r="S3" i="2"/>
  <c r="O3" i="18"/>
  <c r="BH77" i="12"/>
  <c r="BV100" i="12"/>
  <c r="AT57" i="12"/>
  <c r="BH76" i="12"/>
  <c r="BH37" i="12"/>
  <c r="BH59" i="12"/>
  <c r="BV74" i="12"/>
  <c r="BV78" i="12"/>
  <c r="BV93" i="12"/>
  <c r="BH69" i="12"/>
  <c r="BH57" i="12"/>
  <c r="BH67" i="12"/>
  <c r="BH56" i="12"/>
  <c r="BH74" i="12"/>
  <c r="BH58" i="12"/>
  <c r="BH72" i="12"/>
  <c r="BH60" i="12"/>
  <c r="BH71" i="12"/>
  <c r="O4" i="1"/>
  <c r="BW3" i="12"/>
  <c r="AG3" i="12"/>
  <c r="AU3" i="12"/>
  <c r="BI3" i="12"/>
  <c r="AT3" i="11"/>
  <c r="HL3" i="11" s="1"/>
  <c r="CJ3" i="11"/>
  <c r="CS24" i="11"/>
  <c r="AW24" i="11"/>
  <c r="CS23" i="11"/>
  <c r="AW23" i="11"/>
  <c r="CS22" i="11"/>
  <c r="AW22" i="11"/>
  <c r="CS21" i="11"/>
  <c r="AW21" i="11"/>
  <c r="CS20" i="11"/>
  <c r="AW20" i="11"/>
  <c r="CS19" i="11"/>
  <c r="AW19" i="11"/>
  <c r="CS18" i="11"/>
  <c r="AW18" i="11"/>
  <c r="CS17" i="11"/>
  <c r="AW17" i="11"/>
  <c r="CS16" i="11"/>
  <c r="AW16" i="11"/>
  <c r="CS15" i="11"/>
  <c r="AW15" i="11"/>
  <c r="CS14" i="11"/>
  <c r="AW14" i="11"/>
  <c r="CS13" i="11"/>
  <c r="AW13" i="11"/>
  <c r="CS12" i="11"/>
  <c r="AW12" i="11"/>
  <c r="CS11" i="11"/>
  <c r="AW11" i="11"/>
  <c r="CS10" i="11"/>
  <c r="AW10" i="11"/>
  <c r="CS9" i="11"/>
  <c r="AW9" i="11"/>
  <c r="CS8" i="11"/>
  <c r="AW8" i="11"/>
  <c r="CS7" i="11"/>
  <c r="AW7" i="11"/>
  <c r="CS6" i="11"/>
  <c r="AW6" i="11"/>
  <c r="AW5" i="11"/>
  <c r="CB3" i="11"/>
  <c r="CA3" i="11" s="1"/>
  <c r="BZ3" i="11" s="1"/>
  <c r="BY3" i="11" s="1"/>
  <c r="BX3" i="11" s="1"/>
  <c r="BW3" i="11" s="1"/>
  <c r="BV3" i="11" s="1"/>
  <c r="BU3" i="11" s="1"/>
  <c r="BT3" i="11" s="1"/>
  <c r="BS3" i="11" s="1"/>
  <c r="BR3" i="11" s="1"/>
  <c r="BQ3" i="11" s="1"/>
  <c r="BP3" i="11" s="1"/>
  <c r="BO3" i="11" s="1"/>
  <c r="BN3" i="11" s="1"/>
  <c r="BM3" i="11" s="1"/>
  <c r="BL3" i="11" s="1"/>
  <c r="BK3" i="11" s="1"/>
  <c r="BJ3" i="11" s="1"/>
  <c r="BI3" i="11" s="1"/>
  <c r="BH3" i="11" s="1"/>
  <c r="BG3" i="11" s="1"/>
  <c r="BF3" i="11" s="1"/>
  <c r="BE3" i="11" s="1"/>
  <c r="BD3" i="11" s="1"/>
  <c r="BC3" i="11" s="1"/>
  <c r="BB3" i="11" s="1"/>
  <c r="BA3" i="11" s="1"/>
  <c r="AZ3" i="11" s="1"/>
  <c r="FU3" i="11"/>
  <c r="EC3" i="11"/>
  <c r="HI3" i="11"/>
  <c r="HH3" i="11"/>
  <c r="FQ3" i="11"/>
  <c r="FQ10" i="11" s="1"/>
  <c r="HE3" i="11"/>
  <c r="BI109" i="12" l="1"/>
  <c r="BI104" i="12"/>
  <c r="BI107" i="12"/>
  <c r="BI105" i="12"/>
  <c r="BI108" i="12"/>
  <c r="BI110" i="12"/>
  <c r="BI106" i="12"/>
  <c r="BI114" i="12"/>
  <c r="BI117" i="12"/>
  <c r="BI119" i="12"/>
  <c r="BI131" i="12"/>
  <c r="BI118" i="12"/>
  <c r="BI122" i="12"/>
  <c r="BI112" i="12"/>
  <c r="BI120" i="12"/>
  <c r="BI116" i="12"/>
  <c r="BI124" i="12"/>
  <c r="BI130" i="12"/>
  <c r="BI133" i="12"/>
  <c r="BI113" i="12"/>
  <c r="BI126" i="12"/>
  <c r="BI125" i="12"/>
  <c r="BI129" i="12"/>
  <c r="BI121" i="12"/>
  <c r="BI111" i="12"/>
  <c r="BI123" i="12"/>
  <c r="BI138" i="12"/>
  <c r="BI148" i="12"/>
  <c r="BI153" i="12"/>
  <c r="BI115" i="12"/>
  <c r="BI142" i="12"/>
  <c r="BI127" i="12"/>
  <c r="BI128" i="12"/>
  <c r="BI136" i="12"/>
  <c r="BI143" i="12"/>
  <c r="BI134" i="12"/>
  <c r="BI145" i="12"/>
  <c r="BI132" i="12"/>
  <c r="BI135" i="12"/>
  <c r="BI137" i="12"/>
  <c r="BI139" i="12"/>
  <c r="BI141" i="12"/>
  <c r="BI147" i="12"/>
  <c r="BI151" i="12"/>
  <c r="BI150" i="12"/>
  <c r="BI140" i="12"/>
  <c r="BI154" i="12"/>
  <c r="BI149" i="12"/>
  <c r="BI144" i="12"/>
  <c r="BI152" i="12"/>
  <c r="BI146" i="12"/>
  <c r="AU105" i="12"/>
  <c r="AU108" i="12"/>
  <c r="AU106" i="12"/>
  <c r="AU104" i="12"/>
  <c r="AU107" i="12"/>
  <c r="AU114" i="12"/>
  <c r="AU116" i="12"/>
  <c r="AU109" i="12"/>
  <c r="AU110" i="12"/>
  <c r="AU124" i="12"/>
  <c r="AU126" i="12"/>
  <c r="AU119" i="12"/>
  <c r="AU121" i="12"/>
  <c r="AU115" i="12"/>
  <c r="AU113" i="12"/>
  <c r="AU118" i="12"/>
  <c r="AU134" i="12"/>
  <c r="AU135" i="12"/>
  <c r="AU142" i="12"/>
  <c r="AU112" i="12"/>
  <c r="AU125" i="12"/>
  <c r="AU120" i="12"/>
  <c r="AU122" i="12"/>
  <c r="AU123" i="12"/>
  <c r="AU128" i="12"/>
  <c r="AU131" i="12"/>
  <c r="AU139" i="12"/>
  <c r="AU117" i="12"/>
  <c r="AU111" i="12"/>
  <c r="AU152" i="12"/>
  <c r="AU147" i="12"/>
  <c r="AU132" i="12"/>
  <c r="AU136" i="12"/>
  <c r="AU143" i="12"/>
  <c r="AU129" i="12"/>
  <c r="AU140" i="12"/>
  <c r="AU130" i="12"/>
  <c r="AU127" i="12"/>
  <c r="AU141" i="12"/>
  <c r="AU146" i="12"/>
  <c r="AU149" i="12"/>
  <c r="AU138" i="12"/>
  <c r="AU150" i="12"/>
  <c r="AU154" i="12"/>
  <c r="AU133" i="12"/>
  <c r="AU144" i="12"/>
  <c r="AU153" i="12"/>
  <c r="AU137" i="12"/>
  <c r="AU145" i="12"/>
  <c r="AU151" i="12"/>
  <c r="AU148" i="12"/>
  <c r="AZ3" i="2"/>
  <c r="CC3" i="2"/>
  <c r="BO3" i="2"/>
  <c r="BW104" i="12"/>
  <c r="BW107" i="12"/>
  <c r="BW105" i="12"/>
  <c r="BW106" i="12"/>
  <c r="BW111" i="12"/>
  <c r="BW115" i="12"/>
  <c r="BW109" i="12"/>
  <c r="BW112" i="12"/>
  <c r="BW108" i="12"/>
  <c r="BW123" i="12"/>
  <c r="BW132" i="12"/>
  <c r="BW113" i="12"/>
  <c r="BW114" i="12"/>
  <c r="BW116" i="12"/>
  <c r="BW121" i="12"/>
  <c r="BW119" i="12"/>
  <c r="BW118" i="12"/>
  <c r="BW122" i="12"/>
  <c r="BW126" i="12"/>
  <c r="BW134" i="12"/>
  <c r="BW141" i="12"/>
  <c r="BW127" i="12"/>
  <c r="BW129" i="12"/>
  <c r="BW131" i="12"/>
  <c r="BW117" i="12"/>
  <c r="BW130" i="12"/>
  <c r="BW139" i="12"/>
  <c r="BW142" i="12"/>
  <c r="BW144" i="12"/>
  <c r="BW120" i="12"/>
  <c r="BW110" i="12"/>
  <c r="BW124" i="12"/>
  <c r="BW151" i="12"/>
  <c r="BW125" i="12"/>
  <c r="BW128" i="12"/>
  <c r="BW137" i="12"/>
  <c r="BW138" i="12"/>
  <c r="BW136" i="12"/>
  <c r="BW133" i="12"/>
  <c r="BW140" i="12"/>
  <c r="BW143" i="12"/>
  <c r="BW147" i="12"/>
  <c r="BW154" i="12"/>
  <c r="BW135" i="12"/>
  <c r="BW148" i="12"/>
  <c r="BW153" i="12"/>
  <c r="BW152" i="12"/>
  <c r="BW146" i="12"/>
  <c r="BW149" i="12"/>
  <c r="BW150" i="12"/>
  <c r="BW145" i="12"/>
  <c r="N2" i="32"/>
  <c r="AH3" i="2"/>
  <c r="T3" i="2"/>
  <c r="P3" i="18"/>
  <c r="EC24" i="11"/>
  <c r="CH24" i="11" s="1"/>
  <c r="EC19" i="11"/>
  <c r="CH19" i="11" s="1"/>
  <c r="EC14" i="11"/>
  <c r="CH14" i="11" s="1"/>
  <c r="EC9" i="11"/>
  <c r="CH9" i="11" s="1"/>
  <c r="EC6" i="11"/>
  <c r="CH6" i="11" s="1"/>
  <c r="EC12" i="11"/>
  <c r="CH12" i="11" s="1"/>
  <c r="EC21" i="11"/>
  <c r="CH21" i="11" s="1"/>
  <c r="EC7" i="11"/>
  <c r="CH7" i="11" s="1"/>
  <c r="EC16" i="11"/>
  <c r="CH16" i="11" s="1"/>
  <c r="EC18" i="11"/>
  <c r="CH18" i="11" s="1"/>
  <c r="EC20" i="11"/>
  <c r="CH20" i="11" s="1"/>
  <c r="EC5" i="11"/>
  <c r="EC22" i="11"/>
  <c r="CH22" i="11" s="1"/>
  <c r="EC11" i="11"/>
  <c r="CH11" i="11" s="1"/>
  <c r="EC15" i="11"/>
  <c r="CH15" i="11" s="1"/>
  <c r="EC13" i="11"/>
  <c r="CH13" i="11" s="1"/>
  <c r="EC17" i="11"/>
  <c r="CH17" i="11" s="1"/>
  <c r="EC8" i="11"/>
  <c r="CH8" i="11" s="1"/>
  <c r="EC10" i="11"/>
  <c r="EC23" i="11"/>
  <c r="CH23" i="11" s="1"/>
  <c r="BW11" i="12"/>
  <c r="BW41" i="12"/>
  <c r="BW88" i="12"/>
  <c r="BW96" i="12"/>
  <c r="BW91" i="12"/>
  <c r="BW89" i="12"/>
  <c r="BW62" i="12"/>
  <c r="BW72" i="12"/>
  <c r="BW103" i="12"/>
  <c r="BW80" i="12"/>
  <c r="BW81" i="12"/>
  <c r="BW83" i="12"/>
  <c r="BW58" i="12"/>
  <c r="BW63" i="12"/>
  <c r="BW29" i="12"/>
  <c r="BW102" i="12"/>
  <c r="BW94" i="12"/>
  <c r="BW77" i="12"/>
  <c r="BW78" i="12"/>
  <c r="BW82" i="12"/>
  <c r="BW68" i="12"/>
  <c r="BW37" i="12"/>
  <c r="BW47" i="12"/>
  <c r="BW87" i="12"/>
  <c r="BW69" i="12"/>
  <c r="BW85" i="12"/>
  <c r="BW92" i="12"/>
  <c r="BW93" i="12"/>
  <c r="BW99" i="12"/>
  <c r="BW100" i="12"/>
  <c r="BW79" i="12"/>
  <c r="BW61" i="12"/>
  <c r="BW84" i="12"/>
  <c r="BW76" i="12"/>
  <c r="BW30" i="12"/>
  <c r="BW67" i="12"/>
  <c r="BW97" i="12"/>
  <c r="BW71" i="12"/>
  <c r="BW73" i="12"/>
  <c r="BW74" i="12"/>
  <c r="BW70" i="12"/>
  <c r="BW57" i="12"/>
  <c r="BW56" i="12"/>
  <c r="BW86" i="12"/>
  <c r="BW49" i="12"/>
  <c r="BW101" i="12"/>
  <c r="BW60" i="12"/>
  <c r="BW90" i="12"/>
  <c r="BW95" i="12"/>
  <c r="BW59" i="12"/>
  <c r="BW75" i="12"/>
  <c r="BW98" i="12"/>
  <c r="BW48" i="12"/>
  <c r="P4" i="1"/>
  <c r="BX3" i="12"/>
  <c r="AH3" i="12"/>
  <c r="AV3" i="12"/>
  <c r="BJ3" i="12"/>
  <c r="AU3" i="11"/>
  <c r="HM3" i="11" s="1"/>
  <c r="CK3" i="11"/>
  <c r="BI48" i="12"/>
  <c r="BI94" i="12"/>
  <c r="BI101" i="12"/>
  <c r="BI78" i="12"/>
  <c r="BI56" i="12"/>
  <c r="BI77" i="12"/>
  <c r="BI49" i="12"/>
  <c r="BI91" i="12"/>
  <c r="BI97" i="12"/>
  <c r="BI93" i="12"/>
  <c r="BI88" i="12"/>
  <c r="BI71" i="12"/>
  <c r="BI67" i="12"/>
  <c r="BI62" i="12"/>
  <c r="BI84" i="12"/>
  <c r="BI79" i="12"/>
  <c r="BI69" i="12"/>
  <c r="BI59" i="12"/>
  <c r="BI99" i="12"/>
  <c r="BI92" i="12"/>
  <c r="BI75" i="12"/>
  <c r="BI76" i="12"/>
  <c r="BI61" i="12"/>
  <c r="BI47" i="12"/>
  <c r="BI30" i="12"/>
  <c r="BI89" i="12"/>
  <c r="BI102" i="12"/>
  <c r="BI100" i="12"/>
  <c r="BI72" i="12"/>
  <c r="BI95" i="12"/>
  <c r="BI57" i="12"/>
  <c r="BI58" i="12"/>
  <c r="BI103" i="12"/>
  <c r="BI98" i="12"/>
  <c r="BI68" i="12"/>
  <c r="BI80" i="12"/>
  <c r="BI87" i="12"/>
  <c r="BI96" i="12"/>
  <c r="BI60" i="12"/>
  <c r="BI86" i="12"/>
  <c r="BI41" i="12"/>
  <c r="BI63" i="12"/>
  <c r="BI82" i="12"/>
  <c r="BI85" i="12"/>
  <c r="BI37" i="12"/>
  <c r="BI73" i="12"/>
  <c r="BI29" i="12"/>
  <c r="BI70" i="12"/>
  <c r="BI11" i="12"/>
  <c r="BI74" i="12"/>
  <c r="BI90" i="12"/>
  <c r="BI81" i="12"/>
  <c r="BI83" i="12"/>
  <c r="AU49" i="12"/>
  <c r="AU47" i="12"/>
  <c r="AU30" i="12"/>
  <c r="AU102" i="12"/>
  <c r="AU94" i="12"/>
  <c r="AU81" i="12"/>
  <c r="AU86" i="12"/>
  <c r="AU85" i="12"/>
  <c r="AU93" i="12"/>
  <c r="AU71" i="12"/>
  <c r="AU77" i="12"/>
  <c r="AU99" i="12"/>
  <c r="AU82" i="12"/>
  <c r="AU70" i="12"/>
  <c r="AU69" i="12"/>
  <c r="AU11" i="12"/>
  <c r="AU96" i="12"/>
  <c r="AU73" i="12"/>
  <c r="AU90" i="12"/>
  <c r="AU79" i="12"/>
  <c r="AU62" i="12"/>
  <c r="AU61" i="12"/>
  <c r="AU80" i="12"/>
  <c r="AU84" i="12"/>
  <c r="AU76" i="12"/>
  <c r="AU74" i="12"/>
  <c r="AU97" i="12"/>
  <c r="AU67" i="12"/>
  <c r="AU87" i="12"/>
  <c r="AU68" i="12"/>
  <c r="AU72" i="12"/>
  <c r="AU100" i="12"/>
  <c r="AU92" i="12"/>
  <c r="AU103" i="12"/>
  <c r="AU63" i="12"/>
  <c r="AU83" i="12"/>
  <c r="AU60" i="12"/>
  <c r="AU29" i="12"/>
  <c r="AU58" i="12"/>
  <c r="AU95" i="12"/>
  <c r="AU101" i="12"/>
  <c r="AU59" i="12"/>
  <c r="AU88" i="12"/>
  <c r="AU56" i="12"/>
  <c r="AU89" i="12"/>
  <c r="AU57" i="12"/>
  <c r="AU75" i="12"/>
  <c r="AU41" i="12"/>
  <c r="AU98" i="12"/>
  <c r="AU91" i="12"/>
  <c r="AU78" i="12"/>
  <c r="AU48" i="12"/>
  <c r="AU37" i="12"/>
  <c r="AL3" i="11"/>
  <c r="HD3" i="11" s="1"/>
  <c r="DX3" i="11"/>
  <c r="FO3" i="11"/>
  <c r="FO17" i="11" s="1"/>
  <c r="FV3" i="11"/>
  <c r="FV22" i="11" s="1"/>
  <c r="HM22" i="11" s="1"/>
  <c r="EE3" i="11"/>
  <c r="FU24" i="11"/>
  <c r="HL24" i="11" s="1"/>
  <c r="FU23" i="11"/>
  <c r="HL23" i="11" s="1"/>
  <c r="FU22" i="11"/>
  <c r="HL22" i="11" s="1"/>
  <c r="FU21" i="11"/>
  <c r="HL21" i="11" s="1"/>
  <c r="FU19" i="11"/>
  <c r="HL19" i="11" s="1"/>
  <c r="FU18" i="11"/>
  <c r="HL18" i="11" s="1"/>
  <c r="FU13" i="11"/>
  <c r="HL13" i="11" s="1"/>
  <c r="FU17" i="11"/>
  <c r="HL17" i="11" s="1"/>
  <c r="FU16" i="11"/>
  <c r="HL16" i="11" s="1"/>
  <c r="FU20" i="11"/>
  <c r="HL20" i="11" s="1"/>
  <c r="FU14" i="11"/>
  <c r="HL14" i="11" s="1"/>
  <c r="FU15" i="11"/>
  <c r="HL15" i="11" s="1"/>
  <c r="FU10" i="11"/>
  <c r="FU8" i="11"/>
  <c r="HL8" i="11" s="1"/>
  <c r="FU11" i="11"/>
  <c r="HL11" i="11" s="1"/>
  <c r="FU7" i="11"/>
  <c r="HL7" i="11" s="1"/>
  <c r="FU5" i="11"/>
  <c r="FU12" i="11"/>
  <c r="HL12" i="11" s="1"/>
  <c r="FU9" i="11"/>
  <c r="HL9" i="11" s="1"/>
  <c r="FU6" i="11"/>
  <c r="FP3" i="11"/>
  <c r="DY3" i="11"/>
  <c r="HF3" i="11"/>
  <c r="HJ3" i="11"/>
  <c r="FT3" i="11"/>
  <c r="ED3" i="11"/>
  <c r="HK3" i="11"/>
  <c r="FQ7" i="11"/>
  <c r="HG3" i="11"/>
  <c r="AW25" i="11"/>
  <c r="FQ5" i="11"/>
  <c r="FQ24" i="11"/>
  <c r="HH24" i="11" s="1"/>
  <c r="FQ23" i="11"/>
  <c r="HH23" i="11" s="1"/>
  <c r="FQ22" i="11"/>
  <c r="HH22" i="11" s="1"/>
  <c r="FQ20" i="11"/>
  <c r="HH20" i="11" s="1"/>
  <c r="FQ19" i="11"/>
  <c r="HH19" i="11" s="1"/>
  <c r="FQ15" i="11"/>
  <c r="HH15" i="11" s="1"/>
  <c r="FQ21" i="11"/>
  <c r="HH21" i="11" s="1"/>
  <c r="FQ18" i="11"/>
  <c r="HH18" i="11" s="1"/>
  <c r="FQ16" i="11"/>
  <c r="HH16" i="11" s="1"/>
  <c r="FQ14" i="11"/>
  <c r="HH14" i="11" s="1"/>
  <c r="FQ13" i="11"/>
  <c r="HH13" i="11" s="1"/>
  <c r="FQ17" i="11"/>
  <c r="HH17" i="11" s="1"/>
  <c r="FQ11" i="11"/>
  <c r="HH11" i="11" s="1"/>
  <c r="FQ9" i="11"/>
  <c r="FQ6" i="11"/>
  <c r="FQ12" i="11"/>
  <c r="HH12" i="11" s="1"/>
  <c r="DZ3" i="11"/>
  <c r="FR3" i="11"/>
  <c r="FQ8" i="11"/>
  <c r="FS3" i="11"/>
  <c r="EB3" i="11"/>
  <c r="EA3" i="11"/>
  <c r="BP3" i="2" l="1"/>
  <c r="BA3" i="2"/>
  <c r="CD3" i="2"/>
  <c r="BJ106" i="12"/>
  <c r="BJ104" i="12"/>
  <c r="BJ107" i="12"/>
  <c r="BJ110" i="12"/>
  <c r="BJ112" i="12"/>
  <c r="BJ105" i="12"/>
  <c r="BJ108" i="12"/>
  <c r="BJ129" i="12"/>
  <c r="BJ133" i="12"/>
  <c r="BJ119" i="12"/>
  <c r="BJ109" i="12"/>
  <c r="BJ118" i="12"/>
  <c r="BJ122" i="12"/>
  <c r="BJ120" i="12"/>
  <c r="BJ117" i="12"/>
  <c r="BJ138" i="12"/>
  <c r="BJ111" i="12"/>
  <c r="BJ116" i="12"/>
  <c r="BJ113" i="12"/>
  <c r="BJ131" i="12"/>
  <c r="BJ126" i="12"/>
  <c r="BJ127" i="12"/>
  <c r="BJ130" i="12"/>
  <c r="BJ147" i="12"/>
  <c r="BJ114" i="12"/>
  <c r="BJ123" i="12"/>
  <c r="BJ134" i="12"/>
  <c r="BJ139" i="12"/>
  <c r="BJ145" i="12"/>
  <c r="BJ150" i="12"/>
  <c r="BJ135" i="12"/>
  <c r="BJ137" i="12"/>
  <c r="BJ141" i="12"/>
  <c r="BJ115" i="12"/>
  <c r="BJ142" i="12"/>
  <c r="BJ124" i="12"/>
  <c r="BJ125" i="12"/>
  <c r="BJ128" i="12"/>
  <c r="BJ140" i="12"/>
  <c r="BJ144" i="12"/>
  <c r="BJ121" i="12"/>
  <c r="BJ152" i="12"/>
  <c r="BJ132" i="12"/>
  <c r="BJ151" i="12"/>
  <c r="BJ143" i="12"/>
  <c r="BJ154" i="12"/>
  <c r="BJ136" i="12"/>
  <c r="BJ146" i="12"/>
  <c r="BJ148" i="12"/>
  <c r="BJ153" i="12"/>
  <c r="BJ149" i="12"/>
  <c r="AV105" i="12"/>
  <c r="AV106" i="12"/>
  <c r="AV104" i="12"/>
  <c r="AV109" i="12"/>
  <c r="AV112" i="12"/>
  <c r="AV113" i="12"/>
  <c r="AV121" i="12"/>
  <c r="AV128" i="12"/>
  <c r="AV107" i="12"/>
  <c r="AV120" i="12"/>
  <c r="AV116" i="12"/>
  <c r="AV114" i="12"/>
  <c r="AV119" i="12"/>
  <c r="AV123" i="12"/>
  <c r="AV115" i="12"/>
  <c r="AV129" i="12"/>
  <c r="AV132" i="12"/>
  <c r="AV122" i="12"/>
  <c r="AV118" i="12"/>
  <c r="AV110" i="12"/>
  <c r="AV117" i="12"/>
  <c r="AV124" i="12"/>
  <c r="AV111" i="12"/>
  <c r="AV134" i="12"/>
  <c r="AV144" i="12"/>
  <c r="AV149" i="12"/>
  <c r="AV125" i="12"/>
  <c r="AV133" i="12"/>
  <c r="AV137" i="12"/>
  <c r="AV138" i="12"/>
  <c r="AV126" i="12"/>
  <c r="AV142" i="12"/>
  <c r="AV147" i="12"/>
  <c r="AV148" i="12"/>
  <c r="AV131" i="12"/>
  <c r="AV136" i="12"/>
  <c r="AV139" i="12"/>
  <c r="AV143" i="12"/>
  <c r="AV130" i="12"/>
  <c r="AV145" i="12"/>
  <c r="AV108" i="12"/>
  <c r="AV127" i="12"/>
  <c r="AV151" i="12"/>
  <c r="AV140" i="12"/>
  <c r="AV150" i="12"/>
  <c r="AV146" i="12"/>
  <c r="AV154" i="12"/>
  <c r="AV135" i="12"/>
  <c r="AV141" i="12"/>
  <c r="AV153" i="12"/>
  <c r="AV152" i="12"/>
  <c r="BX104" i="12"/>
  <c r="BX105" i="12"/>
  <c r="BX106" i="12"/>
  <c r="BX108" i="12"/>
  <c r="BX113" i="12"/>
  <c r="BX109" i="12"/>
  <c r="BX107" i="12"/>
  <c r="BX120" i="12"/>
  <c r="BX125" i="12"/>
  <c r="BX115" i="12"/>
  <c r="BX117" i="12"/>
  <c r="BX124" i="12"/>
  <c r="BX114" i="12"/>
  <c r="BX116" i="12"/>
  <c r="BX121" i="12"/>
  <c r="BX112" i="12"/>
  <c r="BX119" i="12"/>
  <c r="BX123" i="12"/>
  <c r="BX129" i="12"/>
  <c r="BX146" i="12"/>
  <c r="BX122" i="12"/>
  <c r="BX133" i="12"/>
  <c r="BX118" i="12"/>
  <c r="BX134" i="12"/>
  <c r="BX126" i="12"/>
  <c r="BX111" i="12"/>
  <c r="BX110" i="12"/>
  <c r="BX140" i="12"/>
  <c r="BX142" i="12"/>
  <c r="BX127" i="12"/>
  <c r="BX128" i="12"/>
  <c r="BX130" i="12"/>
  <c r="BX137" i="12"/>
  <c r="BX141" i="12"/>
  <c r="BX148" i="12"/>
  <c r="BX138" i="12"/>
  <c r="BX132" i="12"/>
  <c r="BX139" i="12"/>
  <c r="BX149" i="12"/>
  <c r="BX143" i="12"/>
  <c r="BX145" i="12"/>
  <c r="BX147" i="12"/>
  <c r="BX135" i="12"/>
  <c r="BX136" i="12"/>
  <c r="BX153" i="12"/>
  <c r="BX154" i="12"/>
  <c r="BX152" i="12"/>
  <c r="BX144" i="12"/>
  <c r="BX151" i="12"/>
  <c r="BX131" i="12"/>
  <c r="BX150" i="12"/>
  <c r="O2" i="32"/>
  <c r="U3" i="2"/>
  <c r="AI3" i="2"/>
  <c r="Q3" i="18"/>
  <c r="EB21" i="11"/>
  <c r="CG21" i="11" s="1"/>
  <c r="EB17" i="11"/>
  <c r="CG17" i="11" s="1"/>
  <c r="EB13" i="11"/>
  <c r="CG13" i="11" s="1"/>
  <c r="EB9" i="11"/>
  <c r="EB24" i="11"/>
  <c r="CG24" i="11" s="1"/>
  <c r="EB19" i="11"/>
  <c r="CG19" i="11" s="1"/>
  <c r="EB14" i="11"/>
  <c r="CG14" i="11" s="1"/>
  <c r="EB5" i="11"/>
  <c r="EB23" i="11"/>
  <c r="CG23" i="11" s="1"/>
  <c r="EB7" i="11"/>
  <c r="CG7" i="11" s="1"/>
  <c r="EB16" i="11"/>
  <c r="CG16" i="11" s="1"/>
  <c r="EB20" i="11"/>
  <c r="CG20" i="11" s="1"/>
  <c r="EB18" i="11"/>
  <c r="CG18" i="11" s="1"/>
  <c r="EB22" i="11"/>
  <c r="CG22" i="11" s="1"/>
  <c r="EB11" i="11"/>
  <c r="CG11" i="11" s="1"/>
  <c r="EB15" i="11"/>
  <c r="CG15" i="11" s="1"/>
  <c r="EB6" i="11"/>
  <c r="CG6" i="11" s="1"/>
  <c r="EB8" i="11"/>
  <c r="CG8" i="11" s="1"/>
  <c r="EB12" i="11"/>
  <c r="CG12" i="11" s="1"/>
  <c r="EB10" i="11"/>
  <c r="DX23" i="11"/>
  <c r="CC23" i="11" s="1"/>
  <c r="DX19" i="11"/>
  <c r="CC19" i="11" s="1"/>
  <c r="DX15" i="11"/>
  <c r="CC15" i="11" s="1"/>
  <c r="DX11" i="11"/>
  <c r="CC11" i="11" s="1"/>
  <c r="DX20" i="11"/>
  <c r="CC20" i="11" s="1"/>
  <c r="DX18" i="11"/>
  <c r="CC18" i="11" s="1"/>
  <c r="DX13" i="11"/>
  <c r="CC13" i="11" s="1"/>
  <c r="DX8" i="11"/>
  <c r="DX24" i="11"/>
  <c r="CC24" i="11" s="1"/>
  <c r="DX7" i="11"/>
  <c r="DX17" i="11"/>
  <c r="CC17" i="11" s="1"/>
  <c r="DX6" i="11"/>
  <c r="CC6" i="11" s="1"/>
  <c r="DX10" i="11"/>
  <c r="DX21" i="11"/>
  <c r="CC21" i="11" s="1"/>
  <c r="DX14" i="11"/>
  <c r="CC14" i="11" s="1"/>
  <c r="DX12" i="11"/>
  <c r="CC12" i="11" s="1"/>
  <c r="DX16" i="11"/>
  <c r="CC16" i="11" s="1"/>
  <c r="DX9" i="11"/>
  <c r="DX22" i="11"/>
  <c r="CC22" i="11" s="1"/>
  <c r="DX5" i="11"/>
  <c r="CC5" i="11" s="1"/>
  <c r="EA21" i="11"/>
  <c r="CF21" i="11" s="1"/>
  <c r="EA16" i="11"/>
  <c r="CF16" i="11" s="1"/>
  <c r="EA11" i="11"/>
  <c r="CF11" i="11" s="1"/>
  <c r="EA7" i="11"/>
  <c r="CF7" i="11" s="1"/>
  <c r="EA9" i="11"/>
  <c r="EA8" i="11"/>
  <c r="CF8" i="11" s="1"/>
  <c r="EA12" i="11"/>
  <c r="CF12" i="11" s="1"/>
  <c r="EA10" i="11"/>
  <c r="EA14" i="11"/>
  <c r="CF14" i="11" s="1"/>
  <c r="EA23" i="11"/>
  <c r="CF23" i="11" s="1"/>
  <c r="EA20" i="11"/>
  <c r="CF20" i="11" s="1"/>
  <c r="EA18" i="11"/>
  <c r="CF18" i="11" s="1"/>
  <c r="EA24" i="11"/>
  <c r="CF24" i="11" s="1"/>
  <c r="EA22" i="11"/>
  <c r="CF22" i="11" s="1"/>
  <c r="EA13" i="11"/>
  <c r="CF13" i="11" s="1"/>
  <c r="EA5" i="11"/>
  <c r="EA17" i="11"/>
  <c r="CF17" i="11" s="1"/>
  <c r="EA15" i="11"/>
  <c r="CF15" i="11" s="1"/>
  <c r="EA6" i="11"/>
  <c r="CF6" i="11" s="1"/>
  <c r="EA19" i="11"/>
  <c r="CF19" i="11" s="1"/>
  <c r="ED24" i="11"/>
  <c r="CI24" i="11" s="1"/>
  <c r="ED20" i="11"/>
  <c r="CI20" i="11" s="1"/>
  <c r="ED16" i="11"/>
  <c r="CI16" i="11" s="1"/>
  <c r="ED12" i="11"/>
  <c r="CI12" i="11" s="1"/>
  <c r="ED8" i="11"/>
  <c r="CI8" i="11" s="1"/>
  <c r="ED22" i="11"/>
  <c r="CI22" i="11" s="1"/>
  <c r="ED17" i="11"/>
  <c r="CI17" i="11" s="1"/>
  <c r="ED6" i="11"/>
  <c r="ED18" i="11"/>
  <c r="CI18" i="11" s="1"/>
  <c r="ED11" i="11"/>
  <c r="CI11" i="11" s="1"/>
  <c r="ED9" i="11"/>
  <c r="CI9" i="11" s="1"/>
  <c r="ED5" i="11"/>
  <c r="ED15" i="11"/>
  <c r="CI15" i="11" s="1"/>
  <c r="ED13" i="11"/>
  <c r="CI13" i="11" s="1"/>
  <c r="ED10" i="11"/>
  <c r="ED19" i="11"/>
  <c r="CI19" i="11" s="1"/>
  <c r="ED23" i="11"/>
  <c r="CI23" i="11" s="1"/>
  <c r="ED21" i="11"/>
  <c r="CI21" i="11" s="1"/>
  <c r="ED7" i="11"/>
  <c r="CI7" i="11" s="1"/>
  <c r="ED14" i="11"/>
  <c r="CI14" i="11" s="1"/>
  <c r="DY18" i="11"/>
  <c r="CD18" i="11" s="1"/>
  <c r="DY13" i="11"/>
  <c r="CD13" i="11" s="1"/>
  <c r="DY8" i="11"/>
  <c r="DY5" i="11"/>
  <c r="CD5" i="11" s="1"/>
  <c r="DY23" i="11"/>
  <c r="CD23" i="11" s="1"/>
  <c r="DY15" i="11"/>
  <c r="CD15" i="11" s="1"/>
  <c r="DY6" i="11"/>
  <c r="CD6" i="11" s="1"/>
  <c r="DY21" i="11"/>
  <c r="CD21" i="11" s="1"/>
  <c r="DY19" i="11"/>
  <c r="CD19" i="11" s="1"/>
  <c r="DY10" i="11"/>
  <c r="DY14" i="11"/>
  <c r="CD14" i="11" s="1"/>
  <c r="DY12" i="11"/>
  <c r="CD12" i="11" s="1"/>
  <c r="DY16" i="11"/>
  <c r="CD16" i="11" s="1"/>
  <c r="DY9" i="11"/>
  <c r="DY11" i="11"/>
  <c r="CD11" i="11" s="1"/>
  <c r="DY22" i="11"/>
  <c r="CD22" i="11" s="1"/>
  <c r="DY20" i="11"/>
  <c r="CD20" i="11" s="1"/>
  <c r="DY24" i="11"/>
  <c r="CD24" i="11" s="1"/>
  <c r="DY17" i="11"/>
  <c r="CD17" i="11" s="1"/>
  <c r="DY7" i="11"/>
  <c r="DZ22" i="11"/>
  <c r="CE22" i="11" s="1"/>
  <c r="DZ18" i="11"/>
  <c r="CE18" i="11" s="1"/>
  <c r="DZ14" i="11"/>
  <c r="CE14" i="11" s="1"/>
  <c r="DZ10" i="11"/>
  <c r="DZ23" i="11"/>
  <c r="CE23" i="11" s="1"/>
  <c r="DZ21" i="11"/>
  <c r="CE21" i="11" s="1"/>
  <c r="DZ16" i="11"/>
  <c r="CE16" i="11" s="1"/>
  <c r="DZ11" i="11"/>
  <c r="CE11" i="11" s="1"/>
  <c r="DZ19" i="11"/>
  <c r="CE19" i="11" s="1"/>
  <c r="DZ8" i="11"/>
  <c r="CE8" i="11" s="1"/>
  <c r="DZ12" i="11"/>
  <c r="CE12" i="11" s="1"/>
  <c r="DZ7" i="11"/>
  <c r="DZ9" i="11"/>
  <c r="DZ20" i="11"/>
  <c r="CE20" i="11" s="1"/>
  <c r="DZ24" i="11"/>
  <c r="CE24" i="11" s="1"/>
  <c r="DZ13" i="11"/>
  <c r="CE13" i="11" s="1"/>
  <c r="DZ5" i="11"/>
  <c r="DZ17" i="11"/>
  <c r="CE17" i="11" s="1"/>
  <c r="DZ15" i="11"/>
  <c r="CE15" i="11" s="1"/>
  <c r="DZ6" i="11"/>
  <c r="CE6" i="11" s="1"/>
  <c r="EE22" i="11"/>
  <c r="CJ22" i="11" s="1"/>
  <c r="EE17" i="11"/>
  <c r="CJ17" i="11" s="1"/>
  <c r="EE12" i="11"/>
  <c r="CJ12" i="11" s="1"/>
  <c r="EE15" i="11"/>
  <c r="CJ15" i="11" s="1"/>
  <c r="EE10" i="11"/>
  <c r="EE18" i="11"/>
  <c r="CJ18" i="11" s="1"/>
  <c r="EE16" i="11"/>
  <c r="CJ16" i="11" s="1"/>
  <c r="EE6" i="11"/>
  <c r="CJ6" i="11" s="1"/>
  <c r="EE20" i="11"/>
  <c r="CJ20" i="11" s="1"/>
  <c r="EE11" i="11"/>
  <c r="CJ11" i="11" s="1"/>
  <c r="EE9" i="11"/>
  <c r="CJ9" i="11" s="1"/>
  <c r="EE5" i="11"/>
  <c r="EE13" i="11"/>
  <c r="CJ13" i="11" s="1"/>
  <c r="EE8" i="11"/>
  <c r="CJ8" i="11" s="1"/>
  <c r="EE24" i="11"/>
  <c r="CJ24" i="11" s="1"/>
  <c r="EE19" i="11"/>
  <c r="CJ19" i="11" s="1"/>
  <c r="EE23" i="11"/>
  <c r="CJ23" i="11" s="1"/>
  <c r="EE21" i="11"/>
  <c r="CJ21" i="11" s="1"/>
  <c r="EE7" i="11"/>
  <c r="CJ7" i="11" s="1"/>
  <c r="EE14" i="11"/>
  <c r="CJ14" i="11" s="1"/>
  <c r="FW3" i="11"/>
  <c r="FW7" i="11" s="1"/>
  <c r="HN7" i="11" s="1"/>
  <c r="EF3" i="11"/>
  <c r="AV50" i="12"/>
  <c r="AV94" i="12"/>
  <c r="AV91" i="12"/>
  <c r="AV92" i="12"/>
  <c r="AV71" i="12"/>
  <c r="AV68" i="12"/>
  <c r="AV51" i="12"/>
  <c r="AV29" i="12"/>
  <c r="AV90" i="12"/>
  <c r="AV85" i="12"/>
  <c r="AV95" i="12"/>
  <c r="AV52" i="12"/>
  <c r="AV67" i="12"/>
  <c r="AV78" i="12"/>
  <c r="AV86" i="12"/>
  <c r="AV77" i="12"/>
  <c r="AV96" i="12"/>
  <c r="AV79" i="12"/>
  <c r="AV60" i="12"/>
  <c r="AV63" i="12"/>
  <c r="AV93" i="12"/>
  <c r="AV84" i="12"/>
  <c r="AV82" i="12"/>
  <c r="AV69" i="12"/>
  <c r="AV59" i="12"/>
  <c r="AV56" i="12"/>
  <c r="AV88" i="12"/>
  <c r="AV97" i="12"/>
  <c r="AV89" i="12"/>
  <c r="AV61" i="12"/>
  <c r="AV72" i="12"/>
  <c r="AV48" i="12"/>
  <c r="AV103" i="12"/>
  <c r="AV87" i="12"/>
  <c r="AV73" i="12"/>
  <c r="AV49" i="12"/>
  <c r="AV58" i="12"/>
  <c r="AV11" i="12"/>
  <c r="AV98" i="12"/>
  <c r="AV81" i="12"/>
  <c r="AV76" i="12"/>
  <c r="AV47" i="12"/>
  <c r="AV75" i="12"/>
  <c r="AV101" i="12"/>
  <c r="AV99" i="12"/>
  <c r="AV74" i="12"/>
  <c r="AV41" i="12"/>
  <c r="AV53" i="12"/>
  <c r="AV100" i="12"/>
  <c r="AV57" i="12"/>
  <c r="AV54" i="12"/>
  <c r="AV102" i="12"/>
  <c r="AV83" i="12"/>
  <c r="AV62" i="12"/>
  <c r="AV37" i="12"/>
  <c r="AV70" i="12"/>
  <c r="AV30" i="12"/>
  <c r="AV80" i="12"/>
  <c r="BX41" i="12"/>
  <c r="BX11" i="12"/>
  <c r="BX48" i="12"/>
  <c r="BX93" i="12"/>
  <c r="BX102" i="12"/>
  <c r="BX101" i="12"/>
  <c r="BX75" i="12"/>
  <c r="BX62" i="12"/>
  <c r="BX73" i="12"/>
  <c r="BX100" i="12"/>
  <c r="BX86" i="12"/>
  <c r="BX94" i="12"/>
  <c r="BX30" i="12"/>
  <c r="BX61" i="12"/>
  <c r="BX67" i="12"/>
  <c r="BX49" i="12"/>
  <c r="BX96" i="12"/>
  <c r="BX71" i="12"/>
  <c r="BX89" i="12"/>
  <c r="BX97" i="12"/>
  <c r="BX54" i="12"/>
  <c r="BX59" i="12"/>
  <c r="BX92" i="12"/>
  <c r="BX95" i="12"/>
  <c r="BX99" i="12"/>
  <c r="BX83" i="12"/>
  <c r="BX76" i="12"/>
  <c r="BX53" i="12"/>
  <c r="BX51" i="12"/>
  <c r="BX52" i="12"/>
  <c r="BX88" i="12"/>
  <c r="BX90" i="12"/>
  <c r="BX91" i="12"/>
  <c r="BX82" i="12"/>
  <c r="BX72" i="12"/>
  <c r="BX80" i="12"/>
  <c r="BX58" i="12"/>
  <c r="BX84" i="12"/>
  <c r="BX81" i="12"/>
  <c r="BX79" i="12"/>
  <c r="BX63" i="12"/>
  <c r="BX68" i="12"/>
  <c r="BX57" i="12"/>
  <c r="BX50" i="12"/>
  <c r="BX78" i="12"/>
  <c r="BX85" i="12"/>
  <c r="BX103" i="12"/>
  <c r="BX87" i="12"/>
  <c r="BX98" i="12"/>
  <c r="BX74" i="12"/>
  <c r="BX70" i="12"/>
  <c r="BX69" i="12"/>
  <c r="BX29" i="12"/>
  <c r="BX60" i="12"/>
  <c r="BX77" i="12"/>
  <c r="BX47" i="12"/>
  <c r="BX37" i="12"/>
  <c r="BX56" i="12"/>
  <c r="Q4" i="1"/>
  <c r="BY3" i="12"/>
  <c r="AI3" i="12"/>
  <c r="AW3" i="12"/>
  <c r="BK3" i="12"/>
  <c r="AV3" i="11"/>
  <c r="CL3" i="11"/>
  <c r="BJ47" i="12"/>
  <c r="BJ49" i="12"/>
  <c r="BJ50" i="12"/>
  <c r="BJ59" i="12"/>
  <c r="BJ29" i="12"/>
  <c r="BJ87" i="12"/>
  <c r="BJ88" i="12"/>
  <c r="BJ74" i="12"/>
  <c r="BJ63" i="12"/>
  <c r="BJ67" i="12"/>
  <c r="BJ103" i="12"/>
  <c r="BJ94" i="12"/>
  <c r="BJ92" i="12"/>
  <c r="BJ76" i="12"/>
  <c r="BJ77" i="12"/>
  <c r="BJ62" i="12"/>
  <c r="BJ99" i="12"/>
  <c r="BJ85" i="12"/>
  <c r="BJ89" i="12"/>
  <c r="BJ71" i="12"/>
  <c r="BJ72" i="12"/>
  <c r="BJ54" i="12"/>
  <c r="BJ101" i="12"/>
  <c r="BJ90" i="12"/>
  <c r="BJ91" i="12"/>
  <c r="BJ79" i="12"/>
  <c r="BJ83" i="12"/>
  <c r="BJ80" i="12"/>
  <c r="BJ78" i="12"/>
  <c r="BJ57" i="12"/>
  <c r="BJ60" i="12"/>
  <c r="BJ100" i="12"/>
  <c r="BJ41" i="12"/>
  <c r="BJ70" i="12"/>
  <c r="BJ98" i="12"/>
  <c r="BJ75" i="12"/>
  <c r="BJ69" i="12"/>
  <c r="BJ11" i="12"/>
  <c r="BJ95" i="12"/>
  <c r="BJ82" i="12"/>
  <c r="BJ58" i="12"/>
  <c r="BJ68" i="12"/>
  <c r="BJ97" i="12"/>
  <c r="BJ51" i="12"/>
  <c r="BJ61" i="12"/>
  <c r="BJ86" i="12"/>
  <c r="BJ48" i="12"/>
  <c r="BJ53" i="12"/>
  <c r="BJ81" i="12"/>
  <c r="BJ56" i="12"/>
  <c r="BJ37" i="12"/>
  <c r="BJ96" i="12"/>
  <c r="BJ93" i="12"/>
  <c r="BJ52" i="12"/>
  <c r="BJ102" i="12"/>
  <c r="BJ84" i="12"/>
  <c r="BJ73" i="12"/>
  <c r="BJ30" i="12"/>
  <c r="FW12" i="11"/>
  <c r="HN12" i="11" s="1"/>
  <c r="FO6" i="11"/>
  <c r="DW3" i="11"/>
  <c r="FO12" i="11"/>
  <c r="FV14" i="11"/>
  <c r="HM14" i="11" s="1"/>
  <c r="FO24" i="11"/>
  <c r="FV20" i="11"/>
  <c r="FO15" i="11"/>
  <c r="FW19" i="11"/>
  <c r="FO8" i="11"/>
  <c r="FV24" i="11"/>
  <c r="HM24" i="11" s="1"/>
  <c r="FV12" i="11"/>
  <c r="HM12" i="11" s="1"/>
  <c r="FO19" i="11"/>
  <c r="AK3" i="11"/>
  <c r="HC3" i="11" s="1"/>
  <c r="FV8" i="11"/>
  <c r="HM8" i="11" s="1"/>
  <c r="FW8" i="11"/>
  <c r="HN8" i="11" s="1"/>
  <c r="FW18" i="11"/>
  <c r="FV6" i="11"/>
  <c r="FO22" i="11"/>
  <c r="FV18" i="11"/>
  <c r="FV9" i="11"/>
  <c r="HM9" i="11" s="1"/>
  <c r="FV11" i="11"/>
  <c r="HM11" i="11" s="1"/>
  <c r="FO9" i="11"/>
  <c r="FO11" i="11"/>
  <c r="FO23" i="11"/>
  <c r="FW17" i="11"/>
  <c r="HN17" i="11" s="1"/>
  <c r="FV16" i="11"/>
  <c r="HM16" i="11" s="1"/>
  <c r="FV19" i="11"/>
  <c r="FO5" i="11"/>
  <c r="FO10" i="11"/>
  <c r="FV17" i="11"/>
  <c r="HM17" i="11" s="1"/>
  <c r="FV7" i="11"/>
  <c r="HM7" i="11" s="1"/>
  <c r="FV23" i="11"/>
  <c r="FO7" i="11"/>
  <c r="FO13" i="11"/>
  <c r="FO18" i="11"/>
  <c r="FV10" i="11"/>
  <c r="FV13" i="11"/>
  <c r="HM13" i="11" s="1"/>
  <c r="FV21" i="11"/>
  <c r="HM21" i="11" s="1"/>
  <c r="FO14" i="11"/>
  <c r="FO16" i="11"/>
  <c r="FO21" i="11"/>
  <c r="FV5" i="11"/>
  <c r="FV15" i="11"/>
  <c r="HM15" i="11" s="1"/>
  <c r="FN3" i="11"/>
  <c r="FN17" i="11" s="1"/>
  <c r="HE17" i="11" s="1"/>
  <c r="HF17" i="11" s="1"/>
  <c r="AY17" i="11" s="1"/>
  <c r="FO20" i="11"/>
  <c r="AO17" i="11"/>
  <c r="AO20" i="11"/>
  <c r="AO22" i="11"/>
  <c r="AS18" i="11"/>
  <c r="FS22" i="11"/>
  <c r="HJ22" i="11" s="1"/>
  <c r="FS23" i="11"/>
  <c r="HJ23" i="11" s="1"/>
  <c r="FS21" i="11"/>
  <c r="HJ21" i="11" s="1"/>
  <c r="FS24" i="11"/>
  <c r="HJ24" i="11" s="1"/>
  <c r="FS20" i="11"/>
  <c r="HJ20" i="11" s="1"/>
  <c r="FS16" i="11"/>
  <c r="HJ16" i="11" s="1"/>
  <c r="FS19" i="11"/>
  <c r="HJ19" i="11" s="1"/>
  <c r="FS18" i="11"/>
  <c r="HJ18" i="11" s="1"/>
  <c r="FS17" i="11"/>
  <c r="HJ17" i="11" s="1"/>
  <c r="FS15" i="11"/>
  <c r="HJ15" i="11" s="1"/>
  <c r="FS12" i="11"/>
  <c r="HJ12" i="11" s="1"/>
  <c r="FS14" i="11"/>
  <c r="HJ14" i="11" s="1"/>
  <c r="FS13" i="11"/>
  <c r="HJ13" i="11" s="1"/>
  <c r="FS8" i="11"/>
  <c r="HJ8" i="11" s="1"/>
  <c r="FS9" i="11"/>
  <c r="FS10" i="11"/>
  <c r="FS7" i="11"/>
  <c r="HJ7" i="11" s="1"/>
  <c r="FS5" i="11"/>
  <c r="FS11" i="11"/>
  <c r="HJ11" i="11" s="1"/>
  <c r="FS6" i="11"/>
  <c r="AO23" i="11"/>
  <c r="AS19" i="11"/>
  <c r="FT24" i="11"/>
  <c r="HK24" i="11" s="1"/>
  <c r="FT23" i="11"/>
  <c r="HK23" i="11" s="1"/>
  <c r="FT22" i="11"/>
  <c r="HK22" i="11" s="1"/>
  <c r="FT18" i="11"/>
  <c r="HK18" i="11" s="1"/>
  <c r="FT16" i="11"/>
  <c r="HK16" i="11" s="1"/>
  <c r="FT17" i="11"/>
  <c r="HK17" i="11" s="1"/>
  <c r="FT20" i="11"/>
  <c r="HK20" i="11" s="1"/>
  <c r="FT14" i="11"/>
  <c r="HK14" i="11" s="1"/>
  <c r="FT19" i="11"/>
  <c r="HK19" i="11" s="1"/>
  <c r="FT11" i="11"/>
  <c r="HK11" i="11" s="1"/>
  <c r="FT21" i="11"/>
  <c r="HK21" i="11" s="1"/>
  <c r="FT12" i="11"/>
  <c r="HK12" i="11" s="1"/>
  <c r="FT10" i="11"/>
  <c r="FT9" i="11"/>
  <c r="FT5" i="11"/>
  <c r="FT13" i="11"/>
  <c r="HK13" i="11" s="1"/>
  <c r="FT6" i="11"/>
  <c r="FT15" i="11"/>
  <c r="HK15" i="11" s="1"/>
  <c r="FT7" i="11"/>
  <c r="HK7" i="11" s="1"/>
  <c r="FT8" i="11"/>
  <c r="HK8" i="11" s="1"/>
  <c r="AO16" i="11"/>
  <c r="AO24" i="11"/>
  <c r="AS15" i="11"/>
  <c r="AS21" i="11"/>
  <c r="AO18" i="11"/>
  <c r="AS22" i="11"/>
  <c r="AO19" i="11"/>
  <c r="AS17" i="11"/>
  <c r="FR21" i="11"/>
  <c r="HI21" i="11" s="1"/>
  <c r="FR24" i="11"/>
  <c r="HI24" i="11" s="1"/>
  <c r="FR16" i="11"/>
  <c r="HI16" i="11" s="1"/>
  <c r="FR20" i="11"/>
  <c r="HI20" i="11" s="1"/>
  <c r="FR22" i="11"/>
  <c r="HI22" i="11" s="1"/>
  <c r="FR23" i="11"/>
  <c r="HI23" i="11" s="1"/>
  <c r="FR19" i="11"/>
  <c r="HI19" i="11" s="1"/>
  <c r="FR14" i="11"/>
  <c r="HI14" i="11" s="1"/>
  <c r="FR18" i="11"/>
  <c r="HI18" i="11" s="1"/>
  <c r="FR17" i="11"/>
  <c r="HI17" i="11" s="1"/>
  <c r="FR15" i="11"/>
  <c r="HI15" i="11" s="1"/>
  <c r="FR13" i="11"/>
  <c r="HI13" i="11" s="1"/>
  <c r="FR9" i="11"/>
  <c r="FR12" i="11"/>
  <c r="HI12" i="11" s="1"/>
  <c r="FR7" i="11"/>
  <c r="FR10" i="11"/>
  <c r="FR11" i="11"/>
  <c r="HI11" i="11" s="1"/>
  <c r="FR8" i="11"/>
  <c r="HI8" i="11" s="1"/>
  <c r="FR6" i="11"/>
  <c r="FR5" i="11"/>
  <c r="AO21" i="11"/>
  <c r="AS20" i="11"/>
  <c r="AS23" i="11"/>
  <c r="AO15" i="11"/>
  <c r="AT22" i="11"/>
  <c r="AM17" i="11"/>
  <c r="FP23" i="11"/>
  <c r="HG23" i="11" s="1"/>
  <c r="FP24" i="11"/>
  <c r="HG24" i="11" s="1"/>
  <c r="FP21" i="11"/>
  <c r="HG21" i="11" s="1"/>
  <c r="FP19" i="11"/>
  <c r="HG19" i="11" s="1"/>
  <c r="FP22" i="11"/>
  <c r="HG22" i="11" s="1"/>
  <c r="FP20" i="11"/>
  <c r="HG20" i="11" s="1"/>
  <c r="FP17" i="11"/>
  <c r="HG17" i="11" s="1"/>
  <c r="FP12" i="11"/>
  <c r="HG12" i="11" s="1"/>
  <c r="FP11" i="11"/>
  <c r="HG11" i="11" s="1"/>
  <c r="FP18" i="11"/>
  <c r="HG18" i="11" s="1"/>
  <c r="FP16" i="11"/>
  <c r="HG16" i="11" s="1"/>
  <c r="FP15" i="11"/>
  <c r="HG15" i="11" s="1"/>
  <c r="FP14" i="11"/>
  <c r="HG14" i="11" s="1"/>
  <c r="FP10" i="11"/>
  <c r="FP8" i="11"/>
  <c r="FP6" i="11"/>
  <c r="FP13" i="11"/>
  <c r="HG13" i="11" s="1"/>
  <c r="FP5" i="11"/>
  <c r="FP7" i="11"/>
  <c r="FP9" i="11"/>
  <c r="AS16" i="11"/>
  <c r="AS24" i="11"/>
  <c r="FW13" i="11" l="1"/>
  <c r="HN13" i="11" s="1"/>
  <c r="FW20" i="11"/>
  <c r="HN20" i="11" s="1"/>
  <c r="FW23" i="11"/>
  <c r="HN23" i="11" s="1"/>
  <c r="FW10" i="11"/>
  <c r="FW11" i="11"/>
  <c r="HN11" i="11" s="1"/>
  <c r="FW24" i="11"/>
  <c r="FW22" i="11"/>
  <c r="HN22" i="11" s="1"/>
  <c r="FW5" i="11"/>
  <c r="FW6" i="11"/>
  <c r="FW21" i="11"/>
  <c r="HN21" i="11" s="1"/>
  <c r="FW14" i="11"/>
  <c r="HN14" i="11" s="1"/>
  <c r="FW16" i="11"/>
  <c r="HN16" i="11" s="1"/>
  <c r="FW15" i="11"/>
  <c r="HN15" i="11" s="1"/>
  <c r="BK106" i="12"/>
  <c r="BK108" i="12"/>
  <c r="BK104" i="12"/>
  <c r="BK107" i="12"/>
  <c r="BK114" i="12"/>
  <c r="BK111" i="12"/>
  <c r="BK105" i="12"/>
  <c r="BK110" i="12"/>
  <c r="BK112" i="12"/>
  <c r="BK115" i="12"/>
  <c r="BK122" i="12"/>
  <c r="BK126" i="12"/>
  <c r="BK123" i="12"/>
  <c r="BK119" i="12"/>
  <c r="BK109" i="12"/>
  <c r="BK118" i="12"/>
  <c r="BK120" i="12"/>
  <c r="BK125" i="12"/>
  <c r="BK128" i="12"/>
  <c r="BK131" i="12"/>
  <c r="BK135" i="12"/>
  <c r="BK140" i="12"/>
  <c r="BK145" i="12"/>
  <c r="BK134" i="12"/>
  <c r="BK124" i="12"/>
  <c r="BK136" i="12"/>
  <c r="BK138" i="12"/>
  <c r="BK141" i="12"/>
  <c r="BK116" i="12"/>
  <c r="BK137" i="12"/>
  <c r="BK146" i="12"/>
  <c r="BK132" i="12"/>
  <c r="BK117" i="12"/>
  <c r="BK129" i="12"/>
  <c r="BK113" i="12"/>
  <c r="BK130" i="12"/>
  <c r="BK127" i="12"/>
  <c r="BK139" i="12"/>
  <c r="BK143" i="12"/>
  <c r="BK148" i="12"/>
  <c r="BK142" i="12"/>
  <c r="BK144" i="12"/>
  <c r="BK153" i="12"/>
  <c r="BK152" i="12"/>
  <c r="BK121" i="12"/>
  <c r="BK147" i="12"/>
  <c r="BK150" i="12"/>
  <c r="BK151" i="12"/>
  <c r="BK133" i="12"/>
  <c r="BK154" i="12"/>
  <c r="BK149" i="12"/>
  <c r="AW105" i="12"/>
  <c r="AW106" i="12"/>
  <c r="AW107" i="12"/>
  <c r="AW108" i="12"/>
  <c r="AW104" i="12"/>
  <c r="AW109" i="12"/>
  <c r="AW116" i="12"/>
  <c r="AW118" i="12"/>
  <c r="AW130" i="12"/>
  <c r="AW132" i="12"/>
  <c r="AW110" i="12"/>
  <c r="AW112" i="12"/>
  <c r="AW117" i="12"/>
  <c r="AW125" i="12"/>
  <c r="AW120" i="12"/>
  <c r="AW121" i="12"/>
  <c r="AW114" i="12"/>
  <c r="AW119" i="12"/>
  <c r="AW123" i="12"/>
  <c r="AW137" i="12"/>
  <c r="AW144" i="12"/>
  <c r="AW129" i="12"/>
  <c r="AW136" i="12"/>
  <c r="AW127" i="12"/>
  <c r="AW133" i="12"/>
  <c r="AW115" i="12"/>
  <c r="AW124" i="12"/>
  <c r="AW122" i="12"/>
  <c r="AW113" i="12"/>
  <c r="AW154" i="12"/>
  <c r="AW111" i="12"/>
  <c r="AW138" i="12"/>
  <c r="AW126" i="12"/>
  <c r="AW142" i="12"/>
  <c r="AW131" i="12"/>
  <c r="AW128" i="12"/>
  <c r="AW140" i="12"/>
  <c r="AW145" i="12"/>
  <c r="AW134" i="12"/>
  <c r="AW143" i="12"/>
  <c r="AW151" i="12"/>
  <c r="AW148" i="12"/>
  <c r="AW147" i="12"/>
  <c r="AW149" i="12"/>
  <c r="AW150" i="12"/>
  <c r="AW146" i="12"/>
  <c r="AW135" i="12"/>
  <c r="AW139" i="12"/>
  <c r="AW141" i="12"/>
  <c r="AW153" i="12"/>
  <c r="AW152" i="12"/>
  <c r="BQ3" i="2"/>
  <c r="BB3" i="2"/>
  <c r="CE3" i="2"/>
  <c r="BY104" i="12"/>
  <c r="BY105" i="12"/>
  <c r="BY106" i="12"/>
  <c r="BY110" i="12"/>
  <c r="BY109" i="12"/>
  <c r="BY108" i="12"/>
  <c r="BY127" i="12"/>
  <c r="BY131" i="12"/>
  <c r="BY111" i="12"/>
  <c r="BY113" i="12"/>
  <c r="BY115" i="12"/>
  <c r="BY117" i="12"/>
  <c r="BY114" i="12"/>
  <c r="BY116" i="12"/>
  <c r="BY121" i="12"/>
  <c r="BY107" i="12"/>
  <c r="BY112" i="12"/>
  <c r="BY136" i="12"/>
  <c r="BY143" i="12"/>
  <c r="BY128" i="12"/>
  <c r="BY130" i="12"/>
  <c r="BY132" i="12"/>
  <c r="BY119" i="12"/>
  <c r="BY120" i="12"/>
  <c r="BY122" i="12"/>
  <c r="BY123" i="12"/>
  <c r="BY124" i="12"/>
  <c r="BY148" i="12"/>
  <c r="BY153" i="12"/>
  <c r="BY135" i="12"/>
  <c r="BY145" i="12"/>
  <c r="BY146" i="12"/>
  <c r="BY125" i="12"/>
  <c r="BY118" i="12"/>
  <c r="BY129" i="12"/>
  <c r="BY137" i="12"/>
  <c r="BY141" i="12"/>
  <c r="BY134" i="12"/>
  <c r="BY126" i="12"/>
  <c r="BY133" i="12"/>
  <c r="BY138" i="12"/>
  <c r="BY140" i="12"/>
  <c r="BY149" i="12"/>
  <c r="BY150" i="12"/>
  <c r="BY147" i="12"/>
  <c r="BY154" i="12"/>
  <c r="BY142" i="12"/>
  <c r="BY152" i="12"/>
  <c r="BY139" i="12"/>
  <c r="BY144" i="12"/>
  <c r="BY151" i="12"/>
  <c r="P2" i="32"/>
  <c r="V3" i="2"/>
  <c r="AJ3" i="2"/>
  <c r="R3" i="18"/>
  <c r="FW9" i="11"/>
  <c r="HN9" i="11" s="1"/>
  <c r="AT19" i="11"/>
  <c r="HM19" i="11"/>
  <c r="AU22" i="11"/>
  <c r="AU19" i="11"/>
  <c r="HN19" i="11"/>
  <c r="EF23" i="11"/>
  <c r="CK23" i="11" s="1"/>
  <c r="EF19" i="11"/>
  <c r="CK19" i="11" s="1"/>
  <c r="EF15" i="11"/>
  <c r="CK15" i="11" s="1"/>
  <c r="EF11" i="11"/>
  <c r="CK11" i="11" s="1"/>
  <c r="EF10" i="11"/>
  <c r="EF20" i="11"/>
  <c r="CK20" i="11" s="1"/>
  <c r="EF5" i="11"/>
  <c r="EF13" i="11"/>
  <c r="CK13" i="11" s="1"/>
  <c r="EF22" i="11"/>
  <c r="CK22" i="11" s="1"/>
  <c r="EF6" i="11"/>
  <c r="EF24" i="11"/>
  <c r="CK24" i="11" s="1"/>
  <c r="EF8" i="11"/>
  <c r="CK8" i="11" s="1"/>
  <c r="EF17" i="11"/>
  <c r="CK17" i="11" s="1"/>
  <c r="EF21" i="11"/>
  <c r="CK21" i="11" s="1"/>
  <c r="EF7" i="11"/>
  <c r="CK7" i="11" s="1"/>
  <c r="EF14" i="11"/>
  <c r="CK14" i="11" s="1"/>
  <c r="EF12" i="11"/>
  <c r="CK12" i="11" s="1"/>
  <c r="EF18" i="11"/>
  <c r="CK18" i="11" s="1"/>
  <c r="EF16" i="11"/>
  <c r="CK16" i="11" s="1"/>
  <c r="EF9" i="11"/>
  <c r="CK9" i="11" s="1"/>
  <c r="AT18" i="11"/>
  <c r="HM18" i="11"/>
  <c r="AU16" i="11"/>
  <c r="AT23" i="11"/>
  <c r="HM23" i="11"/>
  <c r="AT20" i="11"/>
  <c r="HM20" i="11"/>
  <c r="DW15" i="11"/>
  <c r="CB15" i="11" s="1"/>
  <c r="DW10" i="11"/>
  <c r="DW20" i="11"/>
  <c r="CB20" i="11" s="1"/>
  <c r="DW24" i="11"/>
  <c r="CB24" i="11" s="1"/>
  <c r="DW8" i="11"/>
  <c r="DW19" i="11"/>
  <c r="CB19" i="11" s="1"/>
  <c r="DW17" i="11"/>
  <c r="CB17" i="11" s="1"/>
  <c r="DW6" i="11"/>
  <c r="CB6" i="11" s="1"/>
  <c r="DW23" i="11"/>
  <c r="CB23" i="11" s="1"/>
  <c r="DW21" i="11"/>
  <c r="CB21" i="11" s="1"/>
  <c r="DW14" i="11"/>
  <c r="CB14" i="11" s="1"/>
  <c r="DW12" i="11"/>
  <c r="CB12" i="11" s="1"/>
  <c r="DW18" i="11"/>
  <c r="CB18" i="11" s="1"/>
  <c r="DW16" i="11"/>
  <c r="CB16" i="11" s="1"/>
  <c r="DW7" i="11"/>
  <c r="DW11" i="11"/>
  <c r="CB11" i="11" s="1"/>
  <c r="DW9" i="11"/>
  <c r="DW13" i="11"/>
  <c r="CB13" i="11" s="1"/>
  <c r="DW22" i="11"/>
  <c r="CB22" i="11" s="1"/>
  <c r="DW5" i="11"/>
  <c r="CB5" i="11" s="1"/>
  <c r="AU18" i="11"/>
  <c r="HN18" i="11"/>
  <c r="BK30" i="12"/>
  <c r="BK71" i="12"/>
  <c r="BK49" i="12"/>
  <c r="BK37" i="12"/>
  <c r="BK89" i="12"/>
  <c r="BK63" i="12"/>
  <c r="BK85" i="12"/>
  <c r="BK68" i="12"/>
  <c r="BK58" i="12"/>
  <c r="BK61" i="12"/>
  <c r="BK77" i="12"/>
  <c r="BK80" i="12"/>
  <c r="BK83" i="12"/>
  <c r="BK78" i="12"/>
  <c r="BK69" i="12"/>
  <c r="BK94" i="12"/>
  <c r="BK73" i="12"/>
  <c r="BK98" i="12"/>
  <c r="BK75" i="12"/>
  <c r="BK74" i="12"/>
  <c r="BK53" i="12"/>
  <c r="BK79" i="12"/>
  <c r="BK95" i="12"/>
  <c r="BK72" i="12"/>
  <c r="BK51" i="12"/>
  <c r="BK82" i="12"/>
  <c r="BK29" i="12"/>
  <c r="BK102" i="12"/>
  <c r="BK103" i="12"/>
  <c r="BK76" i="12"/>
  <c r="BK86" i="12"/>
  <c r="BK60" i="12"/>
  <c r="BK38" i="12"/>
  <c r="BK50" i="12"/>
  <c r="BK97" i="12"/>
  <c r="BK99" i="12"/>
  <c r="BK67" i="12"/>
  <c r="BK101" i="12"/>
  <c r="BK56" i="12"/>
  <c r="BK57" i="12"/>
  <c r="BK92" i="12"/>
  <c r="BK90" i="12"/>
  <c r="BK59" i="12"/>
  <c r="BK96" i="12"/>
  <c r="BK52" i="12"/>
  <c r="BK70" i="12"/>
  <c r="BK11" i="12"/>
  <c r="BK87" i="12"/>
  <c r="BK100" i="12"/>
  <c r="BK88" i="12"/>
  <c r="BK55" i="12"/>
  <c r="BK93" i="12"/>
  <c r="BK48" i="12"/>
  <c r="BK62" i="12"/>
  <c r="BK41" i="12"/>
  <c r="BK84" i="12"/>
  <c r="BK54" i="12"/>
  <c r="BK81" i="12"/>
  <c r="BK91" i="12"/>
  <c r="AW52" i="12"/>
  <c r="AW48" i="12"/>
  <c r="AW103" i="12"/>
  <c r="AW84" i="12"/>
  <c r="AW62" i="12"/>
  <c r="AW93" i="12"/>
  <c r="AW60" i="12"/>
  <c r="AW98" i="12"/>
  <c r="AW101" i="12"/>
  <c r="AW80" i="12"/>
  <c r="AW58" i="12"/>
  <c r="AW78" i="12"/>
  <c r="AW89" i="12"/>
  <c r="AW77" i="12"/>
  <c r="AW53" i="12"/>
  <c r="AW92" i="12"/>
  <c r="AW76" i="12"/>
  <c r="AW54" i="12"/>
  <c r="AW75" i="12"/>
  <c r="AW67" i="12"/>
  <c r="AW69" i="12"/>
  <c r="AW85" i="12"/>
  <c r="AW29" i="12"/>
  <c r="AW99" i="12"/>
  <c r="AW72" i="12"/>
  <c r="AW63" i="12"/>
  <c r="AW61" i="12"/>
  <c r="AW57" i="12"/>
  <c r="AW11" i="12"/>
  <c r="AW37" i="12"/>
  <c r="AW94" i="12"/>
  <c r="AW90" i="12"/>
  <c r="AW88" i="12"/>
  <c r="AW59" i="12"/>
  <c r="AW49" i="12"/>
  <c r="AW91" i="12"/>
  <c r="AW38" i="12"/>
  <c r="AW100" i="12"/>
  <c r="AW97" i="12"/>
  <c r="AW102" i="12"/>
  <c r="AW74" i="12"/>
  <c r="AW87" i="12"/>
  <c r="AW55" i="12"/>
  <c r="AW86" i="12"/>
  <c r="AW41" i="12"/>
  <c r="AW50" i="12"/>
  <c r="AW95" i="12"/>
  <c r="AW71" i="12"/>
  <c r="AW83" i="12"/>
  <c r="AW82" i="12"/>
  <c r="AW51" i="12"/>
  <c r="AW30" i="12"/>
  <c r="AW56" i="12"/>
  <c r="AW70" i="12"/>
  <c r="AW81" i="12"/>
  <c r="AW79" i="12"/>
  <c r="AW68" i="12"/>
  <c r="AW73" i="12"/>
  <c r="AW96" i="12"/>
  <c r="BY73" i="12"/>
  <c r="BY48" i="12"/>
  <c r="BY75" i="12"/>
  <c r="BY58" i="12"/>
  <c r="BY67" i="12"/>
  <c r="BY38" i="12"/>
  <c r="BY59" i="12"/>
  <c r="BY51" i="12"/>
  <c r="BY72" i="12"/>
  <c r="BY30" i="12"/>
  <c r="BY71" i="12"/>
  <c r="BY11" i="12"/>
  <c r="BY54" i="12"/>
  <c r="BY62" i="12"/>
  <c r="BY55" i="12"/>
  <c r="BY50" i="12"/>
  <c r="BY63" i="12"/>
  <c r="BY97" i="12"/>
  <c r="BY101" i="12"/>
  <c r="BY90" i="12"/>
  <c r="BY89" i="12"/>
  <c r="BY61" i="12"/>
  <c r="BY85" i="12"/>
  <c r="BY52" i="12"/>
  <c r="BY102" i="12"/>
  <c r="BY76" i="12"/>
  <c r="BY78" i="12"/>
  <c r="BY91" i="12"/>
  <c r="BY70" i="12"/>
  <c r="BY98" i="12"/>
  <c r="BY88" i="12"/>
  <c r="BY74" i="12"/>
  <c r="BY94" i="12"/>
  <c r="BY57" i="12"/>
  <c r="BY96" i="12"/>
  <c r="BY100" i="12"/>
  <c r="BY53" i="12"/>
  <c r="BY49" i="12"/>
  <c r="BY83" i="12"/>
  <c r="BY81" i="12"/>
  <c r="BY79" i="12"/>
  <c r="BY99" i="12"/>
  <c r="BY68" i="12"/>
  <c r="BY87" i="12"/>
  <c r="BY41" i="12"/>
  <c r="BY82" i="12"/>
  <c r="BY95" i="12"/>
  <c r="BY92" i="12"/>
  <c r="BY60" i="12"/>
  <c r="BY80" i="12"/>
  <c r="BY37" i="12"/>
  <c r="BY93" i="12"/>
  <c r="BY84" i="12"/>
  <c r="BY56" i="12"/>
  <c r="BY77" i="12"/>
  <c r="BY29" i="12"/>
  <c r="BY69" i="12"/>
  <c r="BY86" i="12"/>
  <c r="BY103" i="12"/>
  <c r="R4" i="1"/>
  <c r="AJ3" i="12"/>
  <c r="AX3" i="12"/>
  <c r="BL3" i="12"/>
  <c r="BZ3" i="12"/>
  <c r="AW3" i="11"/>
  <c r="CM3" i="11"/>
  <c r="HN3" i="11"/>
  <c r="FX3" i="11"/>
  <c r="EG3" i="11"/>
  <c r="FN12" i="11"/>
  <c r="HE12" i="11" s="1"/>
  <c r="HF12" i="11" s="1"/>
  <c r="FN7" i="11"/>
  <c r="FN24" i="11"/>
  <c r="AT15" i="11"/>
  <c r="FN15" i="11"/>
  <c r="AU17" i="11"/>
  <c r="FN18" i="11"/>
  <c r="DV3" i="11"/>
  <c r="FN13" i="11"/>
  <c r="HE13" i="11" s="1"/>
  <c r="HF13" i="11" s="1"/>
  <c r="AU20" i="11"/>
  <c r="FN19" i="11"/>
  <c r="FN10" i="11"/>
  <c r="FN21" i="11"/>
  <c r="FN8" i="11"/>
  <c r="FN6" i="11"/>
  <c r="FN14" i="11"/>
  <c r="HE14" i="11" s="1"/>
  <c r="HF14" i="11" s="1"/>
  <c r="FN23" i="11"/>
  <c r="AT24" i="11"/>
  <c r="FN5" i="11"/>
  <c r="FN9" i="11"/>
  <c r="FN20" i="11"/>
  <c r="FM3" i="11"/>
  <c r="FM20" i="11" s="1"/>
  <c r="HD20" i="11" s="1"/>
  <c r="FN16" i="11"/>
  <c r="FN22" i="11"/>
  <c r="FN11" i="11"/>
  <c r="HE11" i="11" s="1"/>
  <c r="HF11" i="11" s="1"/>
  <c r="AT16" i="11"/>
  <c r="AT17" i="11"/>
  <c r="AT21" i="11"/>
  <c r="AJ3" i="11"/>
  <c r="AI3" i="11" s="1"/>
  <c r="AN23" i="11"/>
  <c r="AP17" i="11"/>
  <c r="AQ24" i="11"/>
  <c r="AP18" i="11"/>
  <c r="AP21" i="11"/>
  <c r="AR21" i="11"/>
  <c r="AR22" i="11"/>
  <c r="AQ21" i="11"/>
  <c r="AP24" i="11"/>
  <c r="AN17" i="11"/>
  <c r="AR15" i="11"/>
  <c r="AR23" i="11"/>
  <c r="AQ15" i="11"/>
  <c r="AQ23" i="11"/>
  <c r="AN20" i="11"/>
  <c r="AX17" i="11"/>
  <c r="AL17" i="11"/>
  <c r="AP19" i="11"/>
  <c r="AR19" i="11"/>
  <c r="AR24" i="11"/>
  <c r="AQ17" i="11"/>
  <c r="AQ22" i="11"/>
  <c r="AN18" i="11"/>
  <c r="AR18" i="11"/>
  <c r="AN22" i="11"/>
  <c r="AP23" i="11"/>
  <c r="AQ18" i="11"/>
  <c r="AN15" i="11"/>
  <c r="AN19" i="11"/>
  <c r="AP22" i="11"/>
  <c r="AR20" i="11"/>
  <c r="AQ19" i="11"/>
  <c r="AN24" i="11"/>
  <c r="AN16" i="11"/>
  <c r="AN21" i="11"/>
  <c r="AP20" i="11"/>
  <c r="AR17" i="11"/>
  <c r="AQ16" i="11"/>
  <c r="AP15" i="11"/>
  <c r="AP16" i="11"/>
  <c r="AR16" i="11"/>
  <c r="AQ20" i="11"/>
  <c r="AU23" i="11" l="1"/>
  <c r="AU21" i="11"/>
  <c r="HN24" i="11"/>
  <c r="AU24" i="11"/>
  <c r="AU15" i="11"/>
  <c r="BC3" i="2"/>
  <c r="BR3" i="2"/>
  <c r="CF3" i="2"/>
  <c r="BZ104" i="12"/>
  <c r="BZ105" i="12"/>
  <c r="BZ110" i="12"/>
  <c r="BZ112" i="12"/>
  <c r="BZ106" i="12"/>
  <c r="BZ109" i="12"/>
  <c r="BZ108" i="12"/>
  <c r="BZ113" i="12"/>
  <c r="BZ117" i="12"/>
  <c r="BZ119" i="12"/>
  <c r="BZ129" i="12"/>
  <c r="BZ133" i="12"/>
  <c r="BZ120" i="12"/>
  <c r="BZ111" i="12"/>
  <c r="BZ115" i="12"/>
  <c r="BZ114" i="12"/>
  <c r="BZ116" i="12"/>
  <c r="BZ121" i="12"/>
  <c r="BZ132" i="12"/>
  <c r="BZ134" i="12"/>
  <c r="BZ128" i="12"/>
  <c r="BZ136" i="12"/>
  <c r="BZ123" i="12"/>
  <c r="BZ124" i="12"/>
  <c r="BZ135" i="12"/>
  <c r="BZ137" i="12"/>
  <c r="BZ145" i="12"/>
  <c r="BZ122" i="12"/>
  <c r="BZ125" i="12"/>
  <c r="BZ130" i="12"/>
  <c r="BZ143" i="12"/>
  <c r="BZ147" i="12"/>
  <c r="BZ150" i="12"/>
  <c r="BZ107" i="12"/>
  <c r="BZ131" i="12"/>
  <c r="BZ144" i="12"/>
  <c r="BZ146" i="12"/>
  <c r="BZ127" i="12"/>
  <c r="BZ118" i="12"/>
  <c r="BZ141" i="12"/>
  <c r="BZ138" i="12"/>
  <c r="BZ142" i="12"/>
  <c r="BZ152" i="12"/>
  <c r="BZ126" i="12"/>
  <c r="BZ140" i="12"/>
  <c r="BZ149" i="12"/>
  <c r="BZ148" i="12"/>
  <c r="BZ153" i="12"/>
  <c r="BZ154" i="12"/>
  <c r="BZ139" i="12"/>
  <c r="BZ151" i="12"/>
  <c r="Q2" i="32"/>
  <c r="W3" i="2"/>
  <c r="AK3" i="2"/>
  <c r="S3" i="18"/>
  <c r="BL105" i="12"/>
  <c r="BL106" i="12"/>
  <c r="BL104" i="12"/>
  <c r="BL109" i="12"/>
  <c r="BL108" i="12"/>
  <c r="BL107" i="12"/>
  <c r="BL110" i="12"/>
  <c r="BL124" i="12"/>
  <c r="BL128" i="12"/>
  <c r="BL111" i="12"/>
  <c r="BL113" i="12"/>
  <c r="BL115" i="12"/>
  <c r="BL121" i="12"/>
  <c r="BL119" i="12"/>
  <c r="BL112" i="12"/>
  <c r="BL118" i="12"/>
  <c r="BL122" i="12"/>
  <c r="BL142" i="12"/>
  <c r="BL125" i="12"/>
  <c r="BL127" i="12"/>
  <c r="BL120" i="12"/>
  <c r="BL135" i="12"/>
  <c r="BL116" i="12"/>
  <c r="BL117" i="12"/>
  <c r="BL123" i="12"/>
  <c r="BL132" i="12"/>
  <c r="BL146" i="12"/>
  <c r="BL114" i="12"/>
  <c r="BL149" i="12"/>
  <c r="BL152" i="12"/>
  <c r="BL126" i="12"/>
  <c r="BL137" i="12"/>
  <c r="BL141" i="12"/>
  <c r="BL129" i="12"/>
  <c r="BL131" i="12"/>
  <c r="BL138" i="12"/>
  <c r="BL130" i="12"/>
  <c r="BL136" i="12"/>
  <c r="BL147" i="12"/>
  <c r="BL151" i="12"/>
  <c r="BL153" i="12"/>
  <c r="BL148" i="12"/>
  <c r="BL144" i="12"/>
  <c r="BL139" i="12"/>
  <c r="BL134" i="12"/>
  <c r="BL145" i="12"/>
  <c r="BL154" i="12"/>
  <c r="BL140" i="12"/>
  <c r="BL143" i="12"/>
  <c r="BL150" i="12"/>
  <c r="BL133" i="12"/>
  <c r="AX107" i="12"/>
  <c r="AX105" i="12"/>
  <c r="AX106" i="12"/>
  <c r="AX111" i="12"/>
  <c r="AX113" i="12"/>
  <c r="AX115" i="12"/>
  <c r="AX110" i="12"/>
  <c r="AX108" i="12"/>
  <c r="AX104" i="12"/>
  <c r="AX120" i="12"/>
  <c r="AX134" i="12"/>
  <c r="AX122" i="12"/>
  <c r="AX112" i="12"/>
  <c r="AX117" i="12"/>
  <c r="AX116" i="12"/>
  <c r="AX124" i="12"/>
  <c r="AX121" i="12"/>
  <c r="AX127" i="12"/>
  <c r="AX139" i="12"/>
  <c r="AX118" i="12"/>
  <c r="AX126" i="12"/>
  <c r="AX130" i="12"/>
  <c r="AX135" i="12"/>
  <c r="AX137" i="12"/>
  <c r="AX140" i="12"/>
  <c r="AX143" i="12"/>
  <c r="AX145" i="12"/>
  <c r="AX119" i="12"/>
  <c r="AX133" i="12"/>
  <c r="AX147" i="12"/>
  <c r="AX151" i="12"/>
  <c r="AX141" i="12"/>
  <c r="AX146" i="12"/>
  <c r="AX125" i="12"/>
  <c r="AX132" i="12"/>
  <c r="AX138" i="12"/>
  <c r="AX114" i="12"/>
  <c r="AX123" i="12"/>
  <c r="AX142" i="12"/>
  <c r="AX129" i="12"/>
  <c r="AX131" i="12"/>
  <c r="AX128" i="12"/>
  <c r="AX144" i="12"/>
  <c r="AX150" i="12"/>
  <c r="AX152" i="12"/>
  <c r="AX154" i="12"/>
  <c r="AX109" i="12"/>
  <c r="AX148" i="12"/>
  <c r="AX136" i="12"/>
  <c r="AX149" i="12"/>
  <c r="AX153" i="12"/>
  <c r="HE24" i="11"/>
  <c r="HE20" i="11"/>
  <c r="AL21" i="11"/>
  <c r="HE21" i="11"/>
  <c r="DV24" i="11"/>
  <c r="CA24" i="11" s="1"/>
  <c r="DV20" i="11"/>
  <c r="CA20" i="11" s="1"/>
  <c r="DV16" i="11"/>
  <c r="CA16" i="11" s="1"/>
  <c r="DV12" i="11"/>
  <c r="CA12" i="11" s="1"/>
  <c r="DV22" i="11"/>
  <c r="CA22" i="11" s="1"/>
  <c r="DV17" i="11"/>
  <c r="CA17" i="11" s="1"/>
  <c r="DV15" i="11"/>
  <c r="CA15" i="11" s="1"/>
  <c r="DV10" i="11"/>
  <c r="DV5" i="11"/>
  <c r="CA5" i="11" s="1"/>
  <c r="DV8" i="11"/>
  <c r="DV19" i="11"/>
  <c r="CA19" i="11" s="1"/>
  <c r="DV6" i="11"/>
  <c r="CA6" i="11" s="1"/>
  <c r="DV23" i="11"/>
  <c r="CA23" i="11" s="1"/>
  <c r="DV21" i="11"/>
  <c r="CA21" i="11" s="1"/>
  <c r="DV14" i="11"/>
  <c r="CA14" i="11" s="1"/>
  <c r="DV18" i="11"/>
  <c r="CA18" i="11" s="1"/>
  <c r="DV7" i="11"/>
  <c r="DV11" i="11"/>
  <c r="CA11" i="11" s="1"/>
  <c r="DV9" i="11"/>
  <c r="DV13" i="11"/>
  <c r="CA13" i="11" s="1"/>
  <c r="EG20" i="11"/>
  <c r="CL20" i="11" s="1"/>
  <c r="EG15" i="11"/>
  <c r="CL15" i="11" s="1"/>
  <c r="EG5" i="11"/>
  <c r="EG18" i="11"/>
  <c r="CL18" i="11" s="1"/>
  <c r="EG13" i="11"/>
  <c r="CL13" i="11" s="1"/>
  <c r="EG8" i="11"/>
  <c r="CL8" i="11" s="1"/>
  <c r="EG11" i="11"/>
  <c r="CL11" i="11" s="1"/>
  <c r="EG22" i="11"/>
  <c r="CL22" i="11" s="1"/>
  <c r="EG6" i="11"/>
  <c r="CL6" i="11" s="1"/>
  <c r="EG24" i="11"/>
  <c r="CL24" i="11" s="1"/>
  <c r="EG17" i="11"/>
  <c r="CL17" i="11" s="1"/>
  <c r="EG21" i="11"/>
  <c r="CL21" i="11" s="1"/>
  <c r="EG19" i="11"/>
  <c r="CL19" i="11" s="1"/>
  <c r="EG10" i="11"/>
  <c r="CL10" i="11" s="1"/>
  <c r="EG7" i="11"/>
  <c r="CL7" i="11" s="1"/>
  <c r="EG23" i="11"/>
  <c r="CL23" i="11" s="1"/>
  <c r="EG14" i="11"/>
  <c r="CL14" i="11" s="1"/>
  <c r="EG12" i="11"/>
  <c r="CL12" i="11" s="1"/>
  <c r="EG16" i="11"/>
  <c r="CL16" i="11" s="1"/>
  <c r="EG9" i="11"/>
  <c r="CL9" i="11" s="1"/>
  <c r="HE18" i="11"/>
  <c r="AL16" i="11"/>
  <c r="HE16" i="11"/>
  <c r="HE19" i="11"/>
  <c r="AL23" i="11"/>
  <c r="HE23" i="11"/>
  <c r="AL15" i="11"/>
  <c r="HE15" i="11"/>
  <c r="AL22" i="11"/>
  <c r="HE22" i="11"/>
  <c r="AX22" i="11" s="1"/>
  <c r="FX24" i="11"/>
  <c r="HO24" i="11" s="1"/>
  <c r="FX21" i="11"/>
  <c r="HO21" i="11" s="1"/>
  <c r="FX20" i="11"/>
  <c r="HO20" i="11" s="1"/>
  <c r="FX13" i="11"/>
  <c r="HO13" i="11" s="1"/>
  <c r="FX8" i="11"/>
  <c r="HO8" i="11" s="1"/>
  <c r="FX16" i="11"/>
  <c r="HO16" i="11" s="1"/>
  <c r="FX17" i="11"/>
  <c r="HO17" i="11" s="1"/>
  <c r="FX15" i="11"/>
  <c r="HO15" i="11" s="1"/>
  <c r="FX18" i="11"/>
  <c r="HO18" i="11" s="1"/>
  <c r="FX14" i="11"/>
  <c r="HO14" i="11" s="1"/>
  <c r="FX19" i="11"/>
  <c r="HO19" i="11" s="1"/>
  <c r="FX9" i="11"/>
  <c r="HO9" i="11" s="1"/>
  <c r="FX22" i="11"/>
  <c r="HO22" i="11" s="1"/>
  <c r="FX10" i="11"/>
  <c r="FX23" i="11"/>
  <c r="HO23" i="11" s="1"/>
  <c r="FX12" i="11"/>
  <c r="HO12" i="11" s="1"/>
  <c r="FX5" i="11"/>
  <c r="FX11" i="11"/>
  <c r="HO11" i="11" s="1"/>
  <c r="FX7" i="11"/>
  <c r="HO7" i="11" s="1"/>
  <c r="FX6" i="11"/>
  <c r="S4" i="1"/>
  <c r="AK3" i="12"/>
  <c r="AY3" i="12"/>
  <c r="BM3" i="12"/>
  <c r="CA3" i="12"/>
  <c r="CN3" i="11"/>
  <c r="AX3" i="11"/>
  <c r="FY3" i="11"/>
  <c r="HO3" i="11"/>
  <c r="EH3" i="11"/>
  <c r="BZ48" i="12"/>
  <c r="BZ11" i="12"/>
  <c r="BZ28" i="12"/>
  <c r="BZ90" i="12"/>
  <c r="BZ38" i="12"/>
  <c r="BZ103" i="12"/>
  <c r="BZ96" i="12"/>
  <c r="BZ82" i="12"/>
  <c r="BZ84" i="12"/>
  <c r="BZ54" i="12"/>
  <c r="BZ68" i="12"/>
  <c r="BZ57" i="12"/>
  <c r="BZ101" i="12"/>
  <c r="BZ98" i="12"/>
  <c r="BZ75" i="12"/>
  <c r="BZ97" i="12"/>
  <c r="BZ61" i="12"/>
  <c r="BZ51" i="12"/>
  <c r="BZ93" i="12"/>
  <c r="BZ74" i="12"/>
  <c r="BZ53" i="12"/>
  <c r="BZ58" i="12"/>
  <c r="BZ99" i="12"/>
  <c r="BZ94" i="12"/>
  <c r="BZ71" i="12"/>
  <c r="BZ73" i="12"/>
  <c r="BZ52" i="12"/>
  <c r="BZ41" i="12"/>
  <c r="BZ95" i="12"/>
  <c r="BZ89" i="12"/>
  <c r="BZ62" i="12"/>
  <c r="BZ60" i="12"/>
  <c r="BZ56" i="12"/>
  <c r="BZ91" i="12"/>
  <c r="BZ86" i="12"/>
  <c r="BZ50" i="12"/>
  <c r="BZ88" i="12"/>
  <c r="BZ49" i="12"/>
  <c r="BZ87" i="12"/>
  <c r="BZ102" i="12"/>
  <c r="BZ79" i="12"/>
  <c r="BZ37" i="12"/>
  <c r="BZ81" i="12"/>
  <c r="BZ83" i="12"/>
  <c r="BZ85" i="12"/>
  <c r="BZ92" i="12"/>
  <c r="BZ70" i="12"/>
  <c r="BZ77" i="12"/>
  <c r="BZ69" i="12"/>
  <c r="BZ59" i="12"/>
  <c r="BZ100" i="12"/>
  <c r="BZ78" i="12"/>
  <c r="BZ80" i="12"/>
  <c r="BZ27" i="12"/>
  <c r="BZ76" i="12"/>
  <c r="BZ72" i="12"/>
  <c r="BZ55" i="12"/>
  <c r="BZ63" i="12"/>
  <c r="BL11" i="12"/>
  <c r="BL38" i="12"/>
  <c r="BL49" i="12"/>
  <c r="BL51" i="12"/>
  <c r="BL50" i="12"/>
  <c r="BL76" i="12"/>
  <c r="BL27" i="12"/>
  <c r="BL102" i="12"/>
  <c r="BL89" i="12"/>
  <c r="BL82" i="12"/>
  <c r="BL55" i="12"/>
  <c r="BL79" i="12"/>
  <c r="BL98" i="12"/>
  <c r="BL100" i="12"/>
  <c r="BL91" i="12"/>
  <c r="BL85" i="12"/>
  <c r="BL75" i="12"/>
  <c r="BL52" i="12"/>
  <c r="BL68" i="12"/>
  <c r="BL94" i="12"/>
  <c r="BL88" i="12"/>
  <c r="BL81" i="12"/>
  <c r="BL57" i="12"/>
  <c r="BL70" i="12"/>
  <c r="BL60" i="12"/>
  <c r="BL58" i="12"/>
  <c r="BL74" i="12"/>
  <c r="BL86" i="12"/>
  <c r="BL99" i="12"/>
  <c r="BL80" i="12"/>
  <c r="BL96" i="12"/>
  <c r="BL54" i="12"/>
  <c r="BL59" i="12"/>
  <c r="BL101" i="12"/>
  <c r="BL103" i="12"/>
  <c r="BL93" i="12"/>
  <c r="BL72" i="12"/>
  <c r="BL69" i="12"/>
  <c r="BL37" i="12"/>
  <c r="BL97" i="12"/>
  <c r="BL92" i="12"/>
  <c r="BL95" i="12"/>
  <c r="BL84" i="12"/>
  <c r="BL56" i="12"/>
  <c r="BL61" i="12"/>
  <c r="BL41" i="12"/>
  <c r="BL48" i="12"/>
  <c r="BL63" i="12"/>
  <c r="BL62" i="12"/>
  <c r="BL83" i="12"/>
  <c r="BL53" i="12"/>
  <c r="BL90" i="12"/>
  <c r="BL73" i="12"/>
  <c r="BL71" i="12"/>
  <c r="BL77" i="12"/>
  <c r="BL28" i="12"/>
  <c r="BL78" i="12"/>
  <c r="BL87" i="12"/>
  <c r="AX75" i="12"/>
  <c r="AX76" i="12"/>
  <c r="AX28" i="12"/>
  <c r="AX38" i="12"/>
  <c r="AX69" i="12"/>
  <c r="AX97" i="12"/>
  <c r="AX91" i="12"/>
  <c r="AX98" i="12"/>
  <c r="AX88" i="12"/>
  <c r="AX60" i="12"/>
  <c r="AX58" i="12"/>
  <c r="AX54" i="12"/>
  <c r="AX96" i="12"/>
  <c r="AX84" i="12"/>
  <c r="AX86" i="12"/>
  <c r="AX53" i="12"/>
  <c r="AX70" i="12"/>
  <c r="AX48" i="12"/>
  <c r="AX101" i="12"/>
  <c r="AX102" i="12"/>
  <c r="AX83" i="12"/>
  <c r="AX80" i="12"/>
  <c r="AX50" i="12"/>
  <c r="AX62" i="12"/>
  <c r="AX49" i="12"/>
  <c r="AX93" i="12"/>
  <c r="AX103" i="12"/>
  <c r="AX100" i="12"/>
  <c r="AX81" i="12"/>
  <c r="AX77" i="12"/>
  <c r="AX72" i="12"/>
  <c r="AX52" i="12"/>
  <c r="AX89" i="12"/>
  <c r="AX99" i="12"/>
  <c r="AX78" i="12"/>
  <c r="AX68" i="12"/>
  <c r="AX57" i="12"/>
  <c r="AX85" i="12"/>
  <c r="AX94" i="12"/>
  <c r="AX92" i="12"/>
  <c r="AX56" i="12"/>
  <c r="AX95" i="12"/>
  <c r="AX27" i="12"/>
  <c r="AX73" i="12"/>
  <c r="AX37" i="12"/>
  <c r="AX87" i="12"/>
  <c r="AX82" i="12"/>
  <c r="AX11" i="12"/>
  <c r="AX79" i="12"/>
  <c r="AX51" i="12"/>
  <c r="AX74" i="12"/>
  <c r="AX59" i="12"/>
  <c r="AX63" i="12"/>
  <c r="AX55" i="12"/>
  <c r="AX90" i="12"/>
  <c r="AX41" i="12"/>
  <c r="AX71" i="12"/>
  <c r="AX61" i="12"/>
  <c r="AL18" i="11"/>
  <c r="FL3" i="11"/>
  <c r="FL18" i="11" s="1"/>
  <c r="HC18" i="11" s="1"/>
  <c r="AL24" i="11"/>
  <c r="AL20" i="11"/>
  <c r="FM12" i="11"/>
  <c r="HD12" i="11" s="1"/>
  <c r="FM9" i="11"/>
  <c r="FM15" i="11"/>
  <c r="FM23" i="11"/>
  <c r="FM22" i="11"/>
  <c r="HD22" i="11" s="1"/>
  <c r="AL19" i="11"/>
  <c r="DU3" i="11"/>
  <c r="FM21" i="11"/>
  <c r="HD21" i="11" s="1"/>
  <c r="FM19" i="11"/>
  <c r="FM7" i="11"/>
  <c r="FM5" i="11"/>
  <c r="FM13" i="11"/>
  <c r="HD13" i="11" s="1"/>
  <c r="FM24" i="11"/>
  <c r="HD24" i="11" s="1"/>
  <c r="HB3" i="11"/>
  <c r="FM6" i="11"/>
  <c r="FM16" i="11"/>
  <c r="FM8" i="11"/>
  <c r="FM17" i="11"/>
  <c r="FM11" i="11"/>
  <c r="HD11" i="11" s="1"/>
  <c r="FM18" i="11"/>
  <c r="HD18" i="11" s="1"/>
  <c r="FM10" i="11"/>
  <c r="FM14" i="11"/>
  <c r="HD14" i="11" s="1"/>
  <c r="HA3" i="11"/>
  <c r="AH3" i="11"/>
  <c r="AK20" i="11"/>
  <c r="AX15" i="11" l="1"/>
  <c r="AM15" i="11"/>
  <c r="HF15" i="11"/>
  <c r="AY15" i="11" s="1"/>
  <c r="AX21" i="11"/>
  <c r="AM21" i="11"/>
  <c r="HF21" i="11"/>
  <c r="AY21" i="11" s="1"/>
  <c r="AX23" i="11"/>
  <c r="AM23" i="11"/>
  <c r="HF23" i="11"/>
  <c r="AY23" i="11" s="1"/>
  <c r="AX20" i="11"/>
  <c r="AM20" i="11"/>
  <c r="HF20" i="11"/>
  <c r="AY20" i="11" s="1"/>
  <c r="AX24" i="11"/>
  <c r="AM24" i="11"/>
  <c r="HF24" i="11"/>
  <c r="AY24" i="11" s="1"/>
  <c r="AX19" i="11"/>
  <c r="AM19" i="11"/>
  <c r="HF19" i="11"/>
  <c r="AY19" i="11" s="1"/>
  <c r="AX16" i="11"/>
  <c r="HF16" i="11"/>
  <c r="AY16" i="11" s="1"/>
  <c r="AM16" i="11"/>
  <c r="AM22" i="11"/>
  <c r="HF22" i="11"/>
  <c r="AY22" i="11" s="1"/>
  <c r="AX18" i="11"/>
  <c r="AM18" i="11"/>
  <c r="HF18" i="11"/>
  <c r="AY18" i="11" s="1"/>
  <c r="FL11" i="11"/>
  <c r="HC11" i="11" s="1"/>
  <c r="FL17" i="11"/>
  <c r="HC17" i="11" s="1"/>
  <c r="FL24" i="11"/>
  <c r="HC24" i="11" s="1"/>
  <c r="FL5" i="11"/>
  <c r="CA106" i="12"/>
  <c r="CA104" i="12"/>
  <c r="CA107" i="12"/>
  <c r="CA114" i="12"/>
  <c r="CA110" i="12"/>
  <c r="CA109" i="12"/>
  <c r="CA111" i="12"/>
  <c r="CA118" i="12"/>
  <c r="CA122" i="12"/>
  <c r="CA120" i="12"/>
  <c r="CA113" i="12"/>
  <c r="CA117" i="12"/>
  <c r="CA115" i="12"/>
  <c r="CA116" i="12"/>
  <c r="CA121" i="12"/>
  <c r="CA127" i="12"/>
  <c r="CA138" i="12"/>
  <c r="CA145" i="12"/>
  <c r="CA112" i="12"/>
  <c r="CA124" i="12"/>
  <c r="CA108" i="12"/>
  <c r="CA133" i="12"/>
  <c r="CA125" i="12"/>
  <c r="CA129" i="12"/>
  <c r="CA132" i="12"/>
  <c r="CA140" i="12"/>
  <c r="CA143" i="12"/>
  <c r="CA147" i="12"/>
  <c r="CA105" i="12"/>
  <c r="CA119" i="12"/>
  <c r="CA123" i="12"/>
  <c r="CA134" i="12"/>
  <c r="CA135" i="12"/>
  <c r="CA136" i="12"/>
  <c r="CA139" i="12"/>
  <c r="CA131" i="12"/>
  <c r="CA144" i="12"/>
  <c r="CA128" i="12"/>
  <c r="CA130" i="12"/>
  <c r="CA146" i="12"/>
  <c r="CA137" i="12"/>
  <c r="CA150" i="12"/>
  <c r="CA126" i="12"/>
  <c r="CA149" i="12"/>
  <c r="CA148" i="12"/>
  <c r="CA153" i="12"/>
  <c r="CA142" i="12"/>
  <c r="CA152" i="12"/>
  <c r="CA154" i="12"/>
  <c r="CA141" i="12"/>
  <c r="CA151" i="12"/>
  <c r="BS3" i="2"/>
  <c r="BD3" i="2"/>
  <c r="CG3" i="2"/>
  <c r="FL23" i="11"/>
  <c r="HC23" i="11" s="1"/>
  <c r="BM105" i="12"/>
  <c r="BM106" i="12"/>
  <c r="BM109" i="12"/>
  <c r="BM104" i="12"/>
  <c r="BM108" i="12"/>
  <c r="BM107" i="12"/>
  <c r="BM110" i="12"/>
  <c r="BM118" i="12"/>
  <c r="BM121" i="12"/>
  <c r="BM130" i="12"/>
  <c r="BM114" i="12"/>
  <c r="BM116" i="12"/>
  <c r="BM111" i="12"/>
  <c r="BM113" i="12"/>
  <c r="BM115" i="12"/>
  <c r="BM119" i="12"/>
  <c r="BM112" i="12"/>
  <c r="BM122" i="12"/>
  <c r="BM126" i="12"/>
  <c r="BM134" i="12"/>
  <c r="BM131" i="12"/>
  <c r="BM132" i="12"/>
  <c r="BM128" i="12"/>
  <c r="BM139" i="12"/>
  <c r="BM144" i="12"/>
  <c r="BM125" i="12"/>
  <c r="BM133" i="12"/>
  <c r="BM136" i="12"/>
  <c r="BM140" i="12"/>
  <c r="BM141" i="12"/>
  <c r="BM142" i="12"/>
  <c r="BM146" i="12"/>
  <c r="BM135" i="12"/>
  <c r="BM117" i="12"/>
  <c r="BM137" i="12"/>
  <c r="BM129" i="12"/>
  <c r="BM120" i="12"/>
  <c r="BM123" i="12"/>
  <c r="BM124" i="12"/>
  <c r="BM127" i="12"/>
  <c r="BM149" i="12"/>
  <c r="BM154" i="12"/>
  <c r="BM148" i="12"/>
  <c r="BM153" i="12"/>
  <c r="BM152" i="12"/>
  <c r="BM145" i="12"/>
  <c r="BM147" i="12"/>
  <c r="BM138" i="12"/>
  <c r="BM151" i="12"/>
  <c r="BM143" i="12"/>
  <c r="BM150" i="12"/>
  <c r="AY104" i="12"/>
  <c r="AY107" i="12"/>
  <c r="AY105" i="12"/>
  <c r="AY108" i="12"/>
  <c r="AY110" i="12"/>
  <c r="AY106" i="12"/>
  <c r="AY111" i="12"/>
  <c r="AY123" i="12"/>
  <c r="AY109" i="12"/>
  <c r="AY122" i="12"/>
  <c r="AY112" i="12"/>
  <c r="AY117" i="12"/>
  <c r="AY120" i="12"/>
  <c r="AY116" i="12"/>
  <c r="AY124" i="12"/>
  <c r="AY141" i="12"/>
  <c r="AY146" i="12"/>
  <c r="AY125" i="12"/>
  <c r="AY126" i="12"/>
  <c r="AY119" i="12"/>
  <c r="AY131" i="12"/>
  <c r="AY114" i="12"/>
  <c r="AY115" i="12"/>
  <c r="AY121" i="12"/>
  <c r="AY129" i="12"/>
  <c r="AY145" i="12"/>
  <c r="AY113" i="12"/>
  <c r="AY134" i="12"/>
  <c r="AY135" i="12"/>
  <c r="AY133" i="12"/>
  <c r="AY137" i="12"/>
  <c r="AY132" i="12"/>
  <c r="AY138" i="12"/>
  <c r="AY136" i="12"/>
  <c r="AY139" i="12"/>
  <c r="AY143" i="12"/>
  <c r="AY128" i="12"/>
  <c r="AY152" i="12"/>
  <c r="AY153" i="12"/>
  <c r="AY127" i="12"/>
  <c r="AY148" i="12"/>
  <c r="AY140" i="12"/>
  <c r="AY151" i="12"/>
  <c r="AY130" i="12"/>
  <c r="AY147" i="12"/>
  <c r="AY150" i="12"/>
  <c r="AY154" i="12"/>
  <c r="AY118" i="12"/>
  <c r="AY142" i="12"/>
  <c r="AY144" i="12"/>
  <c r="AY149" i="12"/>
  <c r="R2" i="32"/>
  <c r="X3" i="2"/>
  <c r="AL3" i="2"/>
  <c r="T3" i="18"/>
  <c r="FL7" i="11"/>
  <c r="FK3" i="11"/>
  <c r="FK16" i="11" s="1"/>
  <c r="HB16" i="11" s="1"/>
  <c r="FL8" i="11"/>
  <c r="FL13" i="11"/>
  <c r="HC13" i="11" s="1"/>
  <c r="FL20" i="11"/>
  <c r="AK19" i="11"/>
  <c r="HD19" i="11"/>
  <c r="AK16" i="11"/>
  <c r="HD16" i="11"/>
  <c r="FL14" i="11"/>
  <c r="HC14" i="11" s="1"/>
  <c r="DU12" i="11"/>
  <c r="BZ12" i="11" s="1"/>
  <c r="DU6" i="11"/>
  <c r="BZ6" i="11" s="1"/>
  <c r="DU22" i="11"/>
  <c r="BZ22" i="11" s="1"/>
  <c r="DU17" i="11"/>
  <c r="BZ17" i="11" s="1"/>
  <c r="DU11" i="11"/>
  <c r="BZ11" i="11" s="1"/>
  <c r="DU9" i="11"/>
  <c r="DU15" i="11"/>
  <c r="BZ15" i="11" s="1"/>
  <c r="DU13" i="11"/>
  <c r="BZ13" i="11" s="1"/>
  <c r="DU24" i="11"/>
  <c r="BZ24" i="11" s="1"/>
  <c r="DU10" i="11"/>
  <c r="DU8" i="11"/>
  <c r="DU19" i="11"/>
  <c r="BZ19" i="11" s="1"/>
  <c r="DU23" i="11"/>
  <c r="BZ23" i="11" s="1"/>
  <c r="DU21" i="11"/>
  <c r="BZ21" i="11" s="1"/>
  <c r="DU16" i="11"/>
  <c r="BZ16" i="11" s="1"/>
  <c r="DU14" i="11"/>
  <c r="BZ14" i="11" s="1"/>
  <c r="DU20" i="11"/>
  <c r="BZ20" i="11" s="1"/>
  <c r="DU18" i="11"/>
  <c r="BZ18" i="11" s="1"/>
  <c r="DU7" i="11"/>
  <c r="DU5" i="11"/>
  <c r="BZ5" i="11" s="1"/>
  <c r="AK23" i="11"/>
  <c r="HD23" i="11"/>
  <c r="FL9" i="11"/>
  <c r="FL15" i="11"/>
  <c r="HC15" i="11" s="1"/>
  <c r="AK15" i="11"/>
  <c r="HD15" i="11"/>
  <c r="EH22" i="11"/>
  <c r="CM22" i="11" s="1"/>
  <c r="EH18" i="11"/>
  <c r="CM18" i="11" s="1"/>
  <c r="EH14" i="11"/>
  <c r="CM14" i="11" s="1"/>
  <c r="EH10" i="11"/>
  <c r="CM10" i="11" s="1"/>
  <c r="EH13" i="11"/>
  <c r="CM13" i="11" s="1"/>
  <c r="EH8" i="11"/>
  <c r="CM8" i="11" s="1"/>
  <c r="EH23" i="11"/>
  <c r="CM23" i="11" s="1"/>
  <c r="EH7" i="11"/>
  <c r="CM7" i="11" s="1"/>
  <c r="EH24" i="11"/>
  <c r="CM24" i="11" s="1"/>
  <c r="EH17" i="11"/>
  <c r="CM17" i="11" s="1"/>
  <c r="EH15" i="11"/>
  <c r="CM15" i="11" s="1"/>
  <c r="EH21" i="11"/>
  <c r="CM21" i="11" s="1"/>
  <c r="EH19" i="11"/>
  <c r="CM19" i="11" s="1"/>
  <c r="EH12" i="11"/>
  <c r="CM12" i="11" s="1"/>
  <c r="EH16" i="11"/>
  <c r="CM16" i="11" s="1"/>
  <c r="EH9" i="11"/>
  <c r="CM9" i="11" s="1"/>
  <c r="EH11" i="11"/>
  <c r="CM11" i="11" s="1"/>
  <c r="EH5" i="11"/>
  <c r="CM5" i="11" s="1"/>
  <c r="EH20" i="11"/>
  <c r="CM20" i="11" s="1"/>
  <c r="EH6" i="11"/>
  <c r="CM6" i="11" s="1"/>
  <c r="AK17" i="11"/>
  <c r="HD17" i="11"/>
  <c r="FL19" i="11"/>
  <c r="HC19" i="11" s="1"/>
  <c r="FY13" i="11"/>
  <c r="HP13" i="11" s="1"/>
  <c r="FY20" i="11"/>
  <c r="HP20" i="11" s="1"/>
  <c r="FY24" i="11"/>
  <c r="HP24" i="11" s="1"/>
  <c r="FY17" i="11"/>
  <c r="HP17" i="11" s="1"/>
  <c r="FY16" i="11"/>
  <c r="HP16" i="11" s="1"/>
  <c r="FY14" i="11"/>
  <c r="HP14" i="11" s="1"/>
  <c r="FY18" i="11"/>
  <c r="HP18" i="11" s="1"/>
  <c r="FY15" i="11"/>
  <c r="HP15" i="11" s="1"/>
  <c r="FY9" i="11"/>
  <c r="HP9" i="11" s="1"/>
  <c r="FY11" i="11"/>
  <c r="HP11" i="11" s="1"/>
  <c r="FY22" i="11"/>
  <c r="HP22" i="11" s="1"/>
  <c r="FY5" i="11"/>
  <c r="FY23" i="11"/>
  <c r="HP23" i="11" s="1"/>
  <c r="FY12" i="11"/>
  <c r="HP12" i="11" s="1"/>
  <c r="FY19" i="11"/>
  <c r="HP19" i="11" s="1"/>
  <c r="FY10" i="11"/>
  <c r="HP10" i="11" s="1"/>
  <c r="FY7" i="11"/>
  <c r="HP7" i="11" s="1"/>
  <c r="FY21" i="11"/>
  <c r="HP21" i="11" s="1"/>
  <c r="FY6" i="11"/>
  <c r="HP6" i="11" s="1"/>
  <c r="FY8" i="11"/>
  <c r="HP8" i="11" s="1"/>
  <c r="EI3" i="11"/>
  <c r="FZ3" i="11"/>
  <c r="HP3" i="11"/>
  <c r="AV19" i="11"/>
  <c r="AV20" i="11"/>
  <c r="AV21" i="11"/>
  <c r="CA62" i="12"/>
  <c r="CA41" i="12"/>
  <c r="CA49" i="12"/>
  <c r="CA38" i="12"/>
  <c r="CA54" i="12"/>
  <c r="CA102" i="12"/>
  <c r="CA101" i="12"/>
  <c r="CA63" i="12"/>
  <c r="CA83" i="12"/>
  <c r="CA48" i="12"/>
  <c r="CA51" i="12"/>
  <c r="CA27" i="12"/>
  <c r="CA98" i="12"/>
  <c r="CA59" i="12"/>
  <c r="CA76" i="12"/>
  <c r="CA88" i="12"/>
  <c r="CA69" i="12"/>
  <c r="CA50" i="12"/>
  <c r="CA72" i="12"/>
  <c r="CA95" i="12"/>
  <c r="CA60" i="12"/>
  <c r="CA94" i="12"/>
  <c r="CA55" i="12"/>
  <c r="CA92" i="12"/>
  <c r="CA56" i="12"/>
  <c r="CA71" i="12"/>
  <c r="CA89" i="12"/>
  <c r="CA100" i="12"/>
  <c r="CA99" i="12"/>
  <c r="CA86" i="12"/>
  <c r="CA87" i="12"/>
  <c r="CA52" i="12"/>
  <c r="CA58" i="12"/>
  <c r="CA84" i="12"/>
  <c r="CA80" i="12"/>
  <c r="CA78" i="12"/>
  <c r="CA96" i="12"/>
  <c r="CA97" i="12"/>
  <c r="CA79" i="12"/>
  <c r="CA28" i="12"/>
  <c r="CA57" i="12"/>
  <c r="CA103" i="12"/>
  <c r="CA81" i="12"/>
  <c r="CA93" i="12"/>
  <c r="CA70" i="12"/>
  <c r="CA75" i="12"/>
  <c r="CA91" i="12"/>
  <c r="CA77" i="12"/>
  <c r="CA90" i="12"/>
  <c r="CA61" i="12"/>
  <c r="CA73" i="12"/>
  <c r="CA82" i="12"/>
  <c r="CA68" i="12"/>
  <c r="CA53" i="12"/>
  <c r="CA11" i="12"/>
  <c r="CA85" i="12"/>
  <c r="CA37" i="12"/>
  <c r="CA74" i="12"/>
  <c r="AV18" i="11"/>
  <c r="AV24" i="11"/>
  <c r="BM75" i="12"/>
  <c r="BM28" i="12"/>
  <c r="BM41" i="12"/>
  <c r="BM50" i="12"/>
  <c r="BM92" i="12"/>
  <c r="BM76" i="12"/>
  <c r="BM89" i="12"/>
  <c r="BM83" i="12"/>
  <c r="BM91" i="12"/>
  <c r="BM88" i="12"/>
  <c r="BM103" i="12"/>
  <c r="BM94" i="12"/>
  <c r="BM99" i="12"/>
  <c r="BM69" i="12"/>
  <c r="BM38" i="12"/>
  <c r="BM87" i="12"/>
  <c r="BM98" i="12"/>
  <c r="BM82" i="12"/>
  <c r="BM27" i="12"/>
  <c r="BM61" i="12"/>
  <c r="BM48" i="12"/>
  <c r="BM80" i="12"/>
  <c r="BM86" i="12"/>
  <c r="BM56" i="12"/>
  <c r="BM53" i="12"/>
  <c r="BM100" i="12"/>
  <c r="BM102" i="12"/>
  <c r="BM72" i="12"/>
  <c r="BM85" i="12"/>
  <c r="BM79" i="12"/>
  <c r="BM68" i="12"/>
  <c r="BM95" i="12"/>
  <c r="BM97" i="12"/>
  <c r="BM70" i="12"/>
  <c r="BM81" i="12"/>
  <c r="BM63" i="12"/>
  <c r="BM77" i="12"/>
  <c r="BM60" i="12"/>
  <c r="BM90" i="12"/>
  <c r="BM62" i="12"/>
  <c r="BM78" i="12"/>
  <c r="BM59" i="12"/>
  <c r="BM52" i="12"/>
  <c r="BM101" i="12"/>
  <c r="BM58" i="12"/>
  <c r="BM96" i="12"/>
  <c r="BM55" i="12"/>
  <c r="BM49" i="12"/>
  <c r="BM71" i="12"/>
  <c r="BM51" i="12"/>
  <c r="BM73" i="12"/>
  <c r="BM74" i="12"/>
  <c r="BM93" i="12"/>
  <c r="BM54" i="12"/>
  <c r="BM84" i="12"/>
  <c r="BM37" i="12"/>
  <c r="BM57" i="12"/>
  <c r="BM11" i="12"/>
  <c r="AV15" i="11"/>
  <c r="AY94" i="12"/>
  <c r="AY83" i="12"/>
  <c r="AY41" i="12"/>
  <c r="AY52" i="12"/>
  <c r="AY68" i="12"/>
  <c r="AY28" i="12"/>
  <c r="AY48" i="12"/>
  <c r="AY53" i="12"/>
  <c r="AY11" i="12"/>
  <c r="AY55" i="12"/>
  <c r="AY51" i="12"/>
  <c r="AY63" i="12"/>
  <c r="AY72" i="12"/>
  <c r="AY56" i="12"/>
  <c r="AY84" i="12"/>
  <c r="AY73" i="12"/>
  <c r="AY27" i="12"/>
  <c r="AY59" i="12"/>
  <c r="AY60" i="12"/>
  <c r="AY77" i="12"/>
  <c r="AY90" i="12"/>
  <c r="AY37" i="12"/>
  <c r="AY92" i="12"/>
  <c r="AY61" i="12"/>
  <c r="AY89" i="12"/>
  <c r="AY58" i="12"/>
  <c r="AY49" i="12"/>
  <c r="AY76" i="12"/>
  <c r="AY62" i="12"/>
  <c r="AY78" i="12"/>
  <c r="AY96" i="12"/>
  <c r="AY54" i="12"/>
  <c r="AY101" i="12"/>
  <c r="AY69" i="12"/>
  <c r="AY86" i="12"/>
  <c r="AY50" i="12"/>
  <c r="AY57" i="12"/>
  <c r="AY80" i="12"/>
  <c r="AY79" i="12"/>
  <c r="AY99" i="12"/>
  <c r="AY91" i="12"/>
  <c r="AY102" i="12"/>
  <c r="AY75" i="12"/>
  <c r="AY97" i="12"/>
  <c r="AY85" i="12"/>
  <c r="AY38" i="12"/>
  <c r="AY103" i="12"/>
  <c r="AY100" i="12"/>
  <c r="AY71" i="12"/>
  <c r="AY88" i="12"/>
  <c r="AY74" i="12"/>
  <c r="AY81" i="12"/>
  <c r="AY98" i="12"/>
  <c r="AY95" i="12"/>
  <c r="AY70" i="12"/>
  <c r="AY93" i="12"/>
  <c r="AY82" i="12"/>
  <c r="AY87" i="12"/>
  <c r="AV23" i="11"/>
  <c r="AV17" i="11"/>
  <c r="AV16" i="11"/>
  <c r="AZ3" i="12"/>
  <c r="BN3" i="12"/>
  <c r="CB3" i="12"/>
  <c r="AL3" i="12"/>
  <c r="CO3" i="11"/>
  <c r="AY3" i="11"/>
  <c r="AV22" i="11"/>
  <c r="FL12" i="11"/>
  <c r="HC12" i="11" s="1"/>
  <c r="FL21" i="11"/>
  <c r="FL10" i="11"/>
  <c r="FL22" i="11"/>
  <c r="HC22" i="11" s="1"/>
  <c r="FL6" i="11"/>
  <c r="FL16" i="11"/>
  <c r="DT3" i="11"/>
  <c r="AK24" i="11"/>
  <c r="AK22" i="11"/>
  <c r="AK21" i="11"/>
  <c r="AK18" i="11"/>
  <c r="GZ3" i="11"/>
  <c r="AG3" i="11"/>
  <c r="AJ23" i="11"/>
  <c r="FK22" i="11"/>
  <c r="HB22" i="11" s="1"/>
  <c r="FK23" i="11"/>
  <c r="HB23" i="11" s="1"/>
  <c r="FK20" i="11"/>
  <c r="HB20" i="11" s="1"/>
  <c r="FK17" i="11"/>
  <c r="HB17" i="11" s="1"/>
  <c r="FK9" i="11"/>
  <c r="HB9" i="11" s="1"/>
  <c r="FK12" i="11"/>
  <c r="HB12" i="11" s="1"/>
  <c r="FK11" i="11"/>
  <c r="HB11" i="11" s="1"/>
  <c r="FK13" i="11"/>
  <c r="HB13" i="11" s="1"/>
  <c r="FJ3" i="11"/>
  <c r="AJ18" i="11"/>
  <c r="AJ24" i="11"/>
  <c r="H18" i="27"/>
  <c r="H49" i="27" s="1"/>
  <c r="G93" i="27"/>
  <c r="G97" i="27"/>
  <c r="G103" i="27" s="1"/>
  <c r="H94" i="27"/>
  <c r="H97" i="27" s="1"/>
  <c r="G46" i="27"/>
  <c r="G53" i="27"/>
  <c r="G47" i="27"/>
  <c r="G54" i="27"/>
  <c r="G48" i="27"/>
  <c r="G55" i="27"/>
  <c r="G49" i="27"/>
  <c r="G56" i="27"/>
  <c r="G45" i="27"/>
  <c r="G52" i="27"/>
  <c r="G43" i="27"/>
  <c r="D9" i="22" s="1"/>
  <c r="G50" i="27"/>
  <c r="D7" i="22" s="1"/>
  <c r="G44" i="27"/>
  <c r="G51" i="27"/>
  <c r="G48" i="1"/>
  <c r="G44" i="1"/>
  <c r="G49" i="1"/>
  <c r="G45" i="1"/>
  <c r="G50" i="1"/>
  <c r="G46" i="1"/>
  <c r="G51" i="1"/>
  <c r="G47" i="1"/>
  <c r="G52" i="1"/>
  <c r="G79" i="27"/>
  <c r="H52" i="1"/>
  <c r="G85" i="1"/>
  <c r="H79" i="27"/>
  <c r="I79" i="27"/>
  <c r="K79" i="27"/>
  <c r="J79" i="27"/>
  <c r="L79" i="27"/>
  <c r="M79" i="27"/>
  <c r="N79" i="27"/>
  <c r="O79" i="27"/>
  <c r="Q79" i="27"/>
  <c r="P79" i="27"/>
  <c r="R79" i="27"/>
  <c r="S79" i="27"/>
  <c r="G11" i="27"/>
  <c r="J26" i="27"/>
  <c r="J64" i="27" s="1"/>
  <c r="K26" i="27"/>
  <c r="K64" i="27" s="1"/>
  <c r="L26" i="27"/>
  <c r="L64" i="27" s="1"/>
  <c r="M26" i="27"/>
  <c r="M64" i="27" s="1"/>
  <c r="M71" i="27"/>
  <c r="N26" i="27"/>
  <c r="N71" i="27" s="1"/>
  <c r="C7" i="23"/>
  <c r="R30" i="1"/>
  <c r="R58" i="1" s="1"/>
  <c r="S30" i="1"/>
  <c r="Q30" i="1"/>
  <c r="Q58" i="1" s="1"/>
  <c r="G54" i="1"/>
  <c r="G59" i="1"/>
  <c r="G55" i="1"/>
  <c r="G60" i="1"/>
  <c r="G56" i="1"/>
  <c r="G61" i="1"/>
  <c r="G57" i="1"/>
  <c r="G62" i="1"/>
  <c r="G58" i="1"/>
  <c r="G63" i="1"/>
  <c r="H30" i="1"/>
  <c r="I30" i="1"/>
  <c r="I58" i="1" s="1"/>
  <c r="J30" i="1"/>
  <c r="J63" i="1" s="1"/>
  <c r="K30" i="1"/>
  <c r="K58" i="1" s="1"/>
  <c r="L30" i="1"/>
  <c r="L58" i="1" s="1"/>
  <c r="M30" i="1"/>
  <c r="M58" i="1" s="1"/>
  <c r="N30" i="1"/>
  <c r="N63" i="1" s="1"/>
  <c r="O30" i="1"/>
  <c r="O58" i="1" s="1"/>
  <c r="P30" i="1"/>
  <c r="J13" i="18"/>
  <c r="J14" i="18"/>
  <c r="I13" i="18"/>
  <c r="I14" i="18"/>
  <c r="N25" i="18"/>
  <c r="H13" i="18"/>
  <c r="H14" i="18"/>
  <c r="G25" i="1"/>
  <c r="G66" i="1" s="1"/>
  <c r="G19" i="1"/>
  <c r="G3" i="28" s="1"/>
  <c r="S52" i="3"/>
  <c r="M52" i="3"/>
  <c r="P52" i="3"/>
  <c r="S51" i="3"/>
  <c r="M51" i="3"/>
  <c r="P51" i="3"/>
  <c r="S50" i="3"/>
  <c r="M50" i="3"/>
  <c r="P50" i="3"/>
  <c r="S49" i="3"/>
  <c r="M49" i="3"/>
  <c r="P49" i="3" s="1"/>
  <c r="S48" i="3"/>
  <c r="M48" i="3"/>
  <c r="P48" i="3" s="1"/>
  <c r="S47" i="3"/>
  <c r="M47" i="3"/>
  <c r="P47" i="3" s="1"/>
  <c r="S46" i="3"/>
  <c r="M46" i="3"/>
  <c r="P46" i="3"/>
  <c r="S45" i="3"/>
  <c r="M45" i="3"/>
  <c r="P45" i="3"/>
  <c r="S44" i="3"/>
  <c r="M44" i="3"/>
  <c r="P44" i="3"/>
  <c r="S43" i="3"/>
  <c r="M43" i="3"/>
  <c r="P43" i="3"/>
  <c r="S42" i="3"/>
  <c r="M42" i="3"/>
  <c r="P42" i="3"/>
  <c r="S41" i="3"/>
  <c r="M41" i="3"/>
  <c r="P41" i="3" s="1"/>
  <c r="S40" i="3"/>
  <c r="M40" i="3"/>
  <c r="P40" i="3" s="1"/>
  <c r="S39" i="3"/>
  <c r="M39" i="3"/>
  <c r="P39" i="3" s="1"/>
  <c r="S38" i="3"/>
  <c r="M38" i="3"/>
  <c r="P38" i="3"/>
  <c r="S37" i="3"/>
  <c r="M37" i="3"/>
  <c r="P37" i="3"/>
  <c r="S36" i="3"/>
  <c r="M36" i="3"/>
  <c r="P36" i="3"/>
  <c r="S35" i="3"/>
  <c r="M35" i="3"/>
  <c r="P35" i="3"/>
  <c r="S34" i="3"/>
  <c r="M34" i="3"/>
  <c r="P34" i="3"/>
  <c r="S33" i="3"/>
  <c r="M33" i="3"/>
  <c r="P33" i="3" s="1"/>
  <c r="S32" i="3"/>
  <c r="M32" i="3"/>
  <c r="P32" i="3" s="1"/>
  <c r="S31" i="3"/>
  <c r="M31" i="3"/>
  <c r="P31" i="3" s="1"/>
  <c r="S30" i="3"/>
  <c r="M30" i="3"/>
  <c r="P30" i="3"/>
  <c r="S29" i="3"/>
  <c r="M29" i="3"/>
  <c r="P29" i="3"/>
  <c r="S28" i="3"/>
  <c r="V28" i="3" s="1"/>
  <c r="V53" i="3" s="1"/>
  <c r="M28" i="3"/>
  <c r="P28" i="3"/>
  <c r="S27" i="3"/>
  <c r="M27" i="3"/>
  <c r="P27" i="3"/>
  <c r="S26" i="3"/>
  <c r="M26" i="3"/>
  <c r="P26" i="3"/>
  <c r="S25" i="3"/>
  <c r="M25" i="3"/>
  <c r="P25" i="3" s="1"/>
  <c r="S24" i="3"/>
  <c r="M24" i="3"/>
  <c r="P24" i="3" s="1"/>
  <c r="S23" i="3"/>
  <c r="M23" i="3"/>
  <c r="P23" i="3" s="1"/>
  <c r="S22" i="3"/>
  <c r="M22" i="3"/>
  <c r="P22" i="3"/>
  <c r="S21" i="3"/>
  <c r="M21" i="3"/>
  <c r="P21" i="3"/>
  <c r="S20" i="3"/>
  <c r="V20" i="3" s="1"/>
  <c r="M20" i="3"/>
  <c r="P20" i="3"/>
  <c r="S19" i="3"/>
  <c r="M19" i="3"/>
  <c r="P19" i="3"/>
  <c r="S18" i="3"/>
  <c r="M18" i="3"/>
  <c r="P18" i="3"/>
  <c r="S17" i="3"/>
  <c r="M17" i="3"/>
  <c r="P17" i="3" s="1"/>
  <c r="AO17" i="3" s="1"/>
  <c r="S16" i="3"/>
  <c r="M16" i="3"/>
  <c r="P16" i="3" s="1"/>
  <c r="S15" i="3"/>
  <c r="M15" i="3"/>
  <c r="P15" i="3" s="1"/>
  <c r="S14" i="3"/>
  <c r="M14" i="3"/>
  <c r="P14" i="3"/>
  <c r="S13" i="3"/>
  <c r="M13" i="3"/>
  <c r="P13" i="3"/>
  <c r="S12" i="3"/>
  <c r="M12" i="3"/>
  <c r="P12" i="3"/>
  <c r="S11" i="3"/>
  <c r="M11" i="3"/>
  <c r="P11" i="3"/>
  <c r="S10" i="3"/>
  <c r="M10" i="3"/>
  <c r="P10" i="3"/>
  <c r="S9" i="3"/>
  <c r="M9" i="3"/>
  <c r="P9" i="3" s="1"/>
  <c r="S8" i="3"/>
  <c r="M8" i="3"/>
  <c r="P8" i="3" s="1"/>
  <c r="S7" i="3"/>
  <c r="M7" i="3"/>
  <c r="P7" i="3" s="1"/>
  <c r="P53" i="3" s="1"/>
  <c r="S6" i="3"/>
  <c r="M6" i="3"/>
  <c r="P6" i="3"/>
  <c r="S5" i="3"/>
  <c r="M5" i="3"/>
  <c r="P5" i="3"/>
  <c r="U16" i="21"/>
  <c r="U15" i="21"/>
  <c r="F268" i="2" s="1"/>
  <c r="AQ268" i="2" s="1"/>
  <c r="D268" i="2"/>
  <c r="U14" i="21"/>
  <c r="C16" i="23"/>
  <c r="C15" i="23"/>
  <c r="C14" i="23"/>
  <c r="U16" i="23"/>
  <c r="D282" i="2" s="1"/>
  <c r="F282" i="2"/>
  <c r="AQ282" i="2" s="1"/>
  <c r="U15" i="23"/>
  <c r="E281" i="2"/>
  <c r="U14" i="23"/>
  <c r="E280" i="2" s="1"/>
  <c r="D280" i="2"/>
  <c r="C16" i="21"/>
  <c r="C15" i="21"/>
  <c r="C14" i="21"/>
  <c r="F281" i="2"/>
  <c r="AQ281" i="2" s="1"/>
  <c r="F280" i="2"/>
  <c r="AQ280" i="2" s="1"/>
  <c r="D281" i="2"/>
  <c r="R18" i="32"/>
  <c r="T82" i="18" s="1"/>
  <c r="Q18" i="32"/>
  <c r="S82" i="18" s="1"/>
  <c r="P18" i="32"/>
  <c r="R82" i="18" s="1"/>
  <c r="R12" i="32"/>
  <c r="Q12" i="32"/>
  <c r="P12" i="32"/>
  <c r="R11" i="32"/>
  <c r="Q11" i="32"/>
  <c r="P11" i="32"/>
  <c r="R10" i="32"/>
  <c r="Q10" i="32"/>
  <c r="P10" i="32"/>
  <c r="R9" i="32"/>
  <c r="Q9" i="32"/>
  <c r="P9" i="32"/>
  <c r="R8" i="32"/>
  <c r="Q8" i="32"/>
  <c r="P8" i="32"/>
  <c r="R7" i="32"/>
  <c r="Q7" i="32"/>
  <c r="P7" i="32"/>
  <c r="R6" i="32"/>
  <c r="Q6" i="32"/>
  <c r="P6" i="32"/>
  <c r="R5" i="32"/>
  <c r="Q5" i="32"/>
  <c r="P5" i="32"/>
  <c r="R4" i="32"/>
  <c r="Q4" i="32"/>
  <c r="P4" i="32"/>
  <c r="R3" i="32"/>
  <c r="Q3" i="32"/>
  <c r="P3" i="32"/>
  <c r="C13" i="23"/>
  <c r="C12" i="23"/>
  <c r="C11" i="23"/>
  <c r="C10" i="23"/>
  <c r="C9" i="23"/>
  <c r="C8" i="23"/>
  <c r="C6" i="23"/>
  <c r="C5" i="23"/>
  <c r="T27" i="18"/>
  <c r="S27" i="18"/>
  <c r="R27" i="18"/>
  <c r="Q27" i="18"/>
  <c r="P27" i="18"/>
  <c r="O27" i="18"/>
  <c r="N27" i="18"/>
  <c r="M27" i="18"/>
  <c r="L27" i="18"/>
  <c r="K27" i="18"/>
  <c r="J27" i="18"/>
  <c r="I27" i="18"/>
  <c r="K26" i="18"/>
  <c r="J26" i="18"/>
  <c r="I26" i="18"/>
  <c r="T25" i="18"/>
  <c r="S25" i="18"/>
  <c r="R25" i="18"/>
  <c r="Q25" i="18"/>
  <c r="P25" i="18"/>
  <c r="O25" i="18"/>
  <c r="M25" i="18"/>
  <c r="L25" i="18"/>
  <c r="K25" i="18"/>
  <c r="J25" i="18"/>
  <c r="I25" i="18"/>
  <c r="H27" i="18"/>
  <c r="H26" i="18"/>
  <c r="H25" i="18"/>
  <c r="K9" i="31"/>
  <c r="U25" i="20"/>
  <c r="U24" i="20"/>
  <c r="S24" i="20" s="1"/>
  <c r="U23" i="20"/>
  <c r="S23" i="20" s="1"/>
  <c r="U22" i="20"/>
  <c r="R22" i="20" s="1"/>
  <c r="U21" i="20"/>
  <c r="R21" i="20" s="1"/>
  <c r="U20" i="20"/>
  <c r="S20" i="20" s="1"/>
  <c r="U19" i="20"/>
  <c r="U18" i="20"/>
  <c r="Q18" i="20" s="1"/>
  <c r="U17" i="20"/>
  <c r="U16" i="20"/>
  <c r="S16" i="20" s="1"/>
  <c r="U15" i="20"/>
  <c r="S15" i="20" s="1"/>
  <c r="U14" i="20"/>
  <c r="R14" i="20" s="1"/>
  <c r="U13" i="20"/>
  <c r="R13" i="20" s="1"/>
  <c r="U12" i="20"/>
  <c r="S12" i="20" s="1"/>
  <c r="U11" i="20"/>
  <c r="U10" i="20"/>
  <c r="Q10" i="20" s="1"/>
  <c r="U9" i="20"/>
  <c r="U8" i="20"/>
  <c r="S8" i="20" s="1"/>
  <c r="U7" i="20"/>
  <c r="S7" i="20" s="1"/>
  <c r="U6" i="20"/>
  <c r="R6" i="20" s="1"/>
  <c r="R23" i="20"/>
  <c r="R15" i="20"/>
  <c r="Q23" i="20"/>
  <c r="Q21" i="20"/>
  <c r="Q15" i="20"/>
  <c r="X28" i="32"/>
  <c r="W28" i="32"/>
  <c r="V28" i="32"/>
  <c r="U28" i="32"/>
  <c r="T28" i="32"/>
  <c r="S28" i="32"/>
  <c r="R28" i="32"/>
  <c r="Q28" i="32"/>
  <c r="P28" i="32"/>
  <c r="O28" i="32"/>
  <c r="N28" i="32"/>
  <c r="M28" i="32"/>
  <c r="L28" i="32"/>
  <c r="K28" i="32"/>
  <c r="J28" i="32"/>
  <c r="I28" i="32"/>
  <c r="H28" i="32"/>
  <c r="G28" i="32"/>
  <c r="F28" i="32"/>
  <c r="O18" i="32"/>
  <c r="Q82" i="18" s="1"/>
  <c r="N18" i="32"/>
  <c r="P82" i="18" s="1"/>
  <c r="M18" i="32"/>
  <c r="O82" i="18" s="1"/>
  <c r="L18" i="32"/>
  <c r="N82" i="18" s="1"/>
  <c r="K18" i="32"/>
  <c r="M82" i="18" s="1"/>
  <c r="J18" i="32"/>
  <c r="L82" i="18" s="1"/>
  <c r="I18" i="32"/>
  <c r="K82" i="18" s="1"/>
  <c r="H18" i="32"/>
  <c r="J82" i="18" s="1"/>
  <c r="G18" i="32"/>
  <c r="I82" i="18" s="1"/>
  <c r="F18" i="32"/>
  <c r="H82" i="18" s="1"/>
  <c r="O12" i="32"/>
  <c r="N12" i="32"/>
  <c r="M12" i="32"/>
  <c r="L12" i="32"/>
  <c r="K12" i="32"/>
  <c r="J12" i="32"/>
  <c r="I12" i="32"/>
  <c r="H12" i="32"/>
  <c r="G12" i="32"/>
  <c r="O11" i="32"/>
  <c r="N11" i="32"/>
  <c r="M11" i="32"/>
  <c r="L11" i="32"/>
  <c r="K11" i="32"/>
  <c r="J11" i="32"/>
  <c r="I11" i="32"/>
  <c r="H11" i="32"/>
  <c r="G11" i="32"/>
  <c r="O10" i="32"/>
  <c r="N10" i="32"/>
  <c r="M10" i="32"/>
  <c r="L10" i="32"/>
  <c r="K10" i="32"/>
  <c r="J10" i="32"/>
  <c r="I10" i="32"/>
  <c r="H10" i="32"/>
  <c r="G10" i="32"/>
  <c r="O9" i="32"/>
  <c r="N9" i="32"/>
  <c r="M9" i="32"/>
  <c r="L9" i="32"/>
  <c r="K9" i="32"/>
  <c r="J9" i="32"/>
  <c r="I9" i="32"/>
  <c r="H9" i="32"/>
  <c r="G9" i="32"/>
  <c r="O8" i="32"/>
  <c r="N8" i="32"/>
  <c r="M8" i="32"/>
  <c r="L8" i="32"/>
  <c r="K8" i="32"/>
  <c r="J8" i="32"/>
  <c r="I8" i="32"/>
  <c r="H8" i="32"/>
  <c r="G8" i="32"/>
  <c r="O7" i="32"/>
  <c r="N7" i="32"/>
  <c r="M7" i="32"/>
  <c r="L7" i="32"/>
  <c r="K7" i="32"/>
  <c r="J7" i="32"/>
  <c r="I7" i="32"/>
  <c r="H7" i="32"/>
  <c r="G7" i="32"/>
  <c r="O6" i="32"/>
  <c r="N6" i="32"/>
  <c r="M6" i="32"/>
  <c r="L6" i="32"/>
  <c r="K6" i="32"/>
  <c r="J6" i="32"/>
  <c r="I6" i="32"/>
  <c r="H6" i="32"/>
  <c r="G6" i="32"/>
  <c r="O5" i="32"/>
  <c r="N5" i="32"/>
  <c r="M5" i="32"/>
  <c r="L5" i="32"/>
  <c r="K5" i="32"/>
  <c r="J5" i="32"/>
  <c r="I5" i="32"/>
  <c r="H5" i="32"/>
  <c r="G5" i="32"/>
  <c r="O4" i="32"/>
  <c r="N4" i="32"/>
  <c r="M4" i="32"/>
  <c r="L4" i="32"/>
  <c r="K4" i="32"/>
  <c r="J4" i="32"/>
  <c r="I4" i="32"/>
  <c r="H4" i="32"/>
  <c r="G4" i="32"/>
  <c r="O3" i="32"/>
  <c r="N3" i="32"/>
  <c r="M3" i="32"/>
  <c r="L3" i="32"/>
  <c r="K3" i="32"/>
  <c r="J3" i="32"/>
  <c r="I3" i="32"/>
  <c r="H3" i="32"/>
  <c r="G3" i="32"/>
  <c r="C4" i="23"/>
  <c r="P29" i="22"/>
  <c r="O29" i="22"/>
  <c r="N29" i="22"/>
  <c r="M29" i="22"/>
  <c r="L29" i="22"/>
  <c r="K29" i="22"/>
  <c r="J29" i="22"/>
  <c r="I29" i="22"/>
  <c r="H29" i="22"/>
  <c r="G29" i="22"/>
  <c r="F29" i="22"/>
  <c r="E29" i="22"/>
  <c r="D29" i="22"/>
  <c r="D14" i="22"/>
  <c r="E9" i="20"/>
  <c r="E8" i="20"/>
  <c r="E7" i="20"/>
  <c r="E6" i="20"/>
  <c r="F237" i="2" s="1"/>
  <c r="AQ237" i="2" s="1"/>
  <c r="G73" i="27"/>
  <c r="D12" i="22" s="1"/>
  <c r="G66" i="27"/>
  <c r="G65" i="27"/>
  <c r="G59" i="27"/>
  <c r="G58" i="27"/>
  <c r="G19" i="27"/>
  <c r="G74" i="27" s="1"/>
  <c r="G2" i="27"/>
  <c r="G4" i="27" s="1"/>
  <c r="H4" i="27" s="1"/>
  <c r="I4" i="27" s="1"/>
  <c r="J4" i="27" s="1"/>
  <c r="K4" i="27" s="1"/>
  <c r="L4" i="27" s="1"/>
  <c r="M4" i="27" s="1"/>
  <c r="N4" i="27" s="1"/>
  <c r="O4" i="27" s="1"/>
  <c r="P4" i="27" s="1"/>
  <c r="Q4" i="27" s="1"/>
  <c r="R4" i="27" s="1"/>
  <c r="S4" i="27" s="1"/>
  <c r="G71" i="27"/>
  <c r="G70" i="27"/>
  <c r="G69" i="27"/>
  <c r="G68" i="27"/>
  <c r="G67" i="27"/>
  <c r="G64" i="27"/>
  <c r="G63" i="27"/>
  <c r="G62" i="27"/>
  <c r="G61" i="27"/>
  <c r="G60" i="27"/>
  <c r="S26" i="27"/>
  <c r="S64" i="27" s="1"/>
  <c r="R26" i="27"/>
  <c r="R64" i="27" s="1"/>
  <c r="Q26" i="27"/>
  <c r="P26" i="27"/>
  <c r="P64" i="27" s="1"/>
  <c r="O26" i="27"/>
  <c r="O64" i="27" s="1"/>
  <c r="I26" i="27"/>
  <c r="I64" i="27" s="1"/>
  <c r="H26" i="27"/>
  <c r="Y5" i="3"/>
  <c r="AB5" i="3" s="1"/>
  <c r="Y6" i="3"/>
  <c r="Y7" i="3"/>
  <c r="AB7" i="3" s="1"/>
  <c r="Y8" i="3"/>
  <c r="Y9" i="3"/>
  <c r="Y10" i="3"/>
  <c r="Y11" i="3"/>
  <c r="Y12" i="3"/>
  <c r="Y13" i="3"/>
  <c r="AB13" i="3" s="1"/>
  <c r="Y14" i="3"/>
  <c r="Y15" i="3"/>
  <c r="AB15" i="3" s="1"/>
  <c r="Y16" i="3"/>
  <c r="Y17" i="3"/>
  <c r="Y18" i="3"/>
  <c r="Y19" i="3"/>
  <c r="Y20" i="3"/>
  <c r="Y21" i="3"/>
  <c r="AB21" i="3" s="1"/>
  <c r="AO21" i="3" s="1"/>
  <c r="Y22" i="3"/>
  <c r="Y23" i="3"/>
  <c r="AB23" i="3" s="1"/>
  <c r="Y24" i="3"/>
  <c r="Y25" i="3"/>
  <c r="Y26" i="3"/>
  <c r="Y27" i="3"/>
  <c r="Y28" i="3"/>
  <c r="Y29" i="3"/>
  <c r="AB29" i="3" s="1"/>
  <c r="Y30" i="3"/>
  <c r="Y31" i="3"/>
  <c r="AB31" i="3" s="1"/>
  <c r="Y32" i="3"/>
  <c r="Y33" i="3"/>
  <c r="Y34" i="3"/>
  <c r="Y35" i="3"/>
  <c r="Y36" i="3"/>
  <c r="Y37" i="3"/>
  <c r="AB37" i="3" s="1"/>
  <c r="Y38" i="3"/>
  <c r="Y39" i="3"/>
  <c r="AB39" i="3" s="1"/>
  <c r="Y40" i="3"/>
  <c r="Y41" i="3"/>
  <c r="Y42" i="3"/>
  <c r="Y43" i="3"/>
  <c r="Y44" i="3"/>
  <c r="Y45" i="3"/>
  <c r="AB45" i="3" s="1"/>
  <c r="Y46" i="3"/>
  <c r="Y47" i="3"/>
  <c r="AB47" i="3" s="1"/>
  <c r="Y48" i="3"/>
  <c r="Y49" i="3"/>
  <c r="Y50" i="3"/>
  <c r="Y51" i="3"/>
  <c r="Y52" i="3"/>
  <c r="O71" i="27"/>
  <c r="Q71" i="27"/>
  <c r="H71" i="27"/>
  <c r="H64" i="27"/>
  <c r="H12" i="18"/>
  <c r="G15" i="31"/>
  <c r="F15" i="31"/>
  <c r="L10" i="31"/>
  <c r="L9" i="31"/>
  <c r="L3" i="31"/>
  <c r="L6" i="31"/>
  <c r="L8" i="31"/>
  <c r="M8" i="31" s="1"/>
  <c r="L7" i="31"/>
  <c r="L5" i="31"/>
  <c r="L4" i="31"/>
  <c r="M4" i="31" s="1"/>
  <c r="K6" i="31"/>
  <c r="K5" i="31"/>
  <c r="E23" i="20"/>
  <c r="E22" i="20"/>
  <c r="E21" i="20"/>
  <c r="F252" i="2" s="1"/>
  <c r="AQ252" i="2" s="1"/>
  <c r="E20" i="20"/>
  <c r="F251" i="2" s="1"/>
  <c r="AQ251" i="2" s="1"/>
  <c r="E19" i="20"/>
  <c r="E18" i="20"/>
  <c r="E17" i="20"/>
  <c r="E16" i="20"/>
  <c r="E15" i="20"/>
  <c r="E14" i="20"/>
  <c r="E13" i="20"/>
  <c r="F244" i="2" s="1"/>
  <c r="AQ244" i="2" s="1"/>
  <c r="E11" i="20"/>
  <c r="L5" i="12"/>
  <c r="T23" i="18"/>
  <c r="S23" i="18"/>
  <c r="R23" i="18"/>
  <c r="Q23" i="18"/>
  <c r="P23" i="18"/>
  <c r="O23" i="18"/>
  <c r="N23" i="18"/>
  <c r="M23" i="18"/>
  <c r="L23" i="18"/>
  <c r="K23" i="18"/>
  <c r="J23" i="18"/>
  <c r="I23" i="18"/>
  <c r="H23" i="18"/>
  <c r="T22" i="18"/>
  <c r="S22" i="18"/>
  <c r="R22" i="18"/>
  <c r="Q22" i="18"/>
  <c r="P22" i="18"/>
  <c r="O22" i="18"/>
  <c r="N22" i="18"/>
  <c r="M22" i="18"/>
  <c r="L22" i="18"/>
  <c r="K22" i="18"/>
  <c r="J22" i="18"/>
  <c r="I22" i="18"/>
  <c r="H22" i="18"/>
  <c r="T18" i="18"/>
  <c r="S18" i="18"/>
  <c r="R18" i="18"/>
  <c r="Q18" i="18"/>
  <c r="P18" i="18"/>
  <c r="O18" i="18"/>
  <c r="N18" i="18"/>
  <c r="M18" i="18"/>
  <c r="L18" i="18"/>
  <c r="K18" i="18"/>
  <c r="J18" i="18"/>
  <c r="I18" i="18"/>
  <c r="H18" i="18"/>
  <c r="AR3" i="3"/>
  <c r="L3" i="14" s="1"/>
  <c r="D9" i="8"/>
  <c r="D14" i="8"/>
  <c r="T14" i="18"/>
  <c r="S14" i="18"/>
  <c r="R14" i="18"/>
  <c r="P31" i="8"/>
  <c r="P30" i="8"/>
  <c r="P29" i="8"/>
  <c r="O31" i="8"/>
  <c r="O30" i="8"/>
  <c r="O29" i="8"/>
  <c r="N31" i="8"/>
  <c r="N30" i="8"/>
  <c r="N29" i="8"/>
  <c r="D29" i="8"/>
  <c r="E29" i="8"/>
  <c r="F29" i="8"/>
  <c r="G29" i="8"/>
  <c r="H29" i="8"/>
  <c r="I29" i="8"/>
  <c r="J29" i="8"/>
  <c r="K29" i="8"/>
  <c r="L29" i="8"/>
  <c r="M29" i="8"/>
  <c r="D30" i="8"/>
  <c r="E30" i="8"/>
  <c r="F30" i="8"/>
  <c r="G30" i="8"/>
  <c r="H30" i="8"/>
  <c r="I30" i="8"/>
  <c r="J30" i="8"/>
  <c r="K30" i="8"/>
  <c r="L30" i="8"/>
  <c r="M30" i="8"/>
  <c r="D31" i="8"/>
  <c r="E31" i="8"/>
  <c r="F31" i="8"/>
  <c r="G31" i="8"/>
  <c r="H31" i="8"/>
  <c r="I31" i="8"/>
  <c r="J31" i="8"/>
  <c r="K31" i="8"/>
  <c r="L31" i="8"/>
  <c r="M31" i="8"/>
  <c r="P15" i="18"/>
  <c r="P64" i="18" s="1"/>
  <c r="O15" i="18"/>
  <c r="O64" i="18" s="1"/>
  <c r="N15" i="18"/>
  <c r="N64" i="18" s="1"/>
  <c r="M15" i="18"/>
  <c r="M64" i="18" s="1"/>
  <c r="L15" i="18"/>
  <c r="L64" i="18" s="1"/>
  <c r="K15" i="18"/>
  <c r="K64" i="18" s="1"/>
  <c r="J15" i="18"/>
  <c r="J64" i="18" s="1"/>
  <c r="I15" i="18"/>
  <c r="I64" i="18" s="1"/>
  <c r="H15" i="18"/>
  <c r="H64" i="18" s="1"/>
  <c r="AK52" i="3"/>
  <c r="AN52" i="3"/>
  <c r="AE52" i="3"/>
  <c r="AH52" i="3"/>
  <c r="AB52" i="3"/>
  <c r="V52" i="3"/>
  <c r="G52" i="3"/>
  <c r="J52" i="3"/>
  <c r="AK51" i="3"/>
  <c r="AN51" i="3"/>
  <c r="AE51" i="3"/>
  <c r="AH51" i="3"/>
  <c r="AB51" i="3"/>
  <c r="V51" i="3"/>
  <c r="G51" i="3"/>
  <c r="J51" i="3"/>
  <c r="AK50" i="3"/>
  <c r="AN50" i="3"/>
  <c r="AE50" i="3"/>
  <c r="AH50" i="3"/>
  <c r="AB50" i="3"/>
  <c r="V50" i="3"/>
  <c r="G50" i="3"/>
  <c r="J50" i="3"/>
  <c r="AK49" i="3"/>
  <c r="AN49" i="3"/>
  <c r="AE49" i="3"/>
  <c r="AH49" i="3"/>
  <c r="AB49" i="3"/>
  <c r="V49" i="3"/>
  <c r="G49" i="3"/>
  <c r="J49" i="3"/>
  <c r="AK48" i="3"/>
  <c r="AN48" i="3"/>
  <c r="AE48" i="3"/>
  <c r="AH48" i="3"/>
  <c r="AB48" i="3"/>
  <c r="V48" i="3"/>
  <c r="G48" i="3"/>
  <c r="J48" i="3"/>
  <c r="AK47" i="3"/>
  <c r="AN47" i="3"/>
  <c r="AE47" i="3"/>
  <c r="AH47" i="3"/>
  <c r="V47" i="3"/>
  <c r="G47" i="3"/>
  <c r="J47" i="3"/>
  <c r="AK46" i="3"/>
  <c r="AN46" i="3"/>
  <c r="AE46" i="3"/>
  <c r="AH46" i="3"/>
  <c r="AB46" i="3"/>
  <c r="V46" i="3"/>
  <c r="G46" i="3"/>
  <c r="J46" i="3"/>
  <c r="AK45" i="3"/>
  <c r="AN45" i="3"/>
  <c r="AE45" i="3"/>
  <c r="AH45" i="3"/>
  <c r="V45" i="3"/>
  <c r="G45" i="3"/>
  <c r="J45" i="3"/>
  <c r="AK44" i="3"/>
  <c r="AN44" i="3"/>
  <c r="AE44" i="3"/>
  <c r="AH44" i="3"/>
  <c r="AB44" i="3"/>
  <c r="V44" i="3"/>
  <c r="G44" i="3"/>
  <c r="J44" i="3"/>
  <c r="AK43" i="3"/>
  <c r="AN43" i="3"/>
  <c r="AE43" i="3"/>
  <c r="AH43" i="3"/>
  <c r="AB43" i="3"/>
  <c r="V43" i="3"/>
  <c r="G43" i="3"/>
  <c r="J43" i="3"/>
  <c r="AK42" i="3"/>
  <c r="AN42" i="3"/>
  <c r="AE42" i="3"/>
  <c r="AH42" i="3"/>
  <c r="AB42" i="3"/>
  <c r="V42" i="3"/>
  <c r="G42" i="3"/>
  <c r="J42" i="3"/>
  <c r="AK41" i="3"/>
  <c r="AN41" i="3"/>
  <c r="AE41" i="3"/>
  <c r="AH41" i="3"/>
  <c r="AB41" i="3"/>
  <c r="V41" i="3"/>
  <c r="G41" i="3"/>
  <c r="J41" i="3"/>
  <c r="AK40" i="3"/>
  <c r="AN40" i="3"/>
  <c r="AE40" i="3"/>
  <c r="AH40" i="3"/>
  <c r="AB40" i="3"/>
  <c r="V40" i="3"/>
  <c r="G40" i="3"/>
  <c r="J40" i="3"/>
  <c r="AK39" i="3"/>
  <c r="AN39" i="3"/>
  <c r="AE39" i="3"/>
  <c r="AH39" i="3"/>
  <c r="V39" i="3"/>
  <c r="G39" i="3"/>
  <c r="J39" i="3"/>
  <c r="AO39" i="3" s="1"/>
  <c r="AK38" i="3"/>
  <c r="AN38" i="3"/>
  <c r="AE38" i="3"/>
  <c r="AH38" i="3"/>
  <c r="AB38" i="3"/>
  <c r="V38" i="3"/>
  <c r="G38" i="3"/>
  <c r="J38" i="3"/>
  <c r="AO38" i="3" s="1"/>
  <c r="AK37" i="3"/>
  <c r="AN37" i="3"/>
  <c r="AE37" i="3"/>
  <c r="AH37" i="3"/>
  <c r="V37" i="3"/>
  <c r="G37" i="3"/>
  <c r="J37" i="3"/>
  <c r="AO37" i="3" s="1"/>
  <c r="AK36" i="3"/>
  <c r="AN36" i="3"/>
  <c r="AE36" i="3"/>
  <c r="AH36" i="3"/>
  <c r="AB36" i="3"/>
  <c r="V36" i="3"/>
  <c r="G36" i="3"/>
  <c r="J36" i="3"/>
  <c r="AO36" i="3" s="1"/>
  <c r="AK35" i="3"/>
  <c r="AN35" i="3"/>
  <c r="AE35" i="3"/>
  <c r="AH35" i="3"/>
  <c r="AB35" i="3"/>
  <c r="V35" i="3"/>
  <c r="G35" i="3"/>
  <c r="J35" i="3"/>
  <c r="AO35" i="3" s="1"/>
  <c r="AK34" i="3"/>
  <c r="AN34" i="3"/>
  <c r="AE34" i="3"/>
  <c r="AH34" i="3"/>
  <c r="AB34" i="3"/>
  <c r="V34" i="3"/>
  <c r="G34" i="3"/>
  <c r="J34" i="3"/>
  <c r="AO34" i="3" s="1"/>
  <c r="AK33" i="3"/>
  <c r="AN33" i="3"/>
  <c r="AE33" i="3"/>
  <c r="AH33" i="3"/>
  <c r="AB33" i="3"/>
  <c r="V33" i="3"/>
  <c r="G33" i="3"/>
  <c r="J33" i="3"/>
  <c r="AO33" i="3" s="1"/>
  <c r="AK32" i="3"/>
  <c r="AN32" i="3"/>
  <c r="AE32" i="3"/>
  <c r="AH32" i="3"/>
  <c r="AB32" i="3"/>
  <c r="V32" i="3"/>
  <c r="G32" i="3"/>
  <c r="J32" i="3"/>
  <c r="AO32" i="3" s="1"/>
  <c r="AK31" i="3"/>
  <c r="AN31" i="3"/>
  <c r="AE31" i="3"/>
  <c r="AH31" i="3"/>
  <c r="V31" i="3"/>
  <c r="G31" i="3"/>
  <c r="J31" i="3"/>
  <c r="AK30" i="3"/>
  <c r="AN30" i="3"/>
  <c r="AE30" i="3"/>
  <c r="AH30" i="3"/>
  <c r="AB30" i="3"/>
  <c r="V30" i="3"/>
  <c r="G30" i="3"/>
  <c r="J30" i="3"/>
  <c r="AK29" i="3"/>
  <c r="AN29" i="3"/>
  <c r="AE29" i="3"/>
  <c r="AH29" i="3"/>
  <c r="V29" i="3"/>
  <c r="G29" i="3"/>
  <c r="J29" i="3"/>
  <c r="AK28" i="3"/>
  <c r="AN28" i="3"/>
  <c r="AE28" i="3"/>
  <c r="AH28" i="3"/>
  <c r="AB28" i="3"/>
  <c r="G28" i="3"/>
  <c r="J28" i="3"/>
  <c r="AK27" i="3"/>
  <c r="AN27" i="3"/>
  <c r="AE27" i="3"/>
  <c r="AH27" i="3"/>
  <c r="AB27" i="3"/>
  <c r="V27" i="3"/>
  <c r="G27" i="3"/>
  <c r="J27" i="3"/>
  <c r="AO27" i="3" s="1"/>
  <c r="AK26" i="3"/>
  <c r="AN26" i="3"/>
  <c r="AE26" i="3"/>
  <c r="AH26" i="3"/>
  <c r="AB26" i="3"/>
  <c r="V26" i="3"/>
  <c r="G26" i="3"/>
  <c r="J26" i="3"/>
  <c r="AK25" i="3"/>
  <c r="AN25" i="3"/>
  <c r="AE25" i="3"/>
  <c r="AH25" i="3"/>
  <c r="AB25" i="3"/>
  <c r="V25" i="3"/>
  <c r="G25" i="3"/>
  <c r="J25" i="3"/>
  <c r="AO25" i="3" s="1"/>
  <c r="AK24" i="3"/>
  <c r="AN24" i="3"/>
  <c r="AE24" i="3"/>
  <c r="AH24" i="3"/>
  <c r="AB24" i="3"/>
  <c r="V24" i="3"/>
  <c r="G24" i="3"/>
  <c r="J24" i="3"/>
  <c r="AK23" i="3"/>
  <c r="AN23" i="3"/>
  <c r="AE23" i="3"/>
  <c r="AH23" i="3"/>
  <c r="V23" i="3"/>
  <c r="G23" i="3"/>
  <c r="J23" i="3"/>
  <c r="AK22" i="3"/>
  <c r="AN22" i="3"/>
  <c r="AE22" i="3"/>
  <c r="AH22" i="3"/>
  <c r="AB22" i="3"/>
  <c r="V22" i="3"/>
  <c r="G22" i="3"/>
  <c r="J22" i="3"/>
  <c r="AK21" i="3"/>
  <c r="AN21" i="3"/>
  <c r="AE21" i="3"/>
  <c r="AH21" i="3"/>
  <c r="V21" i="3"/>
  <c r="G21" i="3"/>
  <c r="J21" i="3"/>
  <c r="AK20" i="3"/>
  <c r="AN20" i="3"/>
  <c r="AE20" i="3"/>
  <c r="AH20" i="3"/>
  <c r="AB20" i="3"/>
  <c r="G20" i="3"/>
  <c r="J20" i="3"/>
  <c r="AK19" i="3"/>
  <c r="AN19" i="3"/>
  <c r="AE19" i="3"/>
  <c r="AH19" i="3"/>
  <c r="AB19" i="3"/>
  <c r="V19" i="3"/>
  <c r="G19" i="3"/>
  <c r="J19" i="3"/>
  <c r="AK18" i="3"/>
  <c r="AN18" i="3"/>
  <c r="AE18" i="3"/>
  <c r="AH18" i="3"/>
  <c r="AB18" i="3"/>
  <c r="V18" i="3"/>
  <c r="G18" i="3"/>
  <c r="J18" i="3"/>
  <c r="AK17" i="3"/>
  <c r="AN17" i="3"/>
  <c r="AE17" i="3"/>
  <c r="AH17" i="3"/>
  <c r="AB17" i="3"/>
  <c r="V17" i="3"/>
  <c r="G17" i="3"/>
  <c r="J17" i="3"/>
  <c r="AK16" i="3"/>
  <c r="AN16" i="3"/>
  <c r="AE16" i="3"/>
  <c r="AH16" i="3"/>
  <c r="AB16" i="3"/>
  <c r="V16" i="3"/>
  <c r="G16" i="3"/>
  <c r="J16" i="3"/>
  <c r="AK15" i="3"/>
  <c r="AN15" i="3"/>
  <c r="AE15" i="3"/>
  <c r="AH15" i="3"/>
  <c r="V15" i="3"/>
  <c r="G15" i="3"/>
  <c r="J15" i="3"/>
  <c r="AO15" i="3" s="1"/>
  <c r="AK14" i="3"/>
  <c r="AN14" i="3"/>
  <c r="AE14" i="3"/>
  <c r="AH14" i="3"/>
  <c r="AB14" i="3"/>
  <c r="V14" i="3"/>
  <c r="G14" i="3"/>
  <c r="J14" i="3"/>
  <c r="AK13" i="3"/>
  <c r="AN13" i="3"/>
  <c r="AE13" i="3"/>
  <c r="AH13" i="3"/>
  <c r="V13" i="3"/>
  <c r="G13" i="3"/>
  <c r="J13" i="3"/>
  <c r="AK12" i="3"/>
  <c r="AN12" i="3"/>
  <c r="AE12" i="3"/>
  <c r="AH12" i="3"/>
  <c r="AB12" i="3"/>
  <c r="V12" i="3"/>
  <c r="G12" i="3"/>
  <c r="J12" i="3"/>
  <c r="AK11" i="3"/>
  <c r="AN11" i="3"/>
  <c r="AE11" i="3"/>
  <c r="AH11" i="3"/>
  <c r="AB11" i="3"/>
  <c r="V11" i="3"/>
  <c r="G11" i="3"/>
  <c r="J11" i="3"/>
  <c r="AK10" i="3"/>
  <c r="AN10" i="3"/>
  <c r="AE10" i="3"/>
  <c r="AH10" i="3"/>
  <c r="AB10" i="3"/>
  <c r="V10" i="3"/>
  <c r="AO10" i="3" s="1"/>
  <c r="G10" i="3"/>
  <c r="J10" i="3"/>
  <c r="AK9" i="3"/>
  <c r="AN9" i="3"/>
  <c r="AE9" i="3"/>
  <c r="AH9" i="3"/>
  <c r="AB9" i="3"/>
  <c r="V9" i="3"/>
  <c r="G9" i="3"/>
  <c r="J9" i="3"/>
  <c r="AK8" i="3"/>
  <c r="AN8" i="3"/>
  <c r="AE8" i="3"/>
  <c r="AH8" i="3"/>
  <c r="AB8" i="3"/>
  <c r="V8" i="3"/>
  <c r="G8" i="3"/>
  <c r="J8" i="3"/>
  <c r="AK7" i="3"/>
  <c r="AN7" i="3"/>
  <c r="AE7" i="3"/>
  <c r="AH7" i="3"/>
  <c r="V7" i="3"/>
  <c r="G7" i="3"/>
  <c r="J7" i="3"/>
  <c r="AK6" i="3"/>
  <c r="AN6" i="3"/>
  <c r="AE6" i="3"/>
  <c r="AH6" i="3"/>
  <c r="AB6" i="3"/>
  <c r="V6" i="3"/>
  <c r="G6" i="3"/>
  <c r="J6" i="3"/>
  <c r="AO6" i="3" s="1"/>
  <c r="AK5" i="3"/>
  <c r="AN5" i="3"/>
  <c r="AN53" i="3" s="1"/>
  <c r="AE5" i="3"/>
  <c r="AH5" i="3"/>
  <c r="AH53" i="3" s="1"/>
  <c r="V5" i="3"/>
  <c r="G5" i="3"/>
  <c r="J5" i="3"/>
  <c r="AO51" i="3"/>
  <c r="AO50" i="3"/>
  <c r="AO30" i="3"/>
  <c r="AO49" i="3"/>
  <c r="AO24" i="3"/>
  <c r="U13" i="23"/>
  <c r="U12" i="23"/>
  <c r="U11" i="23"/>
  <c r="E277" i="2" s="1"/>
  <c r="U10" i="23"/>
  <c r="F276" i="2" s="1"/>
  <c r="AQ276" i="2" s="1"/>
  <c r="U9" i="23"/>
  <c r="U8" i="23"/>
  <c r="U7" i="23"/>
  <c r="F273" i="2" s="1"/>
  <c r="AQ273" i="2" s="1"/>
  <c r="U6" i="23"/>
  <c r="D272" i="2" s="1"/>
  <c r="U5" i="23"/>
  <c r="D271" i="2" s="1"/>
  <c r="U4" i="23"/>
  <c r="D270" i="2" s="1"/>
  <c r="B25" i="22"/>
  <c r="B24" i="22"/>
  <c r="B18" i="22"/>
  <c r="B17" i="22"/>
  <c r="F272" i="2"/>
  <c r="AQ272" i="2" s="1"/>
  <c r="D273" i="2"/>
  <c r="D278" i="2"/>
  <c r="D277" i="2"/>
  <c r="F277" i="2"/>
  <c r="AQ277" i="2" s="1"/>
  <c r="D276" i="2"/>
  <c r="E276" i="2"/>
  <c r="B24" i="8"/>
  <c r="I45" i="19"/>
  <c r="CD234" i="12"/>
  <c r="AI234" i="12" s="1"/>
  <c r="CD233" i="12"/>
  <c r="CD232" i="12"/>
  <c r="CD231" i="12"/>
  <c r="AI231" i="12" s="1"/>
  <c r="CD230" i="12"/>
  <c r="AE230" i="12" s="1"/>
  <c r="CD229" i="12"/>
  <c r="AD229" i="12" s="1"/>
  <c r="CD228" i="12"/>
  <c r="AI228" i="12" s="1"/>
  <c r="CD227" i="12"/>
  <c r="CD226" i="12"/>
  <c r="AI226" i="12" s="1"/>
  <c r="CD225" i="12"/>
  <c r="CD224" i="12"/>
  <c r="CD223" i="12"/>
  <c r="AF223" i="12" s="1"/>
  <c r="CD222" i="12"/>
  <c r="AA222" i="12" s="1"/>
  <c r="CD221" i="12"/>
  <c r="CD220" i="12"/>
  <c r="AI220" i="12" s="1"/>
  <c r="CD219" i="12"/>
  <c r="CD218" i="12"/>
  <c r="CD217" i="12"/>
  <c r="CD216" i="12"/>
  <c r="CD215" i="12"/>
  <c r="AA215" i="12" s="1"/>
  <c r="CD214" i="12"/>
  <c r="CD213" i="12"/>
  <c r="AH213" i="12" s="1"/>
  <c r="CD212" i="12"/>
  <c r="CD211" i="12"/>
  <c r="CD210" i="12"/>
  <c r="CD209" i="12"/>
  <c r="AJ209" i="12" s="1"/>
  <c r="CD208" i="12"/>
  <c r="AL208" i="12" s="1"/>
  <c r="CD207" i="12"/>
  <c r="Z207" i="12"/>
  <c r="CD206" i="12"/>
  <c r="AA206" i="12" s="1"/>
  <c r="CD205" i="12"/>
  <c r="AH205" i="12" s="1"/>
  <c r="CD204" i="12"/>
  <c r="AB204" i="12" s="1"/>
  <c r="CD203" i="12"/>
  <c r="AE203" i="12" s="1"/>
  <c r="CD202" i="12"/>
  <c r="CD201" i="12"/>
  <c r="CD200" i="12"/>
  <c r="AC200" i="12" s="1"/>
  <c r="CD199" i="12"/>
  <c r="AE199" i="12" s="1"/>
  <c r="CD198" i="12"/>
  <c r="AD198" i="12"/>
  <c r="CD197" i="12"/>
  <c r="CD196" i="12"/>
  <c r="CD195" i="12"/>
  <c r="CD194" i="12"/>
  <c r="CD193" i="12"/>
  <c r="AJ193" i="12" s="1"/>
  <c r="CD192" i="12"/>
  <c r="AD192" i="12" s="1"/>
  <c r="CD191" i="12"/>
  <c r="AI191" i="12" s="1"/>
  <c r="CD190" i="12"/>
  <c r="AH190" i="12" s="1"/>
  <c r="CD189" i="12"/>
  <c r="CD188" i="12"/>
  <c r="AK188" i="12" s="1"/>
  <c r="CD187" i="12"/>
  <c r="CD186" i="12"/>
  <c r="CD185" i="12"/>
  <c r="CD184" i="12"/>
  <c r="AB184" i="12" s="1"/>
  <c r="CD183" i="12"/>
  <c r="Z183" i="12" s="1"/>
  <c r="CD182" i="12"/>
  <c r="AG182" i="12" s="1"/>
  <c r="CD181" i="12"/>
  <c r="AB181" i="12" s="1"/>
  <c r="CD180" i="12"/>
  <c r="CD179" i="12"/>
  <c r="CD178" i="12"/>
  <c r="CD177" i="12"/>
  <c r="AJ177" i="12" s="1"/>
  <c r="CD176" i="12"/>
  <c r="AF176" i="12" s="1"/>
  <c r="CD175" i="12"/>
  <c r="AA175" i="12" s="1"/>
  <c r="CD174" i="12"/>
  <c r="AC174" i="12" s="1"/>
  <c r="CD173" i="12"/>
  <c r="AF173" i="12" s="1"/>
  <c r="CD172" i="12"/>
  <c r="CD171" i="12"/>
  <c r="CD170" i="12"/>
  <c r="CD169" i="12"/>
  <c r="CD168" i="12"/>
  <c r="AF168" i="12" s="1"/>
  <c r="CD167" i="12"/>
  <c r="AD167" i="12" s="1"/>
  <c r="CD166" i="12"/>
  <c r="AG166" i="12" s="1"/>
  <c r="CD165" i="12"/>
  <c r="AI165" i="12" s="1"/>
  <c r="CD164" i="12"/>
  <c r="AJ164" i="12" s="1"/>
  <c r="CD163" i="12"/>
  <c r="AJ163" i="12" s="1"/>
  <c r="CD162" i="12"/>
  <c r="CD161" i="12"/>
  <c r="AJ161" i="12" s="1"/>
  <c r="CD160" i="12"/>
  <c r="AB160" i="12" s="1"/>
  <c r="CD159" i="12"/>
  <c r="AG159" i="12" s="1"/>
  <c r="CD158" i="12"/>
  <c r="AC158" i="12" s="1"/>
  <c r="CD157" i="12"/>
  <c r="Z157" i="12" s="1"/>
  <c r="CD156" i="12"/>
  <c r="AK156" i="12" s="1"/>
  <c r="CD155" i="12"/>
  <c r="AE234" i="12"/>
  <c r="AE231" i="12"/>
  <c r="AG229" i="12"/>
  <c r="AI227" i="12"/>
  <c r="AH227" i="12"/>
  <c r="AG227" i="12"/>
  <c r="AF227" i="12"/>
  <c r="AE227" i="12"/>
  <c r="AD227" i="12"/>
  <c r="AC227" i="12"/>
  <c r="AA227" i="12"/>
  <c r="Z227" i="12"/>
  <c r="AI219" i="12"/>
  <c r="AH219" i="12"/>
  <c r="AG219" i="12"/>
  <c r="AF219" i="12"/>
  <c r="AE219" i="12"/>
  <c r="AD219" i="12"/>
  <c r="AB219" i="12"/>
  <c r="AA219" i="12"/>
  <c r="Z219" i="12"/>
  <c r="AA216" i="12"/>
  <c r="AI211" i="12"/>
  <c r="AH211" i="12"/>
  <c r="AG211" i="12"/>
  <c r="AF211" i="12"/>
  <c r="AE211" i="12"/>
  <c r="AD211" i="12"/>
  <c r="AB211" i="12"/>
  <c r="AA211" i="12"/>
  <c r="Z211" i="12"/>
  <c r="AD207" i="12"/>
  <c r="AC207" i="12"/>
  <c r="AH203" i="12"/>
  <c r="AF203" i="12"/>
  <c r="AC203" i="12"/>
  <c r="AA203" i="12"/>
  <c r="AF200" i="12"/>
  <c r="AB200" i="12"/>
  <c r="Z200" i="12"/>
  <c r="AG198" i="12"/>
  <c r="Z198" i="12"/>
  <c r="AH195" i="12"/>
  <c r="AE195" i="12"/>
  <c r="AC195" i="12"/>
  <c r="AB195" i="12"/>
  <c r="AA195" i="12"/>
  <c r="AF192" i="12"/>
  <c r="AH191" i="12"/>
  <c r="AB191" i="12"/>
  <c r="Z191" i="12"/>
  <c r="AB189" i="12"/>
  <c r="Z189" i="12"/>
  <c r="AI187" i="12"/>
  <c r="AF187" i="12"/>
  <c r="AB187" i="12"/>
  <c r="AA187" i="12"/>
  <c r="Z187" i="12"/>
  <c r="AF184" i="12"/>
  <c r="AH183" i="12"/>
  <c r="AA181" i="12"/>
  <c r="AI179" i="12"/>
  <c r="AF179" i="12"/>
  <c r="AD179" i="12"/>
  <c r="AB179" i="12"/>
  <c r="Z178" i="12"/>
  <c r="AG176" i="12"/>
  <c r="AF175" i="12"/>
  <c r="AI173" i="12"/>
  <c r="AG171" i="12"/>
  <c r="AE171" i="12"/>
  <c r="AD171" i="12"/>
  <c r="AB171" i="12"/>
  <c r="Z171" i="12"/>
  <c r="AB168" i="12"/>
  <c r="AA167" i="12"/>
  <c r="AH166" i="12"/>
  <c r="AC166" i="12"/>
  <c r="AF165" i="12"/>
  <c r="AF163" i="12"/>
  <c r="AC163" i="12"/>
  <c r="AG160" i="12"/>
  <c r="AF160" i="12"/>
  <c r="AC159" i="12"/>
  <c r="AB159" i="12"/>
  <c r="AH158" i="12"/>
  <c r="AB157" i="12"/>
  <c r="CD104" i="12"/>
  <c r="CD103" i="12"/>
  <c r="CD102" i="12"/>
  <c r="CD101" i="12"/>
  <c r="CD100" i="12"/>
  <c r="AI100" i="12" s="1"/>
  <c r="CD99" i="12"/>
  <c r="CD98" i="12"/>
  <c r="CD97" i="12"/>
  <c r="CD96" i="12"/>
  <c r="CD95" i="12"/>
  <c r="CD94" i="12"/>
  <c r="CD93" i="12"/>
  <c r="CD92" i="12"/>
  <c r="AJ92" i="12" s="1"/>
  <c r="CD91" i="12"/>
  <c r="CD90" i="12"/>
  <c r="CD89" i="12"/>
  <c r="CD88" i="12"/>
  <c r="CD87" i="12"/>
  <c r="CD86" i="12"/>
  <c r="CD85" i="12"/>
  <c r="CD84" i="12"/>
  <c r="AD84" i="12" s="1"/>
  <c r="CD83" i="12"/>
  <c r="AK83" i="12" s="1"/>
  <c r="CD82" i="12"/>
  <c r="CD81" i="12"/>
  <c r="CD80" i="12"/>
  <c r="F80" i="2" s="1"/>
  <c r="AQ80" i="2" s="1"/>
  <c r="CD79" i="12"/>
  <c r="CD78" i="12"/>
  <c r="CD77" i="12"/>
  <c r="CD76" i="12"/>
  <c r="AJ76" i="12" s="1"/>
  <c r="CD75" i="12"/>
  <c r="CD74" i="12"/>
  <c r="CD73" i="12"/>
  <c r="CD72" i="12"/>
  <c r="AH72" i="12" s="1"/>
  <c r="CD71" i="12"/>
  <c r="CD70" i="12"/>
  <c r="CD69" i="12"/>
  <c r="CD68" i="12"/>
  <c r="AB68" i="12" s="1"/>
  <c r="CD67" i="12"/>
  <c r="AL67" i="12" s="1"/>
  <c r="CD66" i="12"/>
  <c r="CD65" i="12"/>
  <c r="CD64" i="12"/>
  <c r="AL64" i="12" s="1"/>
  <c r="CD63" i="12"/>
  <c r="AE63" i="12" s="1"/>
  <c r="CD62" i="12"/>
  <c r="AI62" i="12" s="1"/>
  <c r="CD61" i="12"/>
  <c r="CD60" i="12"/>
  <c r="AJ60" i="12" s="1"/>
  <c r="CD59" i="12"/>
  <c r="CD58" i="12"/>
  <c r="CD57" i="12"/>
  <c r="CD56" i="12"/>
  <c r="AF56" i="12" s="1"/>
  <c r="CD55" i="12"/>
  <c r="AE55" i="12" s="1"/>
  <c r="CD54" i="12"/>
  <c r="CD53" i="12"/>
  <c r="CD52" i="12"/>
  <c r="AF52" i="12" s="1"/>
  <c r="CD51" i="12"/>
  <c r="CD50" i="12"/>
  <c r="CD49" i="12"/>
  <c r="CD48" i="12"/>
  <c r="CD47" i="12"/>
  <c r="CD46" i="12"/>
  <c r="CD45" i="12"/>
  <c r="CD44" i="12"/>
  <c r="AJ44" i="12" s="1"/>
  <c r="CD43" i="12"/>
  <c r="AC43" i="12" s="1"/>
  <c r="CD42" i="12"/>
  <c r="CD41" i="12"/>
  <c r="CD40" i="12"/>
  <c r="CD39" i="12"/>
  <c r="CD38" i="12"/>
  <c r="CD37" i="12"/>
  <c r="CD36" i="12"/>
  <c r="AG36" i="12" s="1"/>
  <c r="CD35" i="12"/>
  <c r="AL35" i="12" s="1"/>
  <c r="CD34" i="12"/>
  <c r="CD33" i="12"/>
  <c r="CD32" i="12"/>
  <c r="AK32" i="12" s="1"/>
  <c r="CD31" i="12"/>
  <c r="AI31" i="12" s="1"/>
  <c r="CD30" i="12"/>
  <c r="CD29" i="12"/>
  <c r="CD28" i="12"/>
  <c r="AJ28" i="12" s="1"/>
  <c r="CD27" i="12"/>
  <c r="AJ27" i="12" s="1"/>
  <c r="CD26" i="12"/>
  <c r="AK26" i="12" s="1"/>
  <c r="CD25" i="12"/>
  <c r="CD24" i="12"/>
  <c r="AL24" i="12" s="1"/>
  <c r="CD23" i="12"/>
  <c r="CD22" i="12"/>
  <c r="CD21" i="12"/>
  <c r="CD20" i="12"/>
  <c r="AI20" i="12" s="1"/>
  <c r="CD19" i="12"/>
  <c r="AK19" i="12" s="1"/>
  <c r="CD18" i="12"/>
  <c r="AJ18" i="12" s="1"/>
  <c r="CD17" i="12"/>
  <c r="CD16" i="12"/>
  <c r="CD15" i="12"/>
  <c r="AI15" i="12" s="1"/>
  <c r="CD14" i="12"/>
  <c r="CD13" i="12"/>
  <c r="AA13" i="12" s="1"/>
  <c r="CD12" i="12"/>
  <c r="AJ12" i="12" s="1"/>
  <c r="CD11" i="12"/>
  <c r="F11" i="2" s="1"/>
  <c r="AQ11" i="2" s="1"/>
  <c r="CD10" i="12"/>
  <c r="CD9" i="12"/>
  <c r="AJ9" i="12" s="1"/>
  <c r="CD8" i="12"/>
  <c r="CD7" i="12"/>
  <c r="Z7" i="12" s="1"/>
  <c r="CD6" i="12"/>
  <c r="CD5" i="12"/>
  <c r="AL5" i="12" s="1"/>
  <c r="D25" i="20"/>
  <c r="D24" i="20"/>
  <c r="N25" i="20"/>
  <c r="I24" i="20"/>
  <c r="G234" i="12"/>
  <c r="G233" i="12"/>
  <c r="G232" i="12"/>
  <c r="G231" i="12"/>
  <c r="G230" i="12"/>
  <c r="G229" i="12"/>
  <c r="G228" i="12"/>
  <c r="G227" i="12"/>
  <c r="G226" i="12"/>
  <c r="G225" i="12"/>
  <c r="L225" i="12" s="1"/>
  <c r="M225" i="12" s="1"/>
  <c r="G224" i="12"/>
  <c r="G223" i="12"/>
  <c r="G222" i="12"/>
  <c r="G221" i="12"/>
  <c r="G220" i="12"/>
  <c r="G219" i="12"/>
  <c r="G218" i="12"/>
  <c r="G217" i="12"/>
  <c r="G216" i="12"/>
  <c r="G215" i="12"/>
  <c r="G214" i="12"/>
  <c r="G213" i="12"/>
  <c r="G212" i="12"/>
  <c r="G211" i="12"/>
  <c r="G210" i="12"/>
  <c r="G209" i="12"/>
  <c r="L209" i="12" s="1"/>
  <c r="M209" i="12" s="1"/>
  <c r="G208" i="12"/>
  <c r="G207" i="12"/>
  <c r="G206" i="12"/>
  <c r="G205" i="12"/>
  <c r="G204" i="12"/>
  <c r="G203" i="12"/>
  <c r="G202" i="12"/>
  <c r="G201" i="12"/>
  <c r="L201" i="12" s="1"/>
  <c r="M201" i="12" s="1"/>
  <c r="G200" i="12"/>
  <c r="G199" i="12"/>
  <c r="G198" i="12"/>
  <c r="G197" i="12"/>
  <c r="G196" i="12"/>
  <c r="G195" i="12"/>
  <c r="D234" i="12"/>
  <c r="D233" i="12"/>
  <c r="AY233" i="12" s="1"/>
  <c r="D232" i="12"/>
  <c r="CA232" i="12" s="1"/>
  <c r="D231" i="12"/>
  <c r="CA231" i="12" s="1"/>
  <c r="D230" i="12"/>
  <c r="AY230" i="12" s="1"/>
  <c r="D229" i="12"/>
  <c r="D228" i="12"/>
  <c r="D227" i="12"/>
  <c r="BM227" i="12" s="1"/>
  <c r="D226" i="12"/>
  <c r="BM226" i="12" s="1"/>
  <c r="D225" i="12"/>
  <c r="CA225" i="12" s="1"/>
  <c r="D224" i="12"/>
  <c r="D223" i="12"/>
  <c r="BM223" i="12" s="1"/>
  <c r="D222" i="12"/>
  <c r="CA222" i="12" s="1"/>
  <c r="D221" i="12"/>
  <c r="D220" i="12"/>
  <c r="D219" i="12"/>
  <c r="BM219" i="12" s="1"/>
  <c r="D218" i="12"/>
  <c r="D217" i="12"/>
  <c r="AY217" i="12" s="1"/>
  <c r="D216" i="12"/>
  <c r="AY216" i="12" s="1"/>
  <c r="D215" i="12"/>
  <c r="D214" i="12"/>
  <c r="BM214" i="12" s="1"/>
  <c r="D213" i="12"/>
  <c r="D212" i="12"/>
  <c r="D211" i="12"/>
  <c r="BM211" i="12" s="1"/>
  <c r="D210" i="12"/>
  <c r="CA210" i="12" s="1"/>
  <c r="D209" i="12"/>
  <c r="BM209" i="12" s="1"/>
  <c r="D208" i="12"/>
  <c r="CA208" i="12" s="1"/>
  <c r="D207" i="12"/>
  <c r="AY207" i="12" s="1"/>
  <c r="D206" i="12"/>
  <c r="E206" i="2" s="1"/>
  <c r="D205" i="12"/>
  <c r="D204" i="12"/>
  <c r="D203" i="12"/>
  <c r="BM203" i="12" s="1"/>
  <c r="D202" i="12"/>
  <c r="D201" i="12"/>
  <c r="CA201" i="12" s="1"/>
  <c r="D200" i="12"/>
  <c r="D199" i="12"/>
  <c r="D198" i="12"/>
  <c r="BM198" i="12" s="1"/>
  <c r="D197" i="12"/>
  <c r="AY197" i="12" s="1"/>
  <c r="D196" i="12"/>
  <c r="D195" i="12"/>
  <c r="CA195" i="12" s="1"/>
  <c r="G194" i="12"/>
  <c r="G193" i="12"/>
  <c r="L193" i="12" s="1"/>
  <c r="M193" i="12" s="1"/>
  <c r="G192" i="12"/>
  <c r="L192" i="12" s="1"/>
  <c r="M192" i="12" s="1"/>
  <c r="G191" i="12"/>
  <c r="G190" i="12"/>
  <c r="G189" i="12"/>
  <c r="G188" i="12"/>
  <c r="G187" i="12"/>
  <c r="G186" i="12"/>
  <c r="G185" i="12"/>
  <c r="L185" i="12" s="1"/>
  <c r="M185" i="12" s="1"/>
  <c r="G184" i="12"/>
  <c r="L184" i="12" s="1"/>
  <c r="M184" i="12" s="1"/>
  <c r="G183" i="12"/>
  <c r="G182" i="12"/>
  <c r="G181" i="12"/>
  <c r="G180" i="12"/>
  <c r="G179" i="12"/>
  <c r="G178" i="12"/>
  <c r="G177" i="12"/>
  <c r="L177" i="12" s="1"/>
  <c r="M177" i="12" s="1"/>
  <c r="G176" i="12"/>
  <c r="L176" i="12" s="1"/>
  <c r="M176" i="12" s="1"/>
  <c r="G175" i="12"/>
  <c r="G174" i="12"/>
  <c r="G173" i="12"/>
  <c r="G172" i="12"/>
  <c r="G171" i="12"/>
  <c r="G170" i="12"/>
  <c r="G169" i="12"/>
  <c r="G168" i="12"/>
  <c r="L168" i="12" s="1"/>
  <c r="M168" i="12" s="1"/>
  <c r="G167" i="12"/>
  <c r="G166" i="12"/>
  <c r="L161" i="12"/>
  <c r="D194" i="12"/>
  <c r="D193" i="12"/>
  <c r="D192" i="12"/>
  <c r="D191" i="12"/>
  <c r="AY191" i="12" s="1"/>
  <c r="D190" i="12"/>
  <c r="AY190" i="12" s="1"/>
  <c r="D189" i="12"/>
  <c r="E189" i="2" s="1"/>
  <c r="D188" i="12"/>
  <c r="D187" i="12"/>
  <c r="D186" i="12"/>
  <c r="D185" i="12"/>
  <c r="D184" i="12"/>
  <c r="D183" i="12"/>
  <c r="CA183" i="12" s="1"/>
  <c r="D182" i="12"/>
  <c r="BM182" i="12" s="1"/>
  <c r="D181" i="12"/>
  <c r="E181" i="2" s="1"/>
  <c r="D180" i="12"/>
  <c r="D179" i="12"/>
  <c r="D178" i="12"/>
  <c r="D177" i="12"/>
  <c r="D175" i="12"/>
  <c r="D174" i="12"/>
  <c r="CA174" i="12" s="1"/>
  <c r="D173" i="12"/>
  <c r="E173" i="2" s="1"/>
  <c r="D172" i="12"/>
  <c r="E172" i="2" s="1"/>
  <c r="D171" i="12"/>
  <c r="D170" i="12"/>
  <c r="D169" i="12"/>
  <c r="D168" i="12"/>
  <c r="D167" i="12"/>
  <c r="D166" i="12"/>
  <c r="BM166" i="12" s="1"/>
  <c r="D165" i="12"/>
  <c r="D164" i="12"/>
  <c r="D163" i="12"/>
  <c r="D162" i="12"/>
  <c r="D161" i="12"/>
  <c r="M161" i="12" s="1"/>
  <c r="D160" i="12"/>
  <c r="D159" i="12"/>
  <c r="D158" i="12"/>
  <c r="D157" i="12"/>
  <c r="D156" i="12"/>
  <c r="D155" i="12"/>
  <c r="D176" i="12"/>
  <c r="I47" i="13"/>
  <c r="Y47" i="13" s="1"/>
  <c r="I46" i="13"/>
  <c r="I45" i="13"/>
  <c r="Y45" i="13" s="1"/>
  <c r="AG158" i="12"/>
  <c r="AI159" i="12"/>
  <c r="Z166" i="12"/>
  <c r="AI167" i="12"/>
  <c r="AG174" i="12"/>
  <c r="AH176" i="12"/>
  <c r="AF183" i="12"/>
  <c r="AC208" i="12"/>
  <c r="AB216" i="12"/>
  <c r="AC231" i="12"/>
  <c r="AA159" i="12"/>
  <c r="AC168" i="12"/>
  <c r="AI183" i="12"/>
  <c r="AA191" i="12"/>
  <c r="AD159" i="12"/>
  <c r="AE167" i="12"/>
  <c r="AA183" i="12"/>
  <c r="AE207" i="12"/>
  <c r="AG223" i="12"/>
  <c r="AF159" i="12"/>
  <c r="AF167" i="12"/>
  <c r="Z174" i="12"/>
  <c r="AB183" i="12"/>
  <c r="AF207" i="12"/>
  <c r="AA231" i="12"/>
  <c r="AH167" i="12"/>
  <c r="AC183" i="12"/>
  <c r="AH207" i="12"/>
  <c r="AB231" i="12"/>
  <c r="Z158" i="12"/>
  <c r="AC167" i="12"/>
  <c r="AD168" i="12"/>
  <c r="AC176" i="12"/>
  <c r="Z184" i="12"/>
  <c r="AD190" i="12"/>
  <c r="AB192" i="12"/>
  <c r="AC199" i="12"/>
  <c r="AE223" i="12"/>
  <c r="AH231" i="12"/>
  <c r="AE165" i="12"/>
  <c r="AE229" i="12"/>
  <c r="AC164" i="12"/>
  <c r="AK164" i="12"/>
  <c r="AH212" i="12"/>
  <c r="AK212" i="12"/>
  <c r="AL212" i="12"/>
  <c r="AJ212" i="12"/>
  <c r="AK43" i="12"/>
  <c r="AL43" i="12"/>
  <c r="AK67" i="12"/>
  <c r="AH83" i="12"/>
  <c r="AL83" i="12"/>
  <c r="AL6" i="12"/>
  <c r="AK6" i="12"/>
  <c r="AJ6" i="12"/>
  <c r="AF14" i="12"/>
  <c r="AL14" i="12"/>
  <c r="AK14" i="12"/>
  <c r="AJ14" i="12"/>
  <c r="AA22" i="12"/>
  <c r="AL22" i="12"/>
  <c r="AK22" i="12"/>
  <c r="AJ22" i="12"/>
  <c r="AF30" i="12"/>
  <c r="AL30" i="12"/>
  <c r="AK30" i="12"/>
  <c r="AJ30" i="12"/>
  <c r="Z38" i="12"/>
  <c r="AL38" i="12"/>
  <c r="AK38" i="12"/>
  <c r="AJ38" i="12"/>
  <c r="AG46" i="12"/>
  <c r="AL46" i="12"/>
  <c r="AK46" i="12"/>
  <c r="AJ46" i="12"/>
  <c r="AG54" i="12"/>
  <c r="AL54" i="12"/>
  <c r="AK54" i="12"/>
  <c r="AJ54" i="12"/>
  <c r="AL62" i="12"/>
  <c r="AK62" i="12"/>
  <c r="AJ62" i="12"/>
  <c r="AB70" i="12"/>
  <c r="AL70" i="12"/>
  <c r="AK70" i="12"/>
  <c r="AJ70" i="12"/>
  <c r="AG78" i="12"/>
  <c r="AL78" i="12"/>
  <c r="AK78" i="12"/>
  <c r="AJ78" i="12"/>
  <c r="AG86" i="12"/>
  <c r="AL86" i="12"/>
  <c r="AK86" i="12"/>
  <c r="AJ86" i="12"/>
  <c r="AA94" i="12"/>
  <c r="AL94" i="12"/>
  <c r="AK94" i="12"/>
  <c r="AJ94" i="12"/>
  <c r="AG102" i="12"/>
  <c r="AL102" i="12"/>
  <c r="AK102" i="12"/>
  <c r="AJ102" i="12"/>
  <c r="AA165" i="12"/>
  <c r="AD155" i="12"/>
  <c r="AC171" i="12"/>
  <c r="AK171" i="12"/>
  <c r="AL171" i="12"/>
  <c r="AJ171" i="12"/>
  <c r="AH179" i="12"/>
  <c r="AK179" i="12"/>
  <c r="AL179" i="12"/>
  <c r="AJ179" i="12"/>
  <c r="AG187" i="12"/>
  <c r="AK187" i="12"/>
  <c r="AJ187" i="12"/>
  <c r="AL187" i="12"/>
  <c r="AF195" i="12"/>
  <c r="AK195" i="12"/>
  <c r="AL195" i="12"/>
  <c r="AJ195" i="12"/>
  <c r="AD203" i="12"/>
  <c r="AK203" i="12"/>
  <c r="AJ203" i="12"/>
  <c r="AL203" i="12"/>
  <c r="AC211" i="12"/>
  <c r="AK211" i="12"/>
  <c r="AL211" i="12"/>
  <c r="AJ211" i="12"/>
  <c r="AC219" i="12"/>
  <c r="AK219" i="12"/>
  <c r="AJ219" i="12"/>
  <c r="AL219" i="12"/>
  <c r="AB227" i="12"/>
  <c r="AK227" i="12"/>
  <c r="AL227" i="12"/>
  <c r="AJ227" i="12"/>
  <c r="AL103" i="12"/>
  <c r="AL156" i="12"/>
  <c r="AJ156" i="12"/>
  <c r="AG180" i="12"/>
  <c r="AK180" i="12"/>
  <c r="AL180" i="12"/>
  <c r="AJ180" i="12"/>
  <c r="AE196" i="12"/>
  <c r="AK196" i="12"/>
  <c r="AL196" i="12"/>
  <c r="AJ196" i="12"/>
  <c r="AJ32" i="12"/>
  <c r="AH80" i="12"/>
  <c r="AJ96" i="12"/>
  <c r="AD196" i="12"/>
  <c r="AL157" i="12"/>
  <c r="AJ157" i="12"/>
  <c r="AA173" i="12"/>
  <c r="AK173" i="12"/>
  <c r="AL173" i="12"/>
  <c r="AJ173" i="12"/>
  <c r="AC189" i="12"/>
  <c r="AK189" i="12"/>
  <c r="AL189" i="12"/>
  <c r="AJ189" i="12"/>
  <c r="AE205" i="12"/>
  <c r="AK205" i="12"/>
  <c r="AL205" i="12"/>
  <c r="AJ205" i="12"/>
  <c r="AB229" i="12"/>
  <c r="AK229" i="12"/>
  <c r="AL229" i="12"/>
  <c r="AJ229" i="12"/>
  <c r="AH9" i="12"/>
  <c r="AK9" i="12"/>
  <c r="AL9" i="12"/>
  <c r="AC17" i="12"/>
  <c r="AK17" i="12"/>
  <c r="AJ17" i="12"/>
  <c r="AL17" i="12"/>
  <c r="AH25" i="12"/>
  <c r="AK25" i="12"/>
  <c r="AL25" i="12"/>
  <c r="AJ25" i="12"/>
  <c r="AE33" i="12"/>
  <c r="AK33" i="12"/>
  <c r="AJ33" i="12"/>
  <c r="AL33" i="12"/>
  <c r="AB41" i="12"/>
  <c r="AK41" i="12"/>
  <c r="AJ41" i="12"/>
  <c r="AL41" i="12"/>
  <c r="AE49" i="12"/>
  <c r="AK49" i="12"/>
  <c r="AJ49" i="12"/>
  <c r="AL49" i="12"/>
  <c r="AD57" i="12"/>
  <c r="AK57" i="12"/>
  <c r="AL57" i="12"/>
  <c r="AJ57" i="12"/>
  <c r="AI65" i="12"/>
  <c r="AK65" i="12"/>
  <c r="AJ65" i="12"/>
  <c r="AL65" i="12"/>
  <c r="AI73" i="12"/>
  <c r="AK73" i="12"/>
  <c r="AJ73" i="12"/>
  <c r="AL73" i="12"/>
  <c r="AC81" i="12"/>
  <c r="AK81" i="12"/>
  <c r="AL81" i="12"/>
  <c r="AJ81" i="12"/>
  <c r="AH89" i="12"/>
  <c r="AK89" i="12"/>
  <c r="AL89" i="12"/>
  <c r="AJ89" i="12"/>
  <c r="AD97" i="12"/>
  <c r="AK97" i="12"/>
  <c r="AL97" i="12"/>
  <c r="AJ97" i="12"/>
  <c r="AH157" i="12"/>
  <c r="AD189" i="12"/>
  <c r="AF196" i="12"/>
  <c r="AD220" i="12"/>
  <c r="AL166" i="12"/>
  <c r="AJ166" i="12"/>
  <c r="AK166" i="12"/>
  <c r="AH174" i="12"/>
  <c r="AL174" i="12"/>
  <c r="AJ174" i="12"/>
  <c r="AK174" i="12"/>
  <c r="AL190" i="12"/>
  <c r="AJ190" i="12"/>
  <c r="AK190" i="12"/>
  <c r="AL198" i="12"/>
  <c r="AJ198" i="12"/>
  <c r="AK198" i="12"/>
  <c r="AF206" i="12"/>
  <c r="AL206" i="12"/>
  <c r="AJ206" i="12"/>
  <c r="AK206" i="12"/>
  <c r="AI214" i="12"/>
  <c r="AL214" i="12"/>
  <c r="AJ214" i="12"/>
  <c r="AK214" i="12"/>
  <c r="AL222" i="12"/>
  <c r="AJ222" i="12"/>
  <c r="AK222" i="12"/>
  <c r="AH230" i="12"/>
  <c r="AL230" i="12"/>
  <c r="AJ230" i="12"/>
  <c r="AK230" i="12"/>
  <c r="AJ24" i="12"/>
  <c r="AJ56" i="12"/>
  <c r="AL56" i="12"/>
  <c r="AH165" i="12"/>
  <c r="AK165" i="12"/>
  <c r="AD181" i="12"/>
  <c r="AK181" i="12"/>
  <c r="AL181" i="12"/>
  <c r="AJ181" i="12"/>
  <c r="AC197" i="12"/>
  <c r="AK197" i="12"/>
  <c r="AL197" i="12"/>
  <c r="AJ197" i="12"/>
  <c r="AL213" i="12"/>
  <c r="AK18" i="12"/>
  <c r="AL18" i="12"/>
  <c r="Z26" i="12"/>
  <c r="AL26" i="12"/>
  <c r="AJ26" i="12"/>
  <c r="AI34" i="12"/>
  <c r="AK34" i="12"/>
  <c r="AL34" i="12"/>
  <c r="AJ34" i="12"/>
  <c r="AF42" i="12"/>
  <c r="AK42" i="12"/>
  <c r="AL42" i="12"/>
  <c r="AJ42" i="12"/>
  <c r="AC50" i="12"/>
  <c r="AK50" i="12"/>
  <c r="AL50" i="12"/>
  <c r="AJ50" i="12"/>
  <c r="AC58" i="12"/>
  <c r="AK58" i="12"/>
  <c r="AL58" i="12"/>
  <c r="AJ58" i="12"/>
  <c r="AI66" i="12"/>
  <c r="AK66" i="12"/>
  <c r="AL66" i="12"/>
  <c r="AJ66" i="12"/>
  <c r="AC74" i="12"/>
  <c r="AK74" i="12"/>
  <c r="AL74" i="12"/>
  <c r="AJ74" i="12"/>
  <c r="AI82" i="12"/>
  <c r="AK82" i="12"/>
  <c r="AL82" i="12"/>
  <c r="AJ82" i="12"/>
  <c r="AC90" i="12"/>
  <c r="AK90" i="12"/>
  <c r="AL90" i="12"/>
  <c r="AJ90" i="12"/>
  <c r="AF98" i="12"/>
  <c r="AK98" i="12"/>
  <c r="AL98" i="12"/>
  <c r="AJ98" i="12"/>
  <c r="AI157" i="12"/>
  <c r="AE181" i="12"/>
  <c r="AE189" i="12"/>
  <c r="AH196" i="12"/>
  <c r="AH159" i="12"/>
  <c r="AL159" i="12"/>
  <c r="AJ159" i="12"/>
  <c r="AK159" i="12"/>
  <c r="AB167" i="12"/>
  <c r="AL167" i="12"/>
  <c r="AJ167" i="12"/>
  <c r="AK167" i="12"/>
  <c r="AG183" i="12"/>
  <c r="AL183" i="12"/>
  <c r="AJ183" i="12"/>
  <c r="AK183" i="12"/>
  <c r="AG191" i="12"/>
  <c r="AL191" i="12"/>
  <c r="AJ191" i="12"/>
  <c r="AK191" i="12"/>
  <c r="AL199" i="12"/>
  <c r="AB207" i="12"/>
  <c r="AL207" i="12"/>
  <c r="AJ207" i="12"/>
  <c r="AK207" i="12"/>
  <c r="AL215" i="12"/>
  <c r="AD223" i="12"/>
  <c r="AL223" i="12"/>
  <c r="AJ223" i="12"/>
  <c r="AK223" i="12"/>
  <c r="AG231" i="12"/>
  <c r="AL231" i="12"/>
  <c r="AJ231" i="12"/>
  <c r="AK231" i="12"/>
  <c r="AF220" i="12"/>
  <c r="AK220" i="12"/>
  <c r="AL220" i="12"/>
  <c r="AJ220" i="12"/>
  <c r="Z173" i="12"/>
  <c r="AF181" i="12"/>
  <c r="AI189" i="12"/>
  <c r="AA197" i="12"/>
  <c r="Z205" i="12"/>
  <c r="AE212" i="12"/>
  <c r="AH160" i="12"/>
  <c r="AL160" i="12"/>
  <c r="AJ160" i="12"/>
  <c r="AK160" i="12"/>
  <c r="Z168" i="12"/>
  <c r="AL168" i="12"/>
  <c r="AJ168" i="12"/>
  <c r="AK168" i="12"/>
  <c r="AD176" i="12"/>
  <c r="AL176" i="12"/>
  <c r="AJ176" i="12"/>
  <c r="AK176" i="12"/>
  <c r="AG184" i="12"/>
  <c r="AL184" i="12"/>
  <c r="AJ184" i="12"/>
  <c r="AK184" i="12"/>
  <c r="AE192" i="12"/>
  <c r="AL192" i="12"/>
  <c r="AJ192" i="12"/>
  <c r="AK192" i="12"/>
  <c r="AE200" i="12"/>
  <c r="AL200" i="12"/>
  <c r="AJ200" i="12"/>
  <c r="AK200" i="12"/>
  <c r="AI208" i="12"/>
  <c r="AE224" i="12"/>
  <c r="AL224" i="12"/>
  <c r="AB172" i="12"/>
  <c r="AK172" i="12"/>
  <c r="AL172" i="12"/>
  <c r="AJ172" i="12"/>
  <c r="AG204" i="12"/>
  <c r="AK204" i="12"/>
  <c r="AL204" i="12"/>
  <c r="AJ204" i="12"/>
  <c r="AL27" i="12"/>
  <c r="AK51" i="12"/>
  <c r="AL51" i="12"/>
  <c r="AJ51" i="12"/>
  <c r="AK75" i="12"/>
  <c r="AL75" i="12"/>
  <c r="AJ75" i="12"/>
  <c r="AK99" i="12"/>
  <c r="AL99" i="12"/>
  <c r="AJ99" i="12"/>
  <c r="AK20" i="12"/>
  <c r="AK36" i="12"/>
  <c r="AK52" i="12"/>
  <c r="AK68" i="12"/>
  <c r="AK84" i="12"/>
  <c r="AK100" i="12"/>
  <c r="AB164" i="12"/>
  <c r="AD173" i="12"/>
  <c r="AH181" i="12"/>
  <c r="AE197" i="12"/>
  <c r="AD205" i="12"/>
  <c r="Z229" i="12"/>
  <c r="AF169" i="12"/>
  <c r="AL169" i="12"/>
  <c r="AJ169" i="12"/>
  <c r="AK169" i="12"/>
  <c r="Z185" i="12"/>
  <c r="AL185" i="12"/>
  <c r="AJ185" i="12"/>
  <c r="AK185" i="12"/>
  <c r="AE217" i="12"/>
  <c r="AL217" i="12"/>
  <c r="AJ217" i="12"/>
  <c r="AK217" i="12"/>
  <c r="AC225" i="12"/>
  <c r="AL225" i="12"/>
  <c r="AJ225" i="12"/>
  <c r="AK225" i="12"/>
  <c r="AI233" i="12"/>
  <c r="AL233" i="12"/>
  <c r="AJ233" i="12"/>
  <c r="AK233" i="12"/>
  <c r="AJ228" i="12"/>
  <c r="AK35" i="12"/>
  <c r="AI59" i="12"/>
  <c r="AK59" i="12"/>
  <c r="AL59" i="12"/>
  <c r="AJ59" i="12"/>
  <c r="AK91" i="12"/>
  <c r="AL91" i="12"/>
  <c r="AJ91" i="12"/>
  <c r="AD5" i="12"/>
  <c r="AK5" i="12"/>
  <c r="AK13" i="12"/>
  <c r="Z21" i="12"/>
  <c r="AL21" i="12"/>
  <c r="AJ21" i="12"/>
  <c r="AK21" i="12"/>
  <c r="AF29" i="12"/>
  <c r="AL29" i="12"/>
  <c r="AJ29" i="12"/>
  <c r="AK29" i="12"/>
  <c r="AH37" i="12"/>
  <c r="AL37" i="12"/>
  <c r="AJ37" i="12"/>
  <c r="AK37" i="12"/>
  <c r="AH45" i="12"/>
  <c r="AL45" i="12"/>
  <c r="AJ45" i="12"/>
  <c r="AK45" i="12"/>
  <c r="AA53" i="12"/>
  <c r="AL53" i="12"/>
  <c r="AJ53" i="12"/>
  <c r="AK53" i="12"/>
  <c r="AE69" i="12"/>
  <c r="AL69" i="12"/>
  <c r="AJ69" i="12"/>
  <c r="AK69" i="12"/>
  <c r="Z77" i="12"/>
  <c r="AL77" i="12"/>
  <c r="AJ77" i="12"/>
  <c r="AK77" i="12"/>
  <c r="AA85" i="12"/>
  <c r="AL85" i="12"/>
  <c r="AJ85" i="12"/>
  <c r="AK85" i="12"/>
  <c r="AH93" i="12"/>
  <c r="AL93" i="12"/>
  <c r="AJ93" i="12"/>
  <c r="AK93" i="12"/>
  <c r="AB101" i="12"/>
  <c r="AL101" i="12"/>
  <c r="AJ101" i="12"/>
  <c r="AK101" i="12"/>
  <c r="AC156" i="12"/>
  <c r="Z165" i="12"/>
  <c r="AE173" i="12"/>
  <c r="AI181" i="12"/>
  <c r="AI197" i="12"/>
  <c r="AG205" i="12"/>
  <c r="AC229" i="12"/>
  <c r="AH162" i="12"/>
  <c r="AK162" i="12"/>
  <c r="AJ162" i="12"/>
  <c r="AL162" i="12"/>
  <c r="AJ178" i="12"/>
  <c r="AH186" i="12"/>
  <c r="AD202" i="12"/>
  <c r="AK202" i="12"/>
  <c r="AL202" i="12"/>
  <c r="AJ202" i="12"/>
  <c r="AK210" i="12"/>
  <c r="AL210" i="12"/>
  <c r="AJ210" i="12"/>
  <c r="AK218" i="12"/>
  <c r="AL218" i="12"/>
  <c r="AJ218" i="12"/>
  <c r="AH234" i="12"/>
  <c r="AK234" i="12"/>
  <c r="AL234" i="12"/>
  <c r="AJ234" i="12"/>
  <c r="Z10" i="12"/>
  <c r="AJ10" i="12"/>
  <c r="AK10" i="12"/>
  <c r="AL10" i="12"/>
  <c r="E229" i="2"/>
  <c r="E200" i="2"/>
  <c r="E197" i="2"/>
  <c r="E195" i="2"/>
  <c r="E203" i="2"/>
  <c r="E211" i="2"/>
  <c r="E219" i="2"/>
  <c r="E227" i="2"/>
  <c r="E205" i="2"/>
  <c r="E196" i="2"/>
  <c r="E204" i="2"/>
  <c r="E212" i="2"/>
  <c r="E220" i="2"/>
  <c r="E198" i="2"/>
  <c r="E207" i="2"/>
  <c r="AG50" i="12"/>
  <c r="AC191" i="12"/>
  <c r="AH192" i="12"/>
  <c r="AF197" i="12"/>
  <c r="AG200" i="12"/>
  <c r="AB206" i="12"/>
  <c r="AI207" i="12"/>
  <c r="AA213" i="12"/>
  <c r="AH223" i="12"/>
  <c r="AI230" i="12"/>
  <c r="AF191" i="12"/>
  <c r="AH197" i="12"/>
  <c r="Z231" i="12"/>
  <c r="AA78" i="12"/>
  <c r="Z93" i="12"/>
  <c r="AI38" i="12"/>
  <c r="AA93" i="12"/>
  <c r="AB25" i="12"/>
  <c r="AG37" i="12"/>
  <c r="AF48" i="12"/>
  <c r="AD90" i="12"/>
  <c r="AF157" i="12"/>
  <c r="AB165" i="12"/>
  <c r="Z167" i="12"/>
  <c r="AB173" i="12"/>
  <c r="Z179" i="12"/>
  <c r="AE183" i="12"/>
  <c r="AF189" i="12"/>
  <c r="AE191" i="12"/>
  <c r="AB197" i="12"/>
  <c r="AC205" i="12"/>
  <c r="AA207" i="12"/>
  <c r="AG212" i="12"/>
  <c r="AG220" i="12"/>
  <c r="Z223" i="12"/>
  <c r="AI229" i="12"/>
  <c r="AF231" i="12"/>
  <c r="AB29" i="12"/>
  <c r="AI50" i="12"/>
  <c r="AA66" i="12"/>
  <c r="AC82" i="12"/>
  <c r="E210" i="2"/>
  <c r="AC29" i="12"/>
  <c r="AF54" i="12"/>
  <c r="AD82" i="12"/>
  <c r="AF93" i="12"/>
  <c r="AI69" i="12"/>
  <c r="AE85" i="12"/>
  <c r="AC98" i="12"/>
  <c r="AC217" i="12"/>
  <c r="AC45" i="12"/>
  <c r="AI57" i="12"/>
  <c r="AF85" i="12"/>
  <c r="AD98" i="12"/>
  <c r="AB225" i="12"/>
  <c r="AD73" i="12"/>
  <c r="AI101" i="12"/>
  <c r="AD74" i="12"/>
  <c r="AB102" i="12"/>
  <c r="AE13" i="12"/>
  <c r="AF68" i="12"/>
  <c r="AF217" i="12"/>
  <c r="AE225" i="12"/>
  <c r="AC13" i="12"/>
  <c r="AH30" i="12"/>
  <c r="AH38" i="12"/>
  <c r="AA44" i="12"/>
  <c r="AI46" i="12"/>
  <c r="AE50" i="12"/>
  <c r="AC54" i="12"/>
  <c r="AI58" i="12"/>
  <c r="AA82" i="12"/>
  <c r="AC85" i="12"/>
  <c r="AF101" i="12"/>
  <c r="AG172" i="12"/>
  <c r="AI185" i="12"/>
  <c r="AE193" i="12"/>
  <c r="AB196" i="12"/>
  <c r="AI202" i="12"/>
  <c r="AI204" i="12"/>
  <c r="AC212" i="12"/>
  <c r="AB217" i="12"/>
  <c r="AC220" i="12"/>
  <c r="AA225" i="12"/>
  <c r="AA234" i="12"/>
  <c r="AC26" i="12"/>
  <c r="AE29" i="12"/>
  <c r="AE37" i="12"/>
  <c r="AC48" i="12"/>
  <c r="AC56" i="12"/>
  <c r="AB74" i="12"/>
  <c r="AB78" i="12"/>
  <c r="AG82" i="12"/>
  <c r="AI85" i="12"/>
  <c r="AB90" i="12"/>
  <c r="AD93" i="12"/>
  <c r="AG98" i="12"/>
  <c r="AF102" i="12"/>
  <c r="AB156" i="12"/>
  <c r="AG164" i="12"/>
  <c r="AD169" i="12"/>
  <c r="AG196" i="12"/>
  <c r="Z204" i="12"/>
  <c r="AI212" i="12"/>
  <c r="AG217" i="12"/>
  <c r="AH220" i="12"/>
  <c r="AF225" i="12"/>
  <c r="Z233" i="12"/>
  <c r="Z30" i="12"/>
  <c r="AD78" i="12"/>
  <c r="AB86" i="12"/>
  <c r="AB100" i="12"/>
  <c r="AE218" i="12"/>
  <c r="AH225" i="12"/>
  <c r="AB233" i="12"/>
  <c r="AB28" i="12"/>
  <c r="AC30" i="12"/>
  <c r="AD40" i="12"/>
  <c r="AF45" i="12"/>
  <c r="AI49" i="12"/>
  <c r="AB58" i="12"/>
  <c r="AB62" i="12"/>
  <c r="AC66" i="12"/>
  <c r="AC70" i="12"/>
  <c r="AF74" i="12"/>
  <c r="AI78" i="12"/>
  <c r="AF86" i="12"/>
  <c r="AF90" i="12"/>
  <c r="Z162" i="12"/>
  <c r="AC180" i="12"/>
  <c r="AD204" i="12"/>
  <c r="AI225" i="12"/>
  <c r="AD233" i="12"/>
  <c r="AD30" i="12"/>
  <c r="Z34" i="12"/>
  <c r="AA38" i="12"/>
  <c r="AG41" i="12"/>
  <c r="AC46" i="12"/>
  <c r="AB50" i="12"/>
  <c r="AD58" i="12"/>
  <c r="AG62" i="12"/>
  <c r="AD66" i="12"/>
  <c r="AG70" i="12"/>
  <c r="AI74" i="12"/>
  <c r="AI90" i="12"/>
  <c r="AB94" i="12"/>
  <c r="AA101" i="12"/>
  <c r="AD162" i="12"/>
  <c r="AD185" i="12"/>
  <c r="AF204" i="12"/>
  <c r="AA212" i="12"/>
  <c r="AF233" i="12"/>
  <c r="D255" i="2"/>
  <c r="AE30" i="12"/>
  <c r="AE38" i="12"/>
  <c r="AI42" i="12"/>
  <c r="AD50" i="12"/>
  <c r="AB54" i="12"/>
  <c r="AF58" i="12"/>
  <c r="AG66" i="12"/>
  <c r="AI81" i="12"/>
  <c r="AH94" i="12"/>
  <c r="AF185" i="12"/>
  <c r="Z196" i="12"/>
  <c r="AH204" i="12"/>
  <c r="AB212" i="12"/>
  <c r="Z217" i="12"/>
  <c r="Z220" i="12"/>
  <c r="AH233" i="12"/>
  <c r="AD11" i="12"/>
  <c r="AF5" i="12"/>
  <c r="AG5" i="12"/>
  <c r="AB9" i="12"/>
  <c r="Z5" i="12"/>
  <c r="AI5" i="12"/>
  <c r="AH22" i="12"/>
  <c r="AI22" i="12"/>
  <c r="AE21" i="12"/>
  <c r="AG21" i="12"/>
  <c r="AH21" i="12"/>
  <c r="Z22" i="12"/>
  <c r="AC22" i="12"/>
  <c r="AE22" i="12"/>
  <c r="AG17" i="12"/>
  <c r="AH18" i="12"/>
  <c r="Z14" i="12"/>
  <c r="AC14" i="12"/>
  <c r="AD14" i="12"/>
  <c r="AE14" i="12"/>
  <c r="AH14" i="12"/>
  <c r="AC10" i="12"/>
  <c r="AA157" i="12"/>
  <c r="AE159" i="12"/>
  <c r="AD160" i="12"/>
  <c r="AD165" i="12"/>
  <c r="AG167" i="12"/>
  <c r="AG168" i="12"/>
  <c r="AH173" i="12"/>
  <c r="Z176" i="12"/>
  <c r="AF177" i="12"/>
  <c r="Z181" i="12"/>
  <c r="AD183" i="12"/>
  <c r="AC184" i="12"/>
  <c r="AD186" i="12"/>
  <c r="AH189" i="12"/>
  <c r="AD191" i="12"/>
  <c r="AC192" i="12"/>
  <c r="Z197" i="12"/>
  <c r="AD200" i="12"/>
  <c r="AA204" i="12"/>
  <c r="AB205" i="12"/>
  <c r="AG207" i="12"/>
  <c r="AF212" i="12"/>
  <c r="AD217" i="12"/>
  <c r="AA220" i="12"/>
  <c r="AA223" i="12"/>
  <c r="AI223" i="12"/>
  <c r="Z225" i="12"/>
  <c r="AH229" i="12"/>
  <c r="AD231" i="12"/>
  <c r="AC233" i="12"/>
  <c r="Z159" i="12"/>
  <c r="AI169" i="12"/>
  <c r="AH178" i="12"/>
  <c r="AA189" i="12"/>
  <c r="AG192" i="12"/>
  <c r="AC196" i="12"/>
  <c r="AD197" i="12"/>
  <c r="AH200" i="12"/>
  <c r="AE204" i="12"/>
  <c r="AF205" i="12"/>
  <c r="Z208" i="12"/>
  <c r="AH216" i="12"/>
  <c r="AH217" i="12"/>
  <c r="AE220" i="12"/>
  <c r="AD225" i="12"/>
  <c r="AA229" i="12"/>
  <c r="AG233" i="12"/>
  <c r="AG155" i="12"/>
  <c r="Z19" i="12"/>
  <c r="AF51" i="12"/>
  <c r="AE51" i="12"/>
  <c r="AB51" i="12"/>
  <c r="AI51" i="12"/>
  <c r="Z51" i="12"/>
  <c r="AC75" i="12"/>
  <c r="AF75" i="12"/>
  <c r="AH75" i="12"/>
  <c r="AD75" i="12"/>
  <c r="AA75" i="12"/>
  <c r="AC99" i="12"/>
  <c r="AG99" i="12"/>
  <c r="AI99" i="12"/>
  <c r="AB99" i="12"/>
  <c r="AE99" i="12"/>
  <c r="Z99" i="12"/>
  <c r="AE83" i="12"/>
  <c r="AC20" i="12"/>
  <c r="AC44" i="12"/>
  <c r="AI60" i="12"/>
  <c r="AD68" i="12"/>
  <c r="AB76" i="12"/>
  <c r="AD92" i="12"/>
  <c r="AH100" i="12"/>
  <c r="AC9" i="12"/>
  <c r="AD10" i="12"/>
  <c r="AH17" i="12"/>
  <c r="AI18" i="12"/>
  <c r="AC25" i="12"/>
  <c r="AD26" i="12"/>
  <c r="AG31" i="12"/>
  <c r="AI32" i="12"/>
  <c r="AA34" i="12"/>
  <c r="AH41" i="12"/>
  <c r="AA43" i="12"/>
  <c r="AD44" i="12"/>
  <c r="AG51" i="12"/>
  <c r="Z65" i="12"/>
  <c r="AE73" i="12"/>
  <c r="AB75" i="12"/>
  <c r="Z186" i="12"/>
  <c r="AE156" i="12"/>
  <c r="AI156" i="12"/>
  <c r="AA156" i="12"/>
  <c r="Z156" i="12"/>
  <c r="AD156" i="12"/>
  <c r="AH156" i="12"/>
  <c r="AF156" i="12"/>
  <c r="AE164" i="12"/>
  <c r="AI164" i="12"/>
  <c r="AA164" i="12"/>
  <c r="Z164" i="12"/>
  <c r="AD164" i="12"/>
  <c r="AH164" i="12"/>
  <c r="AF164" i="12"/>
  <c r="AE172" i="12"/>
  <c r="AI172" i="12"/>
  <c r="AA172" i="12"/>
  <c r="Z172" i="12"/>
  <c r="AD172" i="12"/>
  <c r="AH172" i="12"/>
  <c r="AF172" i="12"/>
  <c r="AE180" i="12"/>
  <c r="AI180" i="12"/>
  <c r="AA180" i="12"/>
  <c r="Z180" i="12"/>
  <c r="AD180" i="12"/>
  <c r="AH180" i="12"/>
  <c r="AF180" i="12"/>
  <c r="AH11" i="12"/>
  <c r="AC59" i="12"/>
  <c r="AF59" i="12"/>
  <c r="AH59" i="12"/>
  <c r="AD59" i="12"/>
  <c r="AA59" i="12"/>
  <c r="AC83" i="12"/>
  <c r="AF83" i="12"/>
  <c r="AB83" i="12"/>
  <c r="AI83" i="12"/>
  <c r="AG83" i="12"/>
  <c r="AD51" i="12"/>
  <c r="AI13" i="12"/>
  <c r="AI21" i="12"/>
  <c r="AA21" i="12"/>
  <c r="AD21" i="12"/>
  <c r="AI29" i="12"/>
  <c r="AA29" i="12"/>
  <c r="AD29" i="12"/>
  <c r="AI37" i="12"/>
  <c r="AA37" i="12"/>
  <c r="AF37" i="12"/>
  <c r="AD37" i="12"/>
  <c r="AB45" i="12"/>
  <c r="AA45" i="12"/>
  <c r="AG45" i="12"/>
  <c r="AE45" i="12"/>
  <c r="AG53" i="12"/>
  <c r="AB53" i="12"/>
  <c r="AD53" i="12"/>
  <c r="Z53" i="12"/>
  <c r="AH53" i="12"/>
  <c r="AG69" i="12"/>
  <c r="AB69" i="12"/>
  <c r="AD69" i="12"/>
  <c r="Z69" i="12"/>
  <c r="AH69" i="12"/>
  <c r="AG77" i="12"/>
  <c r="AB77" i="12"/>
  <c r="AI77" i="12"/>
  <c r="AE77" i="12"/>
  <c r="AC77" i="12"/>
  <c r="AE9" i="12"/>
  <c r="AE10" i="12"/>
  <c r="AI16" i="12"/>
  <c r="Z18" i="12"/>
  <c r="AB21" i="12"/>
  <c r="AE25" i="12"/>
  <c r="AE26" i="12"/>
  <c r="AG29" i="12"/>
  <c r="Z33" i="12"/>
  <c r="AC34" i="12"/>
  <c r="Z42" i="12"/>
  <c r="AI45" i="12"/>
  <c r="AH51" i="12"/>
  <c r="AC53" i="12"/>
  <c r="AG56" i="12"/>
  <c r="AC65" i="12"/>
  <c r="AH73" i="12"/>
  <c r="AE75" i="12"/>
  <c r="AA77" i="12"/>
  <c r="AA89" i="12"/>
  <c r="Z161" i="12"/>
  <c r="AA202" i="12"/>
  <c r="AE43" i="12"/>
  <c r="AB43" i="12"/>
  <c r="AH43" i="12"/>
  <c r="Z43" i="12"/>
  <c r="AC67" i="12"/>
  <c r="AF67" i="12"/>
  <c r="AB67" i="12"/>
  <c r="AI67" i="12"/>
  <c r="AG67" i="12"/>
  <c r="AC91" i="12"/>
  <c r="AF91" i="12"/>
  <c r="AH91" i="12"/>
  <c r="AD91" i="12"/>
  <c r="AA91" i="12"/>
  <c r="AG59" i="12"/>
  <c r="Z75" i="12"/>
  <c r="AG14" i="12"/>
  <c r="AB14" i="12"/>
  <c r="AG22" i="12"/>
  <c r="AB22" i="12"/>
  <c r="AG30" i="12"/>
  <c r="AB30" i="12"/>
  <c r="AG38" i="12"/>
  <c r="AD38" i="12"/>
  <c r="AB38" i="12"/>
  <c r="AH46" i="12"/>
  <c r="Z46" i="12"/>
  <c r="AA46" i="12"/>
  <c r="AF46" i="12"/>
  <c r="AD46" i="12"/>
  <c r="AE54" i="12"/>
  <c r="AH54" i="12"/>
  <c r="Z54" i="12"/>
  <c r="AD54" i="12"/>
  <c r="AA54" i="12"/>
  <c r="AI54" i="12"/>
  <c r="AE62" i="12"/>
  <c r="AH62" i="12"/>
  <c r="Z62" i="12"/>
  <c r="AF62" i="12"/>
  <c r="AC62" i="12"/>
  <c r="AE70" i="12"/>
  <c r="AH70" i="12"/>
  <c r="Z70" i="12"/>
  <c r="AD70" i="12"/>
  <c r="AA70" i="12"/>
  <c r="AI70" i="12"/>
  <c r="AE78" i="12"/>
  <c r="AH78" i="12"/>
  <c r="Z78" i="12"/>
  <c r="AF78" i="12"/>
  <c r="AC78" i="12"/>
  <c r="AE86" i="12"/>
  <c r="AH86" i="12"/>
  <c r="Z86" i="12"/>
  <c r="AD86" i="12"/>
  <c r="AA86" i="12"/>
  <c r="AI86" i="12"/>
  <c r="AE94" i="12"/>
  <c r="AI94" i="12"/>
  <c r="AF94" i="12"/>
  <c r="Z94" i="12"/>
  <c r="AG94" i="12"/>
  <c r="AC94" i="12"/>
  <c r="AE102" i="12"/>
  <c r="AI102" i="12"/>
  <c r="AA102" i="12"/>
  <c r="Z102" i="12"/>
  <c r="AD102" i="12"/>
  <c r="AC102" i="12"/>
  <c r="AH102" i="12"/>
  <c r="AF9" i="12"/>
  <c r="AF10" i="12"/>
  <c r="AG11" i="12"/>
  <c r="AH13" i="12"/>
  <c r="AI14" i="12"/>
  <c r="Z17" i="12"/>
  <c r="AA18" i="12"/>
  <c r="AC21" i="12"/>
  <c r="AD22" i="12"/>
  <c r="AF25" i="12"/>
  <c r="AF26" i="12"/>
  <c r="AH29" i="12"/>
  <c r="AI30" i="12"/>
  <c r="AB33" i="12"/>
  <c r="AE34" i="12"/>
  <c r="Z37" i="12"/>
  <c r="AC38" i="12"/>
  <c r="AA42" i="12"/>
  <c r="AD43" i="12"/>
  <c r="AB46" i="12"/>
  <c r="Z49" i="12"/>
  <c r="AE53" i="12"/>
  <c r="AA62" i="12"/>
  <c r="AD65" i="12"/>
  <c r="AA67" i="12"/>
  <c r="AH68" i="12"/>
  <c r="AF70" i="12"/>
  <c r="AG75" i="12"/>
  <c r="AD77" i="12"/>
  <c r="AD89" i="12"/>
  <c r="Z91" i="12"/>
  <c r="AD94" i="12"/>
  <c r="AA99" i="12"/>
  <c r="Z169" i="12"/>
  <c r="AA158" i="12"/>
  <c r="AI166" i="12"/>
  <c r="AA166" i="12"/>
  <c r="AE166" i="12"/>
  <c r="AB166" i="12"/>
  <c r="AF166" i="12"/>
  <c r="AD166" i="12"/>
  <c r="AI174" i="12"/>
  <c r="AA174" i="12"/>
  <c r="AE174" i="12"/>
  <c r="AB174" i="12"/>
  <c r="AF174" i="12"/>
  <c r="AD174" i="12"/>
  <c r="AI190" i="12"/>
  <c r="AA190" i="12"/>
  <c r="AE190" i="12"/>
  <c r="AB190" i="12"/>
  <c r="AF190" i="12"/>
  <c r="Z190" i="12"/>
  <c r="AG190" i="12"/>
  <c r="AI198" i="12"/>
  <c r="AA198" i="12"/>
  <c r="AE198" i="12"/>
  <c r="AB198" i="12"/>
  <c r="AH198" i="12"/>
  <c r="AF198" i="12"/>
  <c r="AC198" i="12"/>
  <c r="AH206" i="12"/>
  <c r="AD206" i="12"/>
  <c r="AI206" i="12"/>
  <c r="AC206" i="12"/>
  <c r="AG206" i="12"/>
  <c r="AE206" i="12"/>
  <c r="AC71" i="12"/>
  <c r="AG9" i="12"/>
  <c r="AH10" i="12"/>
  <c r="AB17" i="12"/>
  <c r="AC18" i="12"/>
  <c r="AG25" i="12"/>
  <c r="AH26" i="12"/>
  <c r="AC33" i="12"/>
  <c r="AF34" i="12"/>
  <c r="AB37" i="12"/>
  <c r="Z41" i="12"/>
  <c r="AC42" i="12"/>
  <c r="AF43" i="12"/>
  <c r="AC49" i="12"/>
  <c r="AF53" i="12"/>
  <c r="AA57" i="12"/>
  <c r="AF65" i="12"/>
  <c r="AD67" i="12"/>
  <c r="AA69" i="12"/>
  <c r="AI75" i="12"/>
  <c r="AF77" i="12"/>
  <c r="Z81" i="12"/>
  <c r="AE89" i="12"/>
  <c r="AB91" i="12"/>
  <c r="Z97" i="12"/>
  <c r="AD99" i="12"/>
  <c r="Z40" i="12"/>
  <c r="AF40" i="12"/>
  <c r="AD56" i="12"/>
  <c r="AE64" i="12"/>
  <c r="AI72" i="12"/>
  <c r="AB88" i="12"/>
  <c r="AI96" i="12"/>
  <c r="AI10" i="12"/>
  <c r="AA14" i="12"/>
  <c r="AD18" i="12"/>
  <c r="AF21" i="12"/>
  <c r="AF22" i="12"/>
  <c r="AI26" i="12"/>
  <c r="Z28" i="12"/>
  <c r="Z29" i="12"/>
  <c r="AA30" i="12"/>
  <c r="AH34" i="12"/>
  <c r="AC37" i="12"/>
  <c r="AF38" i="12"/>
  <c r="AE42" i="12"/>
  <c r="AG43" i="12"/>
  <c r="Z45" i="12"/>
  <c r="AE46" i="12"/>
  <c r="AC52" i="12"/>
  <c r="AI53" i="12"/>
  <c r="Z59" i="12"/>
  <c r="AD62" i="12"/>
  <c r="AE67" i="12"/>
  <c r="AC69" i="12"/>
  <c r="AH77" i="12"/>
  <c r="Z83" i="12"/>
  <c r="AC86" i="12"/>
  <c r="AE91" i="12"/>
  <c r="AF99" i="12"/>
  <c r="AC172" i="12"/>
  <c r="AB180" i="12"/>
  <c r="AC190" i="12"/>
  <c r="AI9" i="12"/>
  <c r="AA9" i="12"/>
  <c r="AD9" i="12"/>
  <c r="AI17" i="12"/>
  <c r="AA17" i="12"/>
  <c r="AD17" i="12"/>
  <c r="AI25" i="12"/>
  <c r="AA25" i="12"/>
  <c r="AD25" i="12"/>
  <c r="AI33" i="12"/>
  <c r="AA33" i="12"/>
  <c r="AF33" i="12"/>
  <c r="AD33" i="12"/>
  <c r="AI41" i="12"/>
  <c r="AA41" i="12"/>
  <c r="AF41" i="12"/>
  <c r="AD41" i="12"/>
  <c r="AB49" i="12"/>
  <c r="AG49" i="12"/>
  <c r="AD49" i="12"/>
  <c r="AA49" i="12"/>
  <c r="AG57" i="12"/>
  <c r="AB57" i="12"/>
  <c r="AF57" i="12"/>
  <c r="AC57" i="12"/>
  <c r="Z57" i="12"/>
  <c r="AG65" i="12"/>
  <c r="AB65" i="12"/>
  <c r="AA65" i="12"/>
  <c r="AH65" i="12"/>
  <c r="AE65" i="12"/>
  <c r="AG73" i="12"/>
  <c r="AB73" i="12"/>
  <c r="AF73" i="12"/>
  <c r="AC73" i="12"/>
  <c r="Z73" i="12"/>
  <c r="AG81" i="12"/>
  <c r="AB81" i="12"/>
  <c r="AA81" i="12"/>
  <c r="AH81" i="12"/>
  <c r="AE81" i="12"/>
  <c r="AG89" i="12"/>
  <c r="AB89" i="12"/>
  <c r="AF89" i="12"/>
  <c r="AC89" i="12"/>
  <c r="Z89" i="12"/>
  <c r="AG97" i="12"/>
  <c r="AC97" i="12"/>
  <c r="AH97" i="12"/>
  <c r="AA97" i="12"/>
  <c r="AE97" i="12"/>
  <c r="AB97" i="12"/>
  <c r="AE17" i="12"/>
  <c r="AF19" i="12"/>
  <c r="AG33" i="12"/>
  <c r="AC41" i="12"/>
  <c r="AI43" i="12"/>
  <c r="AF49" i="12"/>
  <c r="AA51" i="12"/>
  <c r="AE57" i="12"/>
  <c r="AB59" i="12"/>
  <c r="AH67" i="12"/>
  <c r="AD81" i="12"/>
  <c r="AA83" i="12"/>
  <c r="AI89" i="12"/>
  <c r="AG91" i="12"/>
  <c r="AF97" i="12"/>
  <c r="AH99" i="12"/>
  <c r="AC161" i="12"/>
  <c r="AG161" i="12"/>
  <c r="AA161" i="12"/>
  <c r="AE161" i="12"/>
  <c r="AH161" i="12"/>
  <c r="AB161" i="12"/>
  <c r="AC169" i="12"/>
  <c r="AG169" i="12"/>
  <c r="AA169" i="12"/>
  <c r="AE169" i="12"/>
  <c r="AH169" i="12"/>
  <c r="AB169" i="12"/>
  <c r="AC177" i="12"/>
  <c r="AG177" i="12"/>
  <c r="AA177" i="12"/>
  <c r="AE177" i="12"/>
  <c r="AH177" i="12"/>
  <c r="AB177" i="12"/>
  <c r="AC185" i="12"/>
  <c r="AG185" i="12"/>
  <c r="AA185" i="12"/>
  <c r="AE185" i="12"/>
  <c r="AH185" i="12"/>
  <c r="AB185" i="12"/>
  <c r="AG10" i="12"/>
  <c r="AB10" i="12"/>
  <c r="AG18" i="12"/>
  <c r="AB18" i="12"/>
  <c r="AG26" i="12"/>
  <c r="AB26" i="12"/>
  <c r="AG34" i="12"/>
  <c r="AD34" i="12"/>
  <c r="AB34" i="12"/>
  <c r="AG42" i="12"/>
  <c r="AD42" i="12"/>
  <c r="AB42" i="12"/>
  <c r="Z9" i="12"/>
  <c r="AA10" i="12"/>
  <c r="AB11" i="12"/>
  <c r="AF17" i="12"/>
  <c r="AF18" i="12"/>
  <c r="AG19" i="12"/>
  <c r="Z25" i="12"/>
  <c r="AA26" i="12"/>
  <c r="AH33" i="12"/>
  <c r="AE41" i="12"/>
  <c r="AH42" i="12"/>
  <c r="AD45" i="12"/>
  <c r="AH49" i="12"/>
  <c r="AC51" i="12"/>
  <c r="AH57" i="12"/>
  <c r="AE59" i="12"/>
  <c r="AF69" i="12"/>
  <c r="AA73" i="12"/>
  <c r="AF81" i="12"/>
  <c r="AD83" i="12"/>
  <c r="AI91" i="12"/>
  <c r="AI97" i="12"/>
  <c r="AI162" i="12"/>
  <c r="AA162" i="12"/>
  <c r="AE162" i="12"/>
  <c r="AB162" i="12"/>
  <c r="AF162" i="12"/>
  <c r="AG162" i="12"/>
  <c r="AC162" i="12"/>
  <c r="AF178" i="12"/>
  <c r="AG178" i="12"/>
  <c r="AG186" i="12"/>
  <c r="AC186" i="12"/>
  <c r="AH202" i="12"/>
  <c r="AB202" i="12"/>
  <c r="AF202" i="12"/>
  <c r="AC202" i="12"/>
  <c r="AG202" i="12"/>
  <c r="AE202" i="12"/>
  <c r="AH210" i="12"/>
  <c r="AE210" i="12"/>
  <c r="AA210" i="12"/>
  <c r="AI210" i="12"/>
  <c r="AG85" i="12"/>
  <c r="AB85" i="12"/>
  <c r="AG93" i="12"/>
  <c r="AB93" i="12"/>
  <c r="AG101" i="12"/>
  <c r="AC101" i="12"/>
  <c r="Z101" i="12"/>
  <c r="AD101" i="12"/>
  <c r="AA50" i="12"/>
  <c r="AA58" i="12"/>
  <c r="AF66" i="12"/>
  <c r="AA74" i="12"/>
  <c r="AF82" i="12"/>
  <c r="AH85" i="12"/>
  <c r="AA90" i="12"/>
  <c r="AC93" i="12"/>
  <c r="AE101" i="12"/>
  <c r="Z85" i="12"/>
  <c r="AE93" i="12"/>
  <c r="AH101" i="12"/>
  <c r="AH214" i="12"/>
  <c r="AA214" i="12"/>
  <c r="AE214" i="12"/>
  <c r="AH50" i="12"/>
  <c r="Z50" i="12"/>
  <c r="AE58" i="12"/>
  <c r="AH58" i="12"/>
  <c r="Z58" i="12"/>
  <c r="AE66" i="12"/>
  <c r="AH66" i="12"/>
  <c r="Z66" i="12"/>
  <c r="AE74" i="12"/>
  <c r="AH74" i="12"/>
  <c r="Z74" i="12"/>
  <c r="AE82" i="12"/>
  <c r="AH82" i="12"/>
  <c r="Z82" i="12"/>
  <c r="AE90" i="12"/>
  <c r="AH90" i="12"/>
  <c r="Z90" i="12"/>
  <c r="AE98" i="12"/>
  <c r="AI98" i="12"/>
  <c r="AA98" i="12"/>
  <c r="AH98" i="12"/>
  <c r="AB98" i="12"/>
  <c r="AF50" i="12"/>
  <c r="AG58" i="12"/>
  <c r="AB66" i="12"/>
  <c r="AG74" i="12"/>
  <c r="AB82" i="12"/>
  <c r="AD85" i="12"/>
  <c r="AG90" i="12"/>
  <c r="AI93" i="12"/>
  <c r="Z98" i="12"/>
  <c r="AH218" i="12"/>
  <c r="AI218" i="12"/>
  <c r="AA218" i="12"/>
  <c r="AC157" i="12"/>
  <c r="AG157" i="12"/>
  <c r="AC165" i="12"/>
  <c r="AG165" i="12"/>
  <c r="AC173" i="12"/>
  <c r="AG173" i="12"/>
  <c r="AC181" i="12"/>
  <c r="AG181" i="12"/>
  <c r="AH222" i="12"/>
  <c r="AI222" i="12"/>
  <c r="AE222" i="12"/>
  <c r="AE160" i="12"/>
  <c r="AI160" i="12"/>
  <c r="AA160" i="12"/>
  <c r="AE168" i="12"/>
  <c r="AI168" i="12"/>
  <c r="AA168" i="12"/>
  <c r="AE176" i="12"/>
  <c r="AI176" i="12"/>
  <c r="AA176" i="12"/>
  <c r="AE184" i="12"/>
  <c r="AI184" i="12"/>
  <c r="AA184" i="12"/>
  <c r="AH226" i="12"/>
  <c r="AE226" i="12"/>
  <c r="AG189" i="12"/>
  <c r="AA192" i="12"/>
  <c r="AI192" i="12"/>
  <c r="AG193" i="12"/>
  <c r="AA196" i="12"/>
  <c r="AI196" i="12"/>
  <c r="AG197" i="12"/>
  <c r="AA200" i="12"/>
  <c r="AI200" i="12"/>
  <c r="AG201" i="12"/>
  <c r="AC204" i="12"/>
  <c r="AA205" i="12"/>
  <c r="AI205" i="12"/>
  <c r="AC209" i="12"/>
  <c r="AD212" i="12"/>
  <c r="AA217" i="12"/>
  <c r="AI217" i="12"/>
  <c r="AB220" i="12"/>
  <c r="AG225" i="12"/>
  <c r="AF229" i="12"/>
  <c r="AE233" i="12"/>
  <c r="AA208" i="12"/>
  <c r="Z212" i="12"/>
  <c r="AA230" i="12"/>
  <c r="AA233" i="12"/>
  <c r="AB210" i="12"/>
  <c r="AB214" i="12"/>
  <c r="AB218" i="12"/>
  <c r="AB222" i="12"/>
  <c r="AB226" i="12"/>
  <c r="AB230" i="12"/>
  <c r="AB234" i="12"/>
  <c r="AC210" i="12"/>
  <c r="AC214" i="12"/>
  <c r="AC218" i="12"/>
  <c r="AC222" i="12"/>
  <c r="AC226" i="12"/>
  <c r="AC230" i="12"/>
  <c r="AC234" i="12"/>
  <c r="AD210" i="12"/>
  <c r="AD214" i="12"/>
  <c r="AD218" i="12"/>
  <c r="AD222" i="12"/>
  <c r="AD226" i="12"/>
  <c r="AD230" i="12"/>
  <c r="AD234" i="12"/>
  <c r="AF210" i="12"/>
  <c r="AF214" i="12"/>
  <c r="AF218" i="12"/>
  <c r="AF222" i="12"/>
  <c r="AF226" i="12"/>
  <c r="AF230" i="12"/>
  <c r="AF234" i="12"/>
  <c r="AG210" i="12"/>
  <c r="AG214" i="12"/>
  <c r="AG218" i="12"/>
  <c r="AG222" i="12"/>
  <c r="AG226" i="12"/>
  <c r="AG230" i="12"/>
  <c r="AG234" i="12"/>
  <c r="Z202" i="12"/>
  <c r="Z206" i="12"/>
  <c r="Z210" i="12"/>
  <c r="Z214" i="12"/>
  <c r="Z218" i="12"/>
  <c r="Z222" i="12"/>
  <c r="Z226" i="12"/>
  <c r="Z230" i="12"/>
  <c r="Z234" i="12"/>
  <c r="E256" i="2"/>
  <c r="D256" i="2"/>
  <c r="L25" i="20"/>
  <c r="E255" i="2"/>
  <c r="G24" i="20"/>
  <c r="O24" i="20"/>
  <c r="J24" i="20"/>
  <c r="G25" i="20"/>
  <c r="O25" i="20"/>
  <c r="K24" i="20"/>
  <c r="H25" i="20"/>
  <c r="P25" i="20"/>
  <c r="M24" i="20"/>
  <c r="L24" i="20"/>
  <c r="I25" i="20"/>
  <c r="J25" i="20"/>
  <c r="N24" i="20"/>
  <c r="K25" i="20"/>
  <c r="H24" i="20"/>
  <c r="P24" i="20"/>
  <c r="M25" i="20"/>
  <c r="Y46" i="13"/>
  <c r="H65" i="19"/>
  <c r="G65" i="19"/>
  <c r="F65" i="19"/>
  <c r="E65" i="19"/>
  <c r="D65" i="19"/>
  <c r="H64" i="19"/>
  <c r="G64" i="19"/>
  <c r="F64" i="19"/>
  <c r="E64" i="19"/>
  <c r="I64" i="19" s="1"/>
  <c r="D64" i="19"/>
  <c r="H63" i="19"/>
  <c r="G63" i="19"/>
  <c r="F63" i="19"/>
  <c r="E63" i="19"/>
  <c r="D63" i="19"/>
  <c r="H62" i="19"/>
  <c r="G62" i="19"/>
  <c r="F62" i="19"/>
  <c r="E62" i="19"/>
  <c r="D62" i="19"/>
  <c r="H61" i="19"/>
  <c r="G61" i="19"/>
  <c r="F61" i="19"/>
  <c r="E61" i="19"/>
  <c r="D61" i="19"/>
  <c r="H60" i="19"/>
  <c r="I60" i="19" s="1"/>
  <c r="G60" i="19"/>
  <c r="F60" i="19"/>
  <c r="E60" i="19"/>
  <c r="D60" i="19"/>
  <c r="H59" i="19"/>
  <c r="G59" i="19"/>
  <c r="F59" i="19"/>
  <c r="E59" i="19"/>
  <c r="D59" i="19"/>
  <c r="H58" i="19"/>
  <c r="G58" i="19"/>
  <c r="F58" i="19"/>
  <c r="E58" i="19"/>
  <c r="D58" i="19"/>
  <c r="H57" i="19"/>
  <c r="I57" i="19" s="1"/>
  <c r="G57" i="19"/>
  <c r="F57" i="19"/>
  <c r="E57" i="19"/>
  <c r="D57" i="19"/>
  <c r="H56" i="19"/>
  <c r="G56" i="19"/>
  <c r="F56" i="19"/>
  <c r="E56" i="19"/>
  <c r="D56" i="19"/>
  <c r="H55" i="19"/>
  <c r="G55" i="19"/>
  <c r="F55" i="19"/>
  <c r="E55" i="19"/>
  <c r="D55" i="19"/>
  <c r="H54" i="19"/>
  <c r="G54" i="19"/>
  <c r="F54" i="19"/>
  <c r="E54" i="19"/>
  <c r="D54" i="19"/>
  <c r="H53" i="19"/>
  <c r="G53" i="19"/>
  <c r="F53" i="19"/>
  <c r="E53" i="19"/>
  <c r="D53" i="19"/>
  <c r="H52" i="19"/>
  <c r="G52" i="19"/>
  <c r="F52" i="19"/>
  <c r="E52" i="19"/>
  <c r="D52" i="19"/>
  <c r="H51" i="19"/>
  <c r="G51" i="19"/>
  <c r="F51" i="19"/>
  <c r="E51" i="19"/>
  <c r="I51" i="19" s="1"/>
  <c r="D51" i="19"/>
  <c r="H50" i="19"/>
  <c r="G50" i="19"/>
  <c r="F50" i="19"/>
  <c r="E50" i="19"/>
  <c r="D50" i="19"/>
  <c r="H49" i="19"/>
  <c r="G49" i="19"/>
  <c r="F49" i="19"/>
  <c r="E49" i="19"/>
  <c r="D49" i="19"/>
  <c r="H48" i="19"/>
  <c r="G48" i="19"/>
  <c r="F48" i="19"/>
  <c r="E48" i="19"/>
  <c r="I48" i="19" s="1"/>
  <c r="D48" i="19"/>
  <c r="H47" i="19"/>
  <c r="G47" i="19"/>
  <c r="F47" i="19"/>
  <c r="E47" i="19"/>
  <c r="D47" i="19"/>
  <c r="H46" i="19"/>
  <c r="G46" i="19"/>
  <c r="F46" i="19"/>
  <c r="E46" i="19"/>
  <c r="D46" i="19"/>
  <c r="Y45" i="19"/>
  <c r="E25" i="20" s="1"/>
  <c r="F256" i="2" s="1"/>
  <c r="AQ256" i="2" s="1"/>
  <c r="I44" i="19"/>
  <c r="Y44" i="19"/>
  <c r="F234" i="12" s="1"/>
  <c r="F234" i="2" s="1"/>
  <c r="I43" i="19"/>
  <c r="Y43" i="19" s="1"/>
  <c r="F233" i="12" s="1"/>
  <c r="F233" i="2" s="1"/>
  <c r="I42" i="19"/>
  <c r="Y42" i="19" s="1"/>
  <c r="F232" i="12" s="1"/>
  <c r="F232" i="2" s="1"/>
  <c r="I41" i="19"/>
  <c r="Y41" i="19" s="1"/>
  <c r="F231" i="12" s="1"/>
  <c r="F231" i="2" s="1"/>
  <c r="I40" i="19"/>
  <c r="Y40" i="19" s="1"/>
  <c r="F230" i="12" s="1"/>
  <c r="F230" i="2" s="1"/>
  <c r="I39" i="19"/>
  <c r="Y39" i="19"/>
  <c r="F229" i="12" s="1"/>
  <c r="F229" i="2" s="1"/>
  <c r="I38" i="19"/>
  <c r="Y38" i="19"/>
  <c r="F228" i="12" s="1"/>
  <c r="I37" i="19"/>
  <c r="Y37" i="19" s="1"/>
  <c r="F227" i="12" s="1"/>
  <c r="F227" i="2" s="1"/>
  <c r="I36" i="19"/>
  <c r="Y36" i="19" s="1"/>
  <c r="F226" i="12" s="1"/>
  <c r="F226" i="2" s="1"/>
  <c r="I35" i="19"/>
  <c r="Y35" i="19" s="1"/>
  <c r="F225" i="12" s="1"/>
  <c r="F225" i="2" s="1"/>
  <c r="I34" i="19"/>
  <c r="Y34" i="19" s="1"/>
  <c r="F224" i="12" s="1"/>
  <c r="F224" i="2"/>
  <c r="I33" i="19"/>
  <c r="Y33" i="19"/>
  <c r="F223" i="12" s="1"/>
  <c r="F223" i="2" s="1"/>
  <c r="I32" i="19"/>
  <c r="Y32" i="19" s="1"/>
  <c r="F222" i="12" s="1"/>
  <c r="F222" i="2" s="1"/>
  <c r="I31" i="19"/>
  <c r="Y31" i="19" s="1"/>
  <c r="F221" i="12" s="1"/>
  <c r="I30" i="19"/>
  <c r="Y30" i="19"/>
  <c r="F220" i="12" s="1"/>
  <c r="F220" i="2" s="1"/>
  <c r="I29" i="19"/>
  <c r="Y29" i="19"/>
  <c r="F219" i="12" s="1"/>
  <c r="F219" i="2" s="1"/>
  <c r="I28" i="19"/>
  <c r="Y28" i="19" s="1"/>
  <c r="F218" i="12" s="1"/>
  <c r="F218" i="2" s="1"/>
  <c r="I27" i="19"/>
  <c r="Y27" i="19"/>
  <c r="F217" i="12" s="1"/>
  <c r="F217" i="2" s="1"/>
  <c r="I26" i="19"/>
  <c r="Y26" i="19"/>
  <c r="F216" i="12" s="1"/>
  <c r="I25" i="19"/>
  <c r="Y25" i="19" s="1"/>
  <c r="F215" i="12" s="1"/>
  <c r="F215" i="2" s="1"/>
  <c r="I24" i="19"/>
  <c r="Y24" i="19" s="1"/>
  <c r="I23" i="19"/>
  <c r="Y23" i="19"/>
  <c r="F213" i="12"/>
  <c r="I22" i="19"/>
  <c r="Y22" i="19"/>
  <c r="F212" i="12"/>
  <c r="F212" i="2" s="1"/>
  <c r="I21" i="19"/>
  <c r="Y21" i="19" s="1"/>
  <c r="F211" i="12" s="1"/>
  <c r="F211" i="2" s="1"/>
  <c r="I20" i="19"/>
  <c r="Y20" i="19"/>
  <c r="F210" i="12"/>
  <c r="F210" i="2" s="1"/>
  <c r="I19" i="19"/>
  <c r="Y19" i="19" s="1"/>
  <c r="F209" i="12" s="1"/>
  <c r="F209" i="2" s="1"/>
  <c r="I18" i="19"/>
  <c r="Y18" i="19"/>
  <c r="F208" i="12" s="1"/>
  <c r="I17" i="19"/>
  <c r="Y17" i="19" s="1"/>
  <c r="F207" i="12" s="1"/>
  <c r="F207" i="2" s="1"/>
  <c r="I16" i="19"/>
  <c r="Y16" i="19"/>
  <c r="F206" i="12" s="1"/>
  <c r="F206" i="2" s="1"/>
  <c r="I15" i="19"/>
  <c r="Y15" i="19" s="1"/>
  <c r="F205" i="12" s="1"/>
  <c r="F205" i="2"/>
  <c r="I14" i="19"/>
  <c r="Y14" i="19"/>
  <c r="F204" i="12" s="1"/>
  <c r="F204" i="2" s="1"/>
  <c r="I13" i="19"/>
  <c r="Y13" i="19" s="1"/>
  <c r="F203" i="12" s="1"/>
  <c r="F203" i="2"/>
  <c r="I12" i="19"/>
  <c r="Y12" i="19"/>
  <c r="F202" i="12"/>
  <c r="F202" i="2" s="1"/>
  <c r="I11" i="19"/>
  <c r="Y11" i="19" s="1"/>
  <c r="F201" i="12" s="1"/>
  <c r="I10" i="19"/>
  <c r="Y10" i="19" s="1"/>
  <c r="F200" i="12" s="1"/>
  <c r="F200" i="2" s="1"/>
  <c r="I9" i="19"/>
  <c r="Y9" i="19" s="1"/>
  <c r="F199" i="12" s="1"/>
  <c r="F199" i="2" s="1"/>
  <c r="I8" i="19"/>
  <c r="Y8" i="19"/>
  <c r="F198" i="12" s="1"/>
  <c r="F198" i="2" s="1"/>
  <c r="I7" i="19"/>
  <c r="Y7" i="19"/>
  <c r="F197" i="12" s="1"/>
  <c r="F197" i="2" s="1"/>
  <c r="I6" i="19"/>
  <c r="Y6" i="19"/>
  <c r="F196" i="12"/>
  <c r="F196" i="2" s="1"/>
  <c r="I5" i="19"/>
  <c r="Y5" i="19"/>
  <c r="F195" i="12" s="1"/>
  <c r="F195" i="2" s="1"/>
  <c r="H68" i="13"/>
  <c r="G68" i="13"/>
  <c r="F68" i="13"/>
  <c r="E68" i="13"/>
  <c r="I68" i="13" s="1"/>
  <c r="D68" i="13"/>
  <c r="H67" i="13"/>
  <c r="G67" i="13"/>
  <c r="F67" i="13"/>
  <c r="E67" i="13"/>
  <c r="D67" i="13"/>
  <c r="H66" i="13"/>
  <c r="G66" i="13"/>
  <c r="F66" i="13"/>
  <c r="E66" i="13"/>
  <c r="D66" i="13"/>
  <c r="H65" i="13"/>
  <c r="G65" i="13"/>
  <c r="F65" i="13"/>
  <c r="E65" i="13"/>
  <c r="D65" i="13"/>
  <c r="H64" i="13"/>
  <c r="I64" i="13" s="1"/>
  <c r="G64" i="13"/>
  <c r="F64" i="13"/>
  <c r="E64" i="13"/>
  <c r="D64" i="13"/>
  <c r="H63" i="13"/>
  <c r="G63" i="13"/>
  <c r="F63" i="13"/>
  <c r="E63" i="13"/>
  <c r="I63" i="13" s="1"/>
  <c r="D63" i="13"/>
  <c r="H62" i="13"/>
  <c r="I62" i="13" s="1"/>
  <c r="G62" i="13"/>
  <c r="F62" i="13"/>
  <c r="E62" i="13"/>
  <c r="D62" i="13"/>
  <c r="H61" i="13"/>
  <c r="G61" i="13"/>
  <c r="F61" i="13"/>
  <c r="E61" i="13"/>
  <c r="I61" i="13" s="1"/>
  <c r="D61" i="13"/>
  <c r="H60" i="13"/>
  <c r="G60" i="13"/>
  <c r="F60" i="13"/>
  <c r="E60" i="13"/>
  <c r="D60" i="13"/>
  <c r="H59" i="13"/>
  <c r="G59" i="13"/>
  <c r="F59" i="13"/>
  <c r="E59" i="13"/>
  <c r="D59" i="13"/>
  <c r="H58" i="13"/>
  <c r="G58" i="13"/>
  <c r="F58" i="13"/>
  <c r="E58" i="13"/>
  <c r="D58" i="13"/>
  <c r="H57" i="13"/>
  <c r="G57" i="13"/>
  <c r="F57" i="13"/>
  <c r="E57" i="13"/>
  <c r="D57" i="13"/>
  <c r="H56" i="13"/>
  <c r="G56" i="13"/>
  <c r="F56" i="13"/>
  <c r="E56" i="13"/>
  <c r="D56" i="13"/>
  <c r="H55" i="13"/>
  <c r="G55" i="13"/>
  <c r="F55" i="13"/>
  <c r="E55" i="13"/>
  <c r="I55" i="13" s="1"/>
  <c r="D55" i="13"/>
  <c r="H54" i="13"/>
  <c r="G54" i="13"/>
  <c r="F54" i="13"/>
  <c r="E54" i="13"/>
  <c r="D54" i="13"/>
  <c r="H53" i="13"/>
  <c r="G53" i="13"/>
  <c r="F53" i="13"/>
  <c r="E53" i="13"/>
  <c r="D53" i="13"/>
  <c r="H52" i="13"/>
  <c r="G52" i="13"/>
  <c r="F52" i="13"/>
  <c r="E52" i="13"/>
  <c r="D52" i="13"/>
  <c r="H51" i="13"/>
  <c r="G51" i="13"/>
  <c r="F51" i="13"/>
  <c r="E51" i="13"/>
  <c r="D51" i="13"/>
  <c r="H50" i="13"/>
  <c r="G50" i="13"/>
  <c r="F50" i="13"/>
  <c r="E50" i="13"/>
  <c r="D50" i="13"/>
  <c r="H49" i="13"/>
  <c r="G49" i="13"/>
  <c r="F49" i="13"/>
  <c r="E49" i="13"/>
  <c r="D49" i="13"/>
  <c r="Y48" i="13"/>
  <c r="E24" i="20" s="1"/>
  <c r="F255" i="2" s="1"/>
  <c r="AQ255" i="2" s="1"/>
  <c r="I48" i="13"/>
  <c r="I44" i="13"/>
  <c r="Y44" i="13" s="1"/>
  <c r="F194" i="12" s="1"/>
  <c r="I43" i="13"/>
  <c r="Y43" i="13" s="1"/>
  <c r="F193" i="12" s="1"/>
  <c r="F193" i="2" s="1"/>
  <c r="AQ193" i="2" s="1"/>
  <c r="I42" i="13"/>
  <c r="Y42" i="13" s="1"/>
  <c r="F192" i="12" s="1"/>
  <c r="F192" i="2" s="1"/>
  <c r="AQ192" i="2" s="1"/>
  <c r="I41" i="13"/>
  <c r="Y41" i="13" s="1"/>
  <c r="F191" i="12" s="1"/>
  <c r="F191" i="2" s="1"/>
  <c r="AQ191" i="2" s="1"/>
  <c r="I40" i="13"/>
  <c r="Y40" i="13"/>
  <c r="F190" i="12" s="1"/>
  <c r="F190" i="2" s="1"/>
  <c r="AQ190" i="2" s="1"/>
  <c r="I39" i="13"/>
  <c r="Y39" i="13"/>
  <c r="F189" i="12" s="1"/>
  <c r="F189" i="2" s="1"/>
  <c r="AQ189" i="2" s="1"/>
  <c r="I38" i="13"/>
  <c r="Y38" i="13" s="1"/>
  <c r="F188" i="12" s="1"/>
  <c r="I37" i="13"/>
  <c r="Y37" i="13"/>
  <c r="F187" i="12" s="1"/>
  <c r="F187" i="2" s="1"/>
  <c r="AQ187" i="2" s="1"/>
  <c r="I36" i="13"/>
  <c r="Y36" i="13" s="1"/>
  <c r="F186" i="12" s="1"/>
  <c r="F186" i="2" s="1"/>
  <c r="AQ186" i="2" s="1"/>
  <c r="I35" i="13"/>
  <c r="Y35" i="13" s="1"/>
  <c r="F185" i="12" s="1"/>
  <c r="F185" i="2" s="1"/>
  <c r="AQ185" i="2" s="1"/>
  <c r="I34" i="13"/>
  <c r="Y34" i="13" s="1"/>
  <c r="F184" i="12" s="1"/>
  <c r="I33" i="13"/>
  <c r="Y33" i="13" s="1"/>
  <c r="F183" i="12" s="1"/>
  <c r="F183" i="2" s="1"/>
  <c r="AQ183" i="2" s="1"/>
  <c r="I32" i="13"/>
  <c r="Y32" i="13"/>
  <c r="F182" i="12" s="1"/>
  <c r="I31" i="13"/>
  <c r="Y31" i="13" s="1"/>
  <c r="F181" i="12" s="1"/>
  <c r="F181" i="2" s="1"/>
  <c r="AQ181" i="2" s="1"/>
  <c r="I30" i="13"/>
  <c r="Y30" i="13" s="1"/>
  <c r="F180" i="12" s="1"/>
  <c r="F180" i="2" s="1"/>
  <c r="AQ180" i="2" s="1"/>
  <c r="I29" i="13"/>
  <c r="Y29" i="13" s="1"/>
  <c r="F179" i="12" s="1"/>
  <c r="F179" i="2" s="1"/>
  <c r="AQ179" i="2" s="1"/>
  <c r="I28" i="13"/>
  <c r="Y28" i="13" s="1"/>
  <c r="F178" i="12" s="1"/>
  <c r="F178" i="2" s="1"/>
  <c r="AQ178" i="2" s="1"/>
  <c r="I27" i="13"/>
  <c r="Y27" i="13" s="1"/>
  <c r="F177" i="12" s="1"/>
  <c r="F177" i="2" s="1"/>
  <c r="AQ177" i="2" s="1"/>
  <c r="I26" i="13"/>
  <c r="Y26" i="13" s="1"/>
  <c r="F176" i="12" s="1"/>
  <c r="I25" i="13"/>
  <c r="Y25" i="13" s="1"/>
  <c r="F175" i="12" s="1"/>
  <c r="I24" i="13"/>
  <c r="Y24" i="13"/>
  <c r="F174" i="12" s="1"/>
  <c r="F174" i="2" s="1"/>
  <c r="AQ174" i="2" s="1"/>
  <c r="I23" i="13"/>
  <c r="Y23" i="13"/>
  <c r="F173" i="12" s="1"/>
  <c r="I22" i="13"/>
  <c r="Y22" i="13" s="1"/>
  <c r="F172" i="12" s="1"/>
  <c r="F172" i="2" s="1"/>
  <c r="AQ172" i="2" s="1"/>
  <c r="I21" i="13"/>
  <c r="Y21" i="13" s="1"/>
  <c r="F171" i="12" s="1"/>
  <c r="F171" i="2" s="1"/>
  <c r="AQ171" i="2" s="1"/>
  <c r="I20" i="13"/>
  <c r="Y20" i="13" s="1"/>
  <c r="F170" i="12" s="1"/>
  <c r="I19" i="13"/>
  <c r="Y19" i="13" s="1"/>
  <c r="F169" i="12"/>
  <c r="I18" i="13"/>
  <c r="Y18" i="13" s="1"/>
  <c r="F168" i="12" s="1"/>
  <c r="I17" i="13"/>
  <c r="Y17" i="13" s="1"/>
  <c r="F167" i="12" s="1"/>
  <c r="F167" i="2" s="1"/>
  <c r="AQ167" i="2" s="1"/>
  <c r="I16" i="13"/>
  <c r="Y16" i="13"/>
  <c r="F166" i="12" s="1"/>
  <c r="F166" i="2" s="1"/>
  <c r="AQ166" i="2" s="1"/>
  <c r="I15" i="13"/>
  <c r="Y15" i="13" s="1"/>
  <c r="F165" i="12" s="1"/>
  <c r="F165" i="2" s="1"/>
  <c r="AQ165" i="2" s="1"/>
  <c r="I14" i="13"/>
  <c r="Y14" i="13" s="1"/>
  <c r="F164" i="12" s="1"/>
  <c r="F164" i="2" s="1"/>
  <c r="AQ164" i="2" s="1"/>
  <c r="I13" i="13"/>
  <c r="Y13" i="13" s="1"/>
  <c r="F163" i="12" s="1"/>
  <c r="F163" i="2" s="1"/>
  <c r="AQ163" i="2" s="1"/>
  <c r="I12" i="13"/>
  <c r="Y12" i="13" s="1"/>
  <c r="F162" i="12" s="1"/>
  <c r="F162" i="2" s="1"/>
  <c r="AQ162" i="2" s="1"/>
  <c r="I11" i="13"/>
  <c r="Y11" i="13" s="1"/>
  <c r="F161" i="12" s="1"/>
  <c r="F161" i="2" s="1"/>
  <c r="AQ161" i="2" s="1"/>
  <c r="I10" i="13"/>
  <c r="Y10" i="13" s="1"/>
  <c r="F160" i="12" s="1"/>
  <c r="F160" i="2" s="1"/>
  <c r="AQ160" i="2" s="1"/>
  <c r="I9" i="13"/>
  <c r="Y9" i="13" s="1"/>
  <c r="F159" i="12"/>
  <c r="F159" i="2" s="1"/>
  <c r="AQ159" i="2" s="1"/>
  <c r="I8" i="13"/>
  <c r="Y8" i="13" s="1"/>
  <c r="F158" i="12" s="1"/>
  <c r="I7" i="13"/>
  <c r="Y7" i="13"/>
  <c r="F157" i="12" s="1"/>
  <c r="F157" i="2" s="1"/>
  <c r="AQ157" i="2" s="1"/>
  <c r="I6" i="13"/>
  <c r="Y6" i="13" s="1"/>
  <c r="F156" i="12" s="1"/>
  <c r="F156" i="2" s="1"/>
  <c r="AQ156" i="2" s="1"/>
  <c r="I5" i="13"/>
  <c r="Y5" i="13" s="1"/>
  <c r="I47" i="19"/>
  <c r="I55" i="19"/>
  <c r="I53" i="19"/>
  <c r="I61" i="19"/>
  <c r="I49" i="19"/>
  <c r="I57" i="13"/>
  <c r="I65" i="13"/>
  <c r="I46" i="19"/>
  <c r="I65" i="19"/>
  <c r="I54" i="19"/>
  <c r="I52" i="13"/>
  <c r="I60" i="13"/>
  <c r="I59" i="19"/>
  <c r="I62" i="19"/>
  <c r="I59" i="13"/>
  <c r="I56" i="19"/>
  <c r="I50" i="19"/>
  <c r="I58" i="19"/>
  <c r="I67" i="13"/>
  <c r="I50" i="13"/>
  <c r="I58" i="13"/>
  <c r="I52" i="19"/>
  <c r="I49" i="13"/>
  <c r="I51" i="13"/>
  <c r="I66" i="13"/>
  <c r="I63" i="19"/>
  <c r="C5" i="21"/>
  <c r="C6" i="21"/>
  <c r="F104" i="2"/>
  <c r="AQ104" i="2" s="1"/>
  <c r="E104" i="2"/>
  <c r="F102" i="2"/>
  <c r="AQ102" i="2" s="1"/>
  <c r="E102" i="2"/>
  <c r="F101" i="2"/>
  <c r="AQ101" i="2" s="1"/>
  <c r="E101" i="2"/>
  <c r="F100" i="2"/>
  <c r="AQ100" i="2" s="1"/>
  <c r="E100" i="2"/>
  <c r="F99" i="2"/>
  <c r="AQ99" i="2" s="1"/>
  <c r="E99" i="2"/>
  <c r="F98" i="2"/>
  <c r="AQ98" i="2" s="1"/>
  <c r="E98" i="2"/>
  <c r="F97" i="2"/>
  <c r="AQ97" i="2" s="1"/>
  <c r="E97" i="2"/>
  <c r="F96" i="2"/>
  <c r="AQ96" i="2" s="1"/>
  <c r="E96" i="2"/>
  <c r="F94" i="2"/>
  <c r="AQ94" i="2" s="1"/>
  <c r="E94" i="2"/>
  <c r="F93" i="2"/>
  <c r="AQ93" i="2" s="1"/>
  <c r="E93" i="2"/>
  <c r="F92" i="2"/>
  <c r="AQ92" i="2" s="1"/>
  <c r="E92" i="2"/>
  <c r="F91" i="2"/>
  <c r="AQ91" i="2" s="1"/>
  <c r="E91" i="2"/>
  <c r="F90" i="2"/>
  <c r="AQ90" i="2" s="1"/>
  <c r="E90" i="2"/>
  <c r="F89" i="2"/>
  <c r="AQ89" i="2" s="1"/>
  <c r="E89" i="2"/>
  <c r="F88" i="2"/>
  <c r="AQ88" i="2" s="1"/>
  <c r="F86" i="2"/>
  <c r="AQ86" i="2" s="1"/>
  <c r="E86" i="2"/>
  <c r="F85" i="2"/>
  <c r="AQ85" i="2" s="1"/>
  <c r="E85" i="2"/>
  <c r="F84" i="2"/>
  <c r="AQ84" i="2" s="1"/>
  <c r="E84" i="2"/>
  <c r="F83" i="2"/>
  <c r="AQ83" i="2" s="1"/>
  <c r="E83" i="2"/>
  <c r="F82" i="2"/>
  <c r="AQ82" i="2" s="1"/>
  <c r="E82" i="2"/>
  <c r="F81" i="2"/>
  <c r="AQ81" i="2" s="1"/>
  <c r="E81" i="2"/>
  <c r="E80" i="2"/>
  <c r="F78" i="2"/>
  <c r="AQ78" i="2" s="1"/>
  <c r="E78" i="2"/>
  <c r="F77" i="2"/>
  <c r="AQ77" i="2" s="1"/>
  <c r="E77" i="2"/>
  <c r="F76" i="2"/>
  <c r="AQ76" i="2" s="1"/>
  <c r="E76" i="2"/>
  <c r="F75" i="2"/>
  <c r="AQ75" i="2" s="1"/>
  <c r="E75" i="2"/>
  <c r="F74" i="2"/>
  <c r="AQ74" i="2" s="1"/>
  <c r="E74" i="2"/>
  <c r="F73" i="2"/>
  <c r="AQ73" i="2" s="1"/>
  <c r="E73" i="2"/>
  <c r="F72" i="2"/>
  <c r="AQ72" i="2" s="1"/>
  <c r="E72" i="2"/>
  <c r="F70" i="2"/>
  <c r="AQ70" i="2" s="1"/>
  <c r="E70" i="2"/>
  <c r="F69" i="2"/>
  <c r="AQ69" i="2" s="1"/>
  <c r="E69" i="2"/>
  <c r="F68" i="2"/>
  <c r="AQ68" i="2" s="1"/>
  <c r="E68" i="2"/>
  <c r="F67" i="2"/>
  <c r="AQ67" i="2" s="1"/>
  <c r="E67" i="2"/>
  <c r="F66" i="2"/>
  <c r="AQ66" i="2" s="1"/>
  <c r="E66" i="2"/>
  <c r="F65" i="2"/>
  <c r="AQ65" i="2" s="1"/>
  <c r="E65" i="2"/>
  <c r="F64" i="2"/>
  <c r="AQ64" i="2" s="1"/>
  <c r="E64" i="2"/>
  <c r="F62" i="2"/>
  <c r="AQ62" i="2" s="1"/>
  <c r="E62" i="2"/>
  <c r="F61" i="2"/>
  <c r="AQ61" i="2" s="1"/>
  <c r="E61" i="2"/>
  <c r="F60" i="2"/>
  <c r="AQ60" i="2" s="1"/>
  <c r="E60" i="2"/>
  <c r="F59" i="2"/>
  <c r="AQ59" i="2" s="1"/>
  <c r="E59" i="2"/>
  <c r="F58" i="2"/>
  <c r="AQ58" i="2" s="1"/>
  <c r="E58" i="2"/>
  <c r="F57" i="2"/>
  <c r="AQ57" i="2" s="1"/>
  <c r="E57" i="2"/>
  <c r="F56" i="2"/>
  <c r="AQ56" i="2" s="1"/>
  <c r="F54" i="2"/>
  <c r="AQ54" i="2" s="1"/>
  <c r="E54" i="2"/>
  <c r="F53" i="2"/>
  <c r="AQ53" i="2" s="1"/>
  <c r="E53" i="2"/>
  <c r="F52" i="2"/>
  <c r="AQ52" i="2" s="1"/>
  <c r="E52" i="2"/>
  <c r="F51" i="2"/>
  <c r="AQ51" i="2" s="1"/>
  <c r="E51" i="2"/>
  <c r="F50" i="2"/>
  <c r="AQ50" i="2" s="1"/>
  <c r="E50" i="2"/>
  <c r="F49" i="2"/>
  <c r="AQ49" i="2" s="1"/>
  <c r="E49" i="2"/>
  <c r="F48" i="2"/>
  <c r="AQ48" i="2" s="1"/>
  <c r="E48" i="2"/>
  <c r="F46" i="2"/>
  <c r="AQ46" i="2" s="1"/>
  <c r="E46" i="2"/>
  <c r="F45" i="2"/>
  <c r="AQ45" i="2" s="1"/>
  <c r="E45" i="2"/>
  <c r="F44" i="2"/>
  <c r="AQ44" i="2" s="1"/>
  <c r="E44" i="2"/>
  <c r="F43" i="2"/>
  <c r="AQ43" i="2" s="1"/>
  <c r="E43" i="2"/>
  <c r="F42" i="2"/>
  <c r="AQ42" i="2" s="1"/>
  <c r="E42" i="2"/>
  <c r="F41" i="2"/>
  <c r="AQ41" i="2" s="1"/>
  <c r="E41" i="2"/>
  <c r="F40" i="2"/>
  <c r="AQ40" i="2" s="1"/>
  <c r="E40" i="2"/>
  <c r="F38" i="2"/>
  <c r="AQ38" i="2" s="1"/>
  <c r="E38" i="2"/>
  <c r="F37" i="2"/>
  <c r="AQ37" i="2" s="1"/>
  <c r="E37" i="2"/>
  <c r="F36" i="2"/>
  <c r="AQ36" i="2" s="1"/>
  <c r="E36" i="2"/>
  <c r="F35" i="2"/>
  <c r="AQ35" i="2" s="1"/>
  <c r="E35" i="2"/>
  <c r="F34" i="2"/>
  <c r="AQ34" i="2" s="1"/>
  <c r="E34" i="2"/>
  <c r="F33" i="2"/>
  <c r="AQ33" i="2" s="1"/>
  <c r="E33" i="2"/>
  <c r="F32" i="2"/>
  <c r="AQ32" i="2" s="1"/>
  <c r="E32" i="2"/>
  <c r="F30" i="2"/>
  <c r="AQ30" i="2" s="1"/>
  <c r="E30" i="2"/>
  <c r="F29" i="2"/>
  <c r="AQ29" i="2" s="1"/>
  <c r="E29" i="2"/>
  <c r="F28" i="2"/>
  <c r="AQ28" i="2" s="1"/>
  <c r="E28" i="2"/>
  <c r="F27" i="2"/>
  <c r="AQ27" i="2" s="1"/>
  <c r="E27" i="2"/>
  <c r="F26" i="2"/>
  <c r="AQ26" i="2" s="1"/>
  <c r="E26" i="2"/>
  <c r="F25" i="2"/>
  <c r="AQ25" i="2" s="1"/>
  <c r="E25" i="2"/>
  <c r="F24" i="2"/>
  <c r="AQ24" i="2" s="1"/>
  <c r="F22" i="2"/>
  <c r="AQ22" i="2" s="1"/>
  <c r="E22" i="2"/>
  <c r="F21" i="2"/>
  <c r="AQ21" i="2" s="1"/>
  <c r="E21" i="2"/>
  <c r="F20" i="2"/>
  <c r="AQ20" i="2" s="1"/>
  <c r="E20" i="2"/>
  <c r="F19" i="2"/>
  <c r="AQ19" i="2" s="1"/>
  <c r="E19" i="2"/>
  <c r="F18" i="2"/>
  <c r="AQ18" i="2" s="1"/>
  <c r="E18" i="2"/>
  <c r="F17" i="2"/>
  <c r="AQ17" i="2" s="1"/>
  <c r="E17" i="2"/>
  <c r="F16" i="2"/>
  <c r="AQ16" i="2" s="1"/>
  <c r="E16" i="2"/>
  <c r="F14" i="2"/>
  <c r="AQ14" i="2" s="1"/>
  <c r="E14" i="2"/>
  <c r="E13" i="2"/>
  <c r="F12" i="2"/>
  <c r="AQ12" i="2" s="1"/>
  <c r="E12" i="2"/>
  <c r="E11" i="2"/>
  <c r="C13" i="21"/>
  <c r="C12" i="21"/>
  <c r="C11" i="21"/>
  <c r="C10" i="21"/>
  <c r="C9" i="21"/>
  <c r="C8" i="21"/>
  <c r="C7" i="21"/>
  <c r="E7" i="21" s="1"/>
  <c r="C4" i="21"/>
  <c r="U13" i="21"/>
  <c r="U12" i="21"/>
  <c r="D265" i="2" s="1"/>
  <c r="U11" i="21"/>
  <c r="F264" i="2" s="1"/>
  <c r="AQ264" i="2" s="1"/>
  <c r="U10" i="21"/>
  <c r="U9" i="21"/>
  <c r="U8" i="21"/>
  <c r="D261" i="2" s="1"/>
  <c r="U7" i="21"/>
  <c r="F260" i="2" s="1"/>
  <c r="U6" i="21"/>
  <c r="D259" i="2" s="1"/>
  <c r="U5" i="21"/>
  <c r="F258" i="2" s="1"/>
  <c r="AQ258" i="2" s="1"/>
  <c r="U4" i="21"/>
  <c r="F257" i="2" s="1"/>
  <c r="AQ257" i="2" s="1"/>
  <c r="F266" i="2"/>
  <c r="AQ266" i="2" s="1"/>
  <c r="E266" i="2"/>
  <c r="D266" i="2"/>
  <c r="F261" i="2"/>
  <c r="AQ261" i="2" s="1"/>
  <c r="E261" i="2"/>
  <c r="F262" i="2"/>
  <c r="AQ262" i="2" s="1"/>
  <c r="E262" i="2"/>
  <c r="D262" i="2"/>
  <c r="F263" i="2"/>
  <c r="AQ263" i="2" s="1"/>
  <c r="E263" i="2"/>
  <c r="D263" i="2"/>
  <c r="E265" i="2"/>
  <c r="F259" i="2"/>
  <c r="AQ259" i="2" s="1"/>
  <c r="U4" i="20"/>
  <c r="P4" i="20" s="1"/>
  <c r="F250" i="2"/>
  <c r="AQ250" i="2" s="1"/>
  <c r="F248" i="2"/>
  <c r="AQ248" i="2" s="1"/>
  <c r="U5" i="20"/>
  <c r="D236" i="2" s="1"/>
  <c r="C234" i="12"/>
  <c r="D234" i="2" s="1"/>
  <c r="L233" i="12"/>
  <c r="M233" i="12" s="1"/>
  <c r="C233" i="12"/>
  <c r="D233" i="2" s="1"/>
  <c r="L232" i="12"/>
  <c r="M232" i="12" s="1"/>
  <c r="C232" i="12"/>
  <c r="D232" i="2" s="1"/>
  <c r="L231" i="12"/>
  <c r="M231" i="12" s="1"/>
  <c r="C231" i="12"/>
  <c r="D231" i="2" s="1"/>
  <c r="L230" i="12"/>
  <c r="M230" i="12" s="1"/>
  <c r="C230" i="12"/>
  <c r="D230" i="2" s="1"/>
  <c r="L229" i="12"/>
  <c r="M229" i="12" s="1"/>
  <c r="C229" i="12"/>
  <c r="D229" i="2" s="1"/>
  <c r="L228" i="12"/>
  <c r="M228" i="12" s="1"/>
  <c r="C228" i="12"/>
  <c r="L227" i="12"/>
  <c r="M227" i="12" s="1"/>
  <c r="C227" i="12"/>
  <c r="D227" i="2" s="1"/>
  <c r="L226" i="12"/>
  <c r="M226" i="12" s="1"/>
  <c r="C226" i="12"/>
  <c r="D226" i="2" s="1"/>
  <c r="C225" i="12"/>
  <c r="D225" i="2" s="1"/>
  <c r="C224" i="12"/>
  <c r="D224" i="2" s="1"/>
  <c r="L223" i="12"/>
  <c r="M223" i="12" s="1"/>
  <c r="C223" i="12"/>
  <c r="D223" i="2" s="1"/>
  <c r="L222" i="12"/>
  <c r="M222" i="12" s="1"/>
  <c r="C222" i="12"/>
  <c r="D222" i="2" s="1"/>
  <c r="L221" i="12"/>
  <c r="M221" i="12" s="1"/>
  <c r="C221" i="12"/>
  <c r="L220" i="12"/>
  <c r="M220" i="12" s="1"/>
  <c r="C220" i="12"/>
  <c r="D220" i="2" s="1"/>
  <c r="L219" i="12"/>
  <c r="M219" i="12" s="1"/>
  <c r="C219" i="12"/>
  <c r="D219" i="2" s="1"/>
  <c r="L218" i="12"/>
  <c r="M218" i="12" s="1"/>
  <c r="C218" i="12"/>
  <c r="D218" i="2" s="1"/>
  <c r="L217" i="12"/>
  <c r="M217" i="12" s="1"/>
  <c r="C217" i="12"/>
  <c r="D217" i="2" s="1"/>
  <c r="L216" i="12"/>
  <c r="M216" i="12" s="1"/>
  <c r="C216" i="12"/>
  <c r="D216" i="2"/>
  <c r="C215" i="12"/>
  <c r="D215" i="2" s="1"/>
  <c r="L214" i="12"/>
  <c r="M214" i="12" s="1"/>
  <c r="C214" i="12"/>
  <c r="D214" i="2" s="1"/>
  <c r="L213" i="12"/>
  <c r="M213" i="12" s="1"/>
  <c r="C213" i="12"/>
  <c r="L212" i="12"/>
  <c r="M212" i="12" s="1"/>
  <c r="C212" i="12"/>
  <c r="D212" i="2" s="1"/>
  <c r="L211" i="12"/>
  <c r="M211" i="12" s="1"/>
  <c r="C211" i="12"/>
  <c r="D211" i="2" s="1"/>
  <c r="L210" i="12"/>
  <c r="M210" i="12" s="1"/>
  <c r="C210" i="12"/>
  <c r="D210" i="2" s="1"/>
  <c r="C209" i="12"/>
  <c r="D209" i="2" s="1"/>
  <c r="L208" i="12"/>
  <c r="M208" i="12" s="1"/>
  <c r="C208" i="12"/>
  <c r="D208" i="2" s="1"/>
  <c r="L207" i="12"/>
  <c r="M207" i="12" s="1"/>
  <c r="C207" i="12"/>
  <c r="D207" i="2" s="1"/>
  <c r="L206" i="12"/>
  <c r="M206" i="12" s="1"/>
  <c r="C206" i="12"/>
  <c r="D206" i="2" s="1"/>
  <c r="L205" i="12"/>
  <c r="M205" i="12" s="1"/>
  <c r="C205" i="12"/>
  <c r="D205" i="2"/>
  <c r="L204" i="12"/>
  <c r="M204" i="12" s="1"/>
  <c r="C204" i="12"/>
  <c r="D204" i="2" s="1"/>
  <c r="L203" i="12"/>
  <c r="M203" i="12" s="1"/>
  <c r="C203" i="12"/>
  <c r="D203" i="2"/>
  <c r="L202" i="12"/>
  <c r="M202" i="12" s="1"/>
  <c r="C202" i="12"/>
  <c r="D202" i="2" s="1"/>
  <c r="C201" i="12"/>
  <c r="L200" i="12"/>
  <c r="M200" i="12" s="1"/>
  <c r="C200" i="12"/>
  <c r="D200" i="2" s="1"/>
  <c r="L199" i="12"/>
  <c r="M199" i="12" s="1"/>
  <c r="C199" i="12"/>
  <c r="D199" i="2"/>
  <c r="L198" i="12"/>
  <c r="M198" i="12" s="1"/>
  <c r="C198" i="12"/>
  <c r="D198" i="2" s="1"/>
  <c r="L197" i="12"/>
  <c r="M197" i="12" s="1"/>
  <c r="C197" i="12"/>
  <c r="D197" i="2" s="1"/>
  <c r="L196" i="12"/>
  <c r="M196" i="12" s="1"/>
  <c r="C196" i="12"/>
  <c r="D196" i="2" s="1"/>
  <c r="L195" i="12"/>
  <c r="M195" i="12" s="1"/>
  <c r="C195" i="12"/>
  <c r="D195" i="2"/>
  <c r="L234" i="12"/>
  <c r="M234" i="12" s="1"/>
  <c r="L224" i="12"/>
  <c r="M224" i="12" s="1"/>
  <c r="E240" i="2"/>
  <c r="F240" i="2"/>
  <c r="AQ240" i="2" s="1"/>
  <c r="L11" i="20"/>
  <c r="E243" i="2"/>
  <c r="F243" i="2"/>
  <c r="AQ243" i="2" s="1"/>
  <c r="E251" i="2"/>
  <c r="E237" i="2"/>
  <c r="E253" i="2"/>
  <c r="F253" i="2"/>
  <c r="AQ253" i="2" s="1"/>
  <c r="P7" i="20"/>
  <c r="F238" i="2"/>
  <c r="AQ238" i="2" s="1"/>
  <c r="P15" i="20"/>
  <c r="F246" i="2"/>
  <c r="AQ246" i="2" s="1"/>
  <c r="P23" i="20"/>
  <c r="F254" i="2"/>
  <c r="AQ254" i="2" s="1"/>
  <c r="E244" i="2"/>
  <c r="E245" i="2"/>
  <c r="F245" i="2"/>
  <c r="AQ245" i="2" s="1"/>
  <c r="E239" i="2"/>
  <c r="F239" i="2"/>
  <c r="AQ239" i="2" s="1"/>
  <c r="E247" i="2"/>
  <c r="F247" i="2"/>
  <c r="AQ247" i="2" s="1"/>
  <c r="E241" i="2"/>
  <c r="F241" i="2"/>
  <c r="AQ241" i="2" s="1"/>
  <c r="E249" i="2"/>
  <c r="F249" i="2"/>
  <c r="AQ249" i="2" s="1"/>
  <c r="E252" i="2"/>
  <c r="N17" i="20"/>
  <c r="E248" i="2"/>
  <c r="H15" i="20"/>
  <c r="N11" i="20"/>
  <c r="E242" i="2"/>
  <c r="N19" i="20"/>
  <c r="E250" i="2"/>
  <c r="L19" i="20"/>
  <c r="H23" i="20"/>
  <c r="H7" i="20"/>
  <c r="J7" i="20"/>
  <c r="E238" i="2"/>
  <c r="J15" i="20"/>
  <c r="E246" i="2"/>
  <c r="J23" i="20"/>
  <c r="E254" i="2"/>
  <c r="N9" i="20"/>
  <c r="L215" i="12"/>
  <c r="F235" i="2"/>
  <c r="AQ235" i="2" s="1"/>
  <c r="E5" i="2"/>
  <c r="E6" i="2"/>
  <c r="F6" i="2"/>
  <c r="AQ6" i="2" s="1"/>
  <c r="F9" i="2"/>
  <c r="AQ9" i="2" s="1"/>
  <c r="E9" i="2"/>
  <c r="E10" i="2"/>
  <c r="F10" i="2"/>
  <c r="AQ10" i="2" s="1"/>
  <c r="E160" i="2"/>
  <c r="E179" i="2"/>
  <c r="E187" i="2"/>
  <c r="E159" i="2"/>
  <c r="E167" i="2"/>
  <c r="E188" i="2"/>
  <c r="E162" i="2"/>
  <c r="E168" i="2"/>
  <c r="F168" i="2"/>
  <c r="AQ168" i="2" s="1"/>
  <c r="E177" i="2"/>
  <c r="E183" i="2"/>
  <c r="E191" i="2"/>
  <c r="E163" i="2"/>
  <c r="E171" i="2"/>
  <c r="E180" i="2"/>
  <c r="E161" i="2"/>
  <c r="E184" i="2"/>
  <c r="F184" i="2"/>
  <c r="AQ184" i="2" s="1"/>
  <c r="E192" i="2"/>
  <c r="E164" i="2"/>
  <c r="E185" i="2"/>
  <c r="E193" i="2"/>
  <c r="F173" i="2"/>
  <c r="AQ173" i="2" s="1"/>
  <c r="E176" i="2"/>
  <c r="F176" i="2"/>
  <c r="AQ176" i="2" s="1"/>
  <c r="F169" i="2"/>
  <c r="AQ169" i="2" s="1"/>
  <c r="E169" i="2"/>
  <c r="E178" i="2"/>
  <c r="E186" i="2"/>
  <c r="E166" i="2"/>
  <c r="E174" i="2"/>
  <c r="E155" i="2"/>
  <c r="K9" i="20"/>
  <c r="D240" i="2"/>
  <c r="L9" i="20"/>
  <c r="J9" i="20"/>
  <c r="P9" i="20"/>
  <c r="H9" i="20"/>
  <c r="K13" i="20"/>
  <c r="D244" i="2"/>
  <c r="P13" i="20"/>
  <c r="H13" i="20"/>
  <c r="N13" i="20"/>
  <c r="L13" i="20"/>
  <c r="K17" i="20"/>
  <c r="D248" i="2"/>
  <c r="L17" i="20"/>
  <c r="J17" i="20"/>
  <c r="P17" i="20"/>
  <c r="H17" i="20"/>
  <c r="K21" i="20"/>
  <c r="D252" i="2"/>
  <c r="P21" i="20"/>
  <c r="H21" i="20"/>
  <c r="N21" i="20"/>
  <c r="L21" i="20"/>
  <c r="D67" i="2"/>
  <c r="D75" i="2"/>
  <c r="D83" i="2"/>
  <c r="D91" i="2"/>
  <c r="D99" i="2"/>
  <c r="D12" i="2"/>
  <c r="D16" i="2"/>
  <c r="D20" i="2"/>
  <c r="D24" i="2"/>
  <c r="D28" i="2"/>
  <c r="D32" i="2"/>
  <c r="D36" i="2"/>
  <c r="D40" i="2"/>
  <c r="D44" i="2"/>
  <c r="D48" i="2"/>
  <c r="D52" i="2"/>
  <c r="D56" i="2"/>
  <c r="D60" i="2"/>
  <c r="J13" i="20"/>
  <c r="J21" i="20"/>
  <c r="J6" i="20"/>
  <c r="D237" i="2"/>
  <c r="J10" i="20"/>
  <c r="D241" i="2"/>
  <c r="J14" i="20"/>
  <c r="D245" i="2"/>
  <c r="J18" i="20"/>
  <c r="D249" i="2"/>
  <c r="J22" i="20"/>
  <c r="D253" i="2"/>
  <c r="D64" i="2"/>
  <c r="D68" i="2"/>
  <c r="D72" i="2"/>
  <c r="D76" i="2"/>
  <c r="D80" i="2"/>
  <c r="D84" i="2"/>
  <c r="D88" i="2"/>
  <c r="D92" i="2"/>
  <c r="D96" i="2"/>
  <c r="D100" i="2"/>
  <c r="D104" i="2"/>
  <c r="D9" i="2"/>
  <c r="D17" i="2"/>
  <c r="D21" i="2"/>
  <c r="D25" i="2"/>
  <c r="D29" i="2"/>
  <c r="D33" i="2"/>
  <c r="D37" i="2"/>
  <c r="D41" i="2"/>
  <c r="D45" i="2"/>
  <c r="D49" i="2"/>
  <c r="D53" i="2"/>
  <c r="D57" i="2"/>
  <c r="D61" i="2"/>
  <c r="O7" i="20"/>
  <c r="D238" i="2"/>
  <c r="O11" i="20"/>
  <c r="D242" i="2"/>
  <c r="O15" i="20"/>
  <c r="D246" i="2"/>
  <c r="O19" i="20"/>
  <c r="D250" i="2"/>
  <c r="O23" i="20"/>
  <c r="D254" i="2"/>
  <c r="D65" i="2"/>
  <c r="D69" i="2"/>
  <c r="D73" i="2"/>
  <c r="D77" i="2"/>
  <c r="D81" i="2"/>
  <c r="D85" i="2"/>
  <c r="D89" i="2"/>
  <c r="D93" i="2"/>
  <c r="D97" i="2"/>
  <c r="D101" i="2"/>
  <c r="D6" i="2"/>
  <c r="D10" i="2"/>
  <c r="D14" i="2"/>
  <c r="D18" i="2"/>
  <c r="D22" i="2"/>
  <c r="D26" i="2"/>
  <c r="D30" i="2"/>
  <c r="D34" i="2"/>
  <c r="D38" i="2"/>
  <c r="D42" i="2"/>
  <c r="D46" i="2"/>
  <c r="D50" i="2"/>
  <c r="D54" i="2"/>
  <c r="D58" i="2"/>
  <c r="L7" i="20"/>
  <c r="H11" i="20"/>
  <c r="P11" i="20"/>
  <c r="L15" i="20"/>
  <c r="H19" i="20"/>
  <c r="P19" i="20"/>
  <c r="L23" i="20"/>
  <c r="N8" i="20"/>
  <c r="D239" i="2"/>
  <c r="N12" i="20"/>
  <c r="D243" i="2"/>
  <c r="N16" i="20"/>
  <c r="D247" i="2"/>
  <c r="N20" i="20"/>
  <c r="D251" i="2"/>
  <c r="D62" i="2"/>
  <c r="D66" i="2"/>
  <c r="D70" i="2"/>
  <c r="D74" i="2"/>
  <c r="D78" i="2"/>
  <c r="D82" i="2"/>
  <c r="D86" i="2"/>
  <c r="D90" i="2"/>
  <c r="D94" i="2"/>
  <c r="D98" i="2"/>
  <c r="D102" i="2"/>
  <c r="D11" i="2"/>
  <c r="D19" i="2"/>
  <c r="D27" i="2"/>
  <c r="D35" i="2"/>
  <c r="D43" i="2"/>
  <c r="D51" i="2"/>
  <c r="D59" i="2"/>
  <c r="N7" i="20"/>
  <c r="J11" i="20"/>
  <c r="N15" i="20"/>
  <c r="J19" i="20"/>
  <c r="N23" i="20"/>
  <c r="J4" i="20"/>
  <c r="K6" i="20"/>
  <c r="I7" i="20"/>
  <c r="G8" i="20"/>
  <c r="O8" i="20"/>
  <c r="M9" i="20"/>
  <c r="K10" i="20"/>
  <c r="I11" i="20"/>
  <c r="G12" i="20"/>
  <c r="O12" i="20"/>
  <c r="M13" i="20"/>
  <c r="K14" i="20"/>
  <c r="I15" i="20"/>
  <c r="G16" i="20"/>
  <c r="O16" i="20"/>
  <c r="M17" i="20"/>
  <c r="K18" i="20"/>
  <c r="I19" i="20"/>
  <c r="G20" i="20"/>
  <c r="O20" i="20"/>
  <c r="M21" i="20"/>
  <c r="K22" i="20"/>
  <c r="I23" i="20"/>
  <c r="L6" i="20"/>
  <c r="H8" i="20"/>
  <c r="P8" i="20"/>
  <c r="L10" i="20"/>
  <c r="H12" i="20"/>
  <c r="P12" i="20"/>
  <c r="L14" i="20"/>
  <c r="H16" i="20"/>
  <c r="P16" i="20"/>
  <c r="L18" i="20"/>
  <c r="H20" i="20"/>
  <c r="P20" i="20"/>
  <c r="L22" i="20"/>
  <c r="M6" i="20"/>
  <c r="K7" i="20"/>
  <c r="I8" i="20"/>
  <c r="G9" i="20"/>
  <c r="O9" i="20"/>
  <c r="M10" i="20"/>
  <c r="K11" i="20"/>
  <c r="I12" i="20"/>
  <c r="G13" i="20"/>
  <c r="O13" i="20"/>
  <c r="M14" i="20"/>
  <c r="K15" i="20"/>
  <c r="I16" i="20"/>
  <c r="G17" i="20"/>
  <c r="O17" i="20"/>
  <c r="M18" i="20"/>
  <c r="K19" i="20"/>
  <c r="I20" i="20"/>
  <c r="G21" i="20"/>
  <c r="O21" i="20"/>
  <c r="M22" i="20"/>
  <c r="K23" i="20"/>
  <c r="N6" i="20"/>
  <c r="J8" i="20"/>
  <c r="N10" i="20"/>
  <c r="J12" i="20"/>
  <c r="N14" i="20"/>
  <c r="J16" i="20"/>
  <c r="N18" i="20"/>
  <c r="J20" i="20"/>
  <c r="N22" i="20"/>
  <c r="G6" i="20"/>
  <c r="O6" i="20"/>
  <c r="M7" i="20"/>
  <c r="K8" i="20"/>
  <c r="I9" i="20"/>
  <c r="G10" i="20"/>
  <c r="O10" i="20"/>
  <c r="M11" i="20"/>
  <c r="K12" i="20"/>
  <c r="I13" i="20"/>
  <c r="G14" i="20"/>
  <c r="O14" i="20"/>
  <c r="M15" i="20"/>
  <c r="K16" i="20"/>
  <c r="I17" i="20"/>
  <c r="G18" i="20"/>
  <c r="O18" i="20"/>
  <c r="M19" i="20"/>
  <c r="K20" i="20"/>
  <c r="I21" i="20"/>
  <c r="G22" i="20"/>
  <c r="O22" i="20"/>
  <c r="M23" i="20"/>
  <c r="H6" i="20"/>
  <c r="P6" i="20"/>
  <c r="L8" i="20"/>
  <c r="H10" i="20"/>
  <c r="P10" i="20"/>
  <c r="L12" i="20"/>
  <c r="H14" i="20"/>
  <c r="P14" i="20"/>
  <c r="L16" i="20"/>
  <c r="H18" i="20"/>
  <c r="P18" i="20"/>
  <c r="L20" i="20"/>
  <c r="H22" i="20"/>
  <c r="P22" i="20"/>
  <c r="I6" i="20"/>
  <c r="G7" i="20"/>
  <c r="M8" i="20"/>
  <c r="I10" i="20"/>
  <c r="G11" i="20"/>
  <c r="M12" i="20"/>
  <c r="I14" i="20"/>
  <c r="G15" i="20"/>
  <c r="M16" i="20"/>
  <c r="I18" i="20"/>
  <c r="G19" i="20"/>
  <c r="M20" i="20"/>
  <c r="I22" i="20"/>
  <c r="G23" i="20"/>
  <c r="Q14" i="18"/>
  <c r="P14" i="18"/>
  <c r="O14" i="18"/>
  <c r="N14" i="18"/>
  <c r="M14" i="18"/>
  <c r="L14" i="18"/>
  <c r="K14" i="18"/>
  <c r="C194" i="12"/>
  <c r="C193" i="12"/>
  <c r="D193" i="2" s="1"/>
  <c r="C192" i="12"/>
  <c r="D192" i="2" s="1"/>
  <c r="C191" i="12"/>
  <c r="D191" i="2" s="1"/>
  <c r="C190" i="12"/>
  <c r="D190" i="2" s="1"/>
  <c r="C189" i="12"/>
  <c r="D189" i="2" s="1"/>
  <c r="C188" i="12"/>
  <c r="D188" i="2" s="1"/>
  <c r="C187" i="12"/>
  <c r="D187" i="2" s="1"/>
  <c r="C186" i="12"/>
  <c r="D186" i="2" s="1"/>
  <c r="C185" i="12"/>
  <c r="D185" i="2" s="1"/>
  <c r="C184" i="12"/>
  <c r="D184" i="2" s="1"/>
  <c r="C183" i="12"/>
  <c r="D183" i="2" s="1"/>
  <c r="C182" i="12"/>
  <c r="C181" i="12"/>
  <c r="D181" i="2" s="1"/>
  <c r="C180" i="12"/>
  <c r="D180" i="2" s="1"/>
  <c r="C179" i="12"/>
  <c r="D179" i="2" s="1"/>
  <c r="C178" i="12"/>
  <c r="D178" i="2" s="1"/>
  <c r="C177" i="12"/>
  <c r="D177" i="2" s="1"/>
  <c r="C176" i="12"/>
  <c r="D176" i="2" s="1"/>
  <c r="C175" i="12"/>
  <c r="C174" i="12"/>
  <c r="D174" i="2" s="1"/>
  <c r="C173" i="12"/>
  <c r="D173" i="2" s="1"/>
  <c r="C172" i="12"/>
  <c r="D172" i="2" s="1"/>
  <c r="C171" i="12"/>
  <c r="D171" i="2" s="1"/>
  <c r="C170" i="12"/>
  <c r="C169" i="12"/>
  <c r="D169" i="2" s="1"/>
  <c r="C168" i="12"/>
  <c r="D168" i="2" s="1"/>
  <c r="C167" i="12"/>
  <c r="D167" i="2" s="1"/>
  <c r="C166" i="12"/>
  <c r="D166" i="2" s="1"/>
  <c r="C165" i="12"/>
  <c r="D165" i="2" s="1"/>
  <c r="C164" i="12"/>
  <c r="D164" i="2" s="1"/>
  <c r="C163" i="12"/>
  <c r="D163" i="2" s="1"/>
  <c r="C162" i="12"/>
  <c r="D162" i="2" s="1"/>
  <c r="C161" i="12"/>
  <c r="D161" i="2" s="1"/>
  <c r="C160" i="12"/>
  <c r="D160" i="2" s="1"/>
  <c r="C159" i="12"/>
  <c r="D159" i="2" s="1"/>
  <c r="C158" i="12"/>
  <c r="C157" i="12"/>
  <c r="D157" i="2" s="1"/>
  <c r="C156" i="12"/>
  <c r="D156" i="2" s="1"/>
  <c r="L103" i="12"/>
  <c r="M103" i="12" s="1"/>
  <c r="L102" i="12"/>
  <c r="M102" i="12" s="1"/>
  <c r="L101" i="12"/>
  <c r="M101" i="12" s="1"/>
  <c r="L100" i="12"/>
  <c r="M100" i="12" s="1"/>
  <c r="L99" i="12"/>
  <c r="M99" i="12" s="1"/>
  <c r="L98" i="12"/>
  <c r="M98" i="12" s="1"/>
  <c r="L97" i="12"/>
  <c r="M97" i="12" s="1"/>
  <c r="L96" i="12"/>
  <c r="M96" i="12" s="1"/>
  <c r="L95" i="12"/>
  <c r="M95" i="12" s="1"/>
  <c r="L94" i="12"/>
  <c r="M94" i="12" s="1"/>
  <c r="L93" i="12"/>
  <c r="M93" i="12" s="1"/>
  <c r="L92" i="12"/>
  <c r="M92" i="12" s="1"/>
  <c r="L91" i="12"/>
  <c r="M91" i="12" s="1"/>
  <c r="L90" i="12"/>
  <c r="M90" i="12" s="1"/>
  <c r="L89" i="12"/>
  <c r="M89" i="12" s="1"/>
  <c r="L88" i="12"/>
  <c r="M88" i="12" s="1"/>
  <c r="L87" i="12"/>
  <c r="M87" i="12" s="1"/>
  <c r="L86" i="12"/>
  <c r="M86" i="12" s="1"/>
  <c r="L85" i="12"/>
  <c r="M85" i="12" s="1"/>
  <c r="L84" i="12"/>
  <c r="M84" i="12" s="1"/>
  <c r="L83" i="12"/>
  <c r="M83" i="12" s="1"/>
  <c r="L82" i="12"/>
  <c r="M82" i="12" s="1"/>
  <c r="L81" i="12"/>
  <c r="M81" i="12" s="1"/>
  <c r="L80" i="12"/>
  <c r="M80" i="12" s="1"/>
  <c r="L79" i="12"/>
  <c r="M79" i="12" s="1"/>
  <c r="L78" i="12"/>
  <c r="M78" i="12" s="1"/>
  <c r="L77" i="12"/>
  <c r="M77" i="12" s="1"/>
  <c r="L76" i="12"/>
  <c r="M76" i="12" s="1"/>
  <c r="L75" i="12"/>
  <c r="M75" i="12" s="1"/>
  <c r="L74" i="12"/>
  <c r="M74" i="12" s="1"/>
  <c r="L73" i="12"/>
  <c r="M73" i="12" s="1"/>
  <c r="L72" i="12"/>
  <c r="M72" i="12" s="1"/>
  <c r="L71" i="12"/>
  <c r="M71" i="12" s="1"/>
  <c r="L70" i="12"/>
  <c r="M70" i="12" s="1"/>
  <c r="L69" i="12"/>
  <c r="M69" i="12" s="1"/>
  <c r="L68" i="12"/>
  <c r="M68" i="12" s="1"/>
  <c r="L67" i="12"/>
  <c r="L66" i="12"/>
  <c r="L65" i="12"/>
  <c r="L64" i="12"/>
  <c r="L63" i="12"/>
  <c r="L62" i="12"/>
  <c r="L61" i="12"/>
  <c r="M61" i="12" s="1"/>
  <c r="L60" i="12"/>
  <c r="M60" i="12" s="1"/>
  <c r="L59" i="12"/>
  <c r="M59" i="12" s="1"/>
  <c r="L57" i="12"/>
  <c r="M57" i="12" s="1"/>
  <c r="L56" i="12"/>
  <c r="M56" i="12" s="1"/>
  <c r="L55" i="12"/>
  <c r="M55" i="12" s="1"/>
  <c r="L54" i="12"/>
  <c r="M54" i="12" s="1"/>
  <c r="L53" i="12"/>
  <c r="M53" i="12" s="1"/>
  <c r="L52" i="12"/>
  <c r="M52" i="12" s="1"/>
  <c r="L51" i="12"/>
  <c r="M51" i="12" s="1"/>
  <c r="L50" i="12"/>
  <c r="M50" i="12" s="1"/>
  <c r="L49" i="12"/>
  <c r="M49" i="12" s="1"/>
  <c r="L48" i="12"/>
  <c r="M48" i="12" s="1"/>
  <c r="L47" i="12"/>
  <c r="L46" i="12"/>
  <c r="L45" i="12"/>
  <c r="L44" i="12"/>
  <c r="L43" i="12"/>
  <c r="L42" i="12"/>
  <c r="L41" i="12"/>
  <c r="L40" i="12"/>
  <c r="L39" i="12"/>
  <c r="L38" i="12"/>
  <c r="L37" i="12"/>
  <c r="L36" i="12"/>
  <c r="L35" i="12"/>
  <c r="L34" i="12"/>
  <c r="L33" i="12"/>
  <c r="L32" i="12"/>
  <c r="AM32" i="12" s="1"/>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174" i="12"/>
  <c r="M174" i="12" s="1"/>
  <c r="L182" i="12"/>
  <c r="M182" i="12" s="1"/>
  <c r="L190" i="12"/>
  <c r="M190" i="12" s="1"/>
  <c r="L159" i="12"/>
  <c r="L167" i="12"/>
  <c r="M167" i="12" s="1"/>
  <c r="L183" i="12"/>
  <c r="M183" i="12" s="1"/>
  <c r="L191" i="12"/>
  <c r="M191" i="12" s="1"/>
  <c r="L158" i="12"/>
  <c r="L160" i="12"/>
  <c r="L169" i="12"/>
  <c r="M169" i="12" s="1"/>
  <c r="L166" i="12"/>
  <c r="M166" i="12" s="1"/>
  <c r="L162" i="12"/>
  <c r="L170" i="12"/>
  <c r="M170" i="12" s="1"/>
  <c r="L178" i="12"/>
  <c r="M178" i="12" s="1"/>
  <c r="L186" i="12"/>
  <c r="M186" i="12" s="1"/>
  <c r="L194" i="12"/>
  <c r="M194" i="12" s="1"/>
  <c r="L163" i="12"/>
  <c r="L171" i="12"/>
  <c r="M171" i="12" s="1"/>
  <c r="L179" i="12"/>
  <c r="M179" i="12" s="1"/>
  <c r="L187" i="12"/>
  <c r="M187" i="12" s="1"/>
  <c r="L156" i="12"/>
  <c r="L164" i="12"/>
  <c r="L172" i="12"/>
  <c r="M172" i="12" s="1"/>
  <c r="L180" i="12"/>
  <c r="M180" i="12" s="1"/>
  <c r="L188" i="12"/>
  <c r="M188" i="12" s="1"/>
  <c r="L157" i="12"/>
  <c r="L165" i="12"/>
  <c r="L173" i="12"/>
  <c r="M173" i="12" s="1"/>
  <c r="L181" i="12"/>
  <c r="M181" i="12" s="1"/>
  <c r="L189" i="12"/>
  <c r="M189" i="12" s="1"/>
  <c r="L175" i="12"/>
  <c r="M175" i="12" s="1"/>
  <c r="C155" i="12"/>
  <c r="D155" i="2" s="1"/>
  <c r="L155" i="12"/>
  <c r="D4" i="8"/>
  <c r="B25" i="8"/>
  <c r="B18" i="8"/>
  <c r="B17" i="8"/>
  <c r="G3" i="23"/>
  <c r="Z6" i="12"/>
  <c r="E270" i="2"/>
  <c r="E258" i="2"/>
  <c r="AA6" i="12"/>
  <c r="E259" i="2"/>
  <c r="AB6" i="12"/>
  <c r="AC6" i="12"/>
  <c r="AD6" i="12"/>
  <c r="AE6" i="12"/>
  <c r="AF6" i="12"/>
  <c r="AG6" i="12"/>
  <c r="AH6" i="12"/>
  <c r="AI6" i="12"/>
  <c r="H7" i="18"/>
  <c r="K13" i="18"/>
  <c r="L13" i="18"/>
  <c r="M13" i="18"/>
  <c r="N13" i="18"/>
  <c r="O13" i="18"/>
  <c r="P13" i="18"/>
  <c r="Q15" i="18"/>
  <c r="Q64" i="18" s="1"/>
  <c r="Q13" i="18"/>
  <c r="R13" i="18"/>
  <c r="R15" i="18"/>
  <c r="R64" i="18" s="1"/>
  <c r="S13" i="18"/>
  <c r="S15" i="18"/>
  <c r="S64" i="18" s="1"/>
  <c r="T13" i="18"/>
  <c r="T15" i="18"/>
  <c r="T64" i="18" s="1"/>
  <c r="L26" i="18"/>
  <c r="M26" i="18"/>
  <c r="N26" i="18"/>
  <c r="O26" i="18"/>
  <c r="P26" i="18"/>
  <c r="Q26" i="18"/>
  <c r="R26" i="18"/>
  <c r="S26" i="18"/>
  <c r="T26" i="18"/>
  <c r="BM215" i="12" l="1"/>
  <c r="M215" i="12"/>
  <c r="AM62" i="12"/>
  <c r="M62" i="12"/>
  <c r="AM63" i="12"/>
  <c r="M63" i="12"/>
  <c r="AM64" i="12"/>
  <c r="AN64" i="12" s="1"/>
  <c r="M64" i="12"/>
  <c r="AN65" i="12"/>
  <c r="M65" i="12"/>
  <c r="AN66" i="12"/>
  <c r="M66" i="12"/>
  <c r="AN67" i="12"/>
  <c r="M67" i="12"/>
  <c r="M159" i="12"/>
  <c r="M160" i="12"/>
  <c r="BM158" i="12"/>
  <c r="M158" i="12"/>
  <c r="I56" i="13"/>
  <c r="M162" i="12"/>
  <c r="M155" i="12"/>
  <c r="M163" i="12"/>
  <c r="BM156" i="12"/>
  <c r="M156" i="12"/>
  <c r="M164" i="12"/>
  <c r="AY157" i="12"/>
  <c r="M157" i="12"/>
  <c r="BM165" i="12"/>
  <c r="M165" i="12"/>
  <c r="H20" i="1"/>
  <c r="D7" i="8"/>
  <c r="FK21" i="11"/>
  <c r="HB21" i="11" s="1"/>
  <c r="M9" i="31"/>
  <c r="Q64" i="27"/>
  <c r="R25" i="27" s="1"/>
  <c r="N64" i="27"/>
  <c r="O25" i="27" s="1"/>
  <c r="O70" i="27" s="1"/>
  <c r="K71" i="27"/>
  <c r="AJ17" i="11"/>
  <c r="FK19" i="11"/>
  <c r="HB19" i="11" s="1"/>
  <c r="FK14" i="11"/>
  <c r="HB14" i="11" s="1"/>
  <c r="I4" i="20"/>
  <c r="O4" i="20"/>
  <c r="E235" i="2"/>
  <c r="BS235" i="2" s="1"/>
  <c r="F236" i="2"/>
  <c r="AQ236" i="2" s="1"/>
  <c r="R4" i="20"/>
  <c r="N4" i="20"/>
  <c r="L4" i="20"/>
  <c r="E236" i="2"/>
  <c r="BC236" i="2" s="1"/>
  <c r="AJ236" i="2" s="1"/>
  <c r="Q4" i="20"/>
  <c r="M4" i="20"/>
  <c r="K4" i="20"/>
  <c r="S4" i="20"/>
  <c r="G4" i="20"/>
  <c r="H4" i="20"/>
  <c r="D235" i="2"/>
  <c r="E231" i="2"/>
  <c r="E223" i="2"/>
  <c r="AL165" i="12"/>
  <c r="AE157" i="12"/>
  <c r="AG156" i="12"/>
  <c r="AL164" i="12"/>
  <c r="AJ165" i="12"/>
  <c r="AK157" i="12"/>
  <c r="AC160" i="12"/>
  <c r="E156" i="2"/>
  <c r="I53" i="13"/>
  <c r="BM184" i="12"/>
  <c r="BM192" i="12"/>
  <c r="I54" i="13"/>
  <c r="AY176" i="12"/>
  <c r="BM179" i="12"/>
  <c r="BM187" i="12"/>
  <c r="CA163" i="12"/>
  <c r="AY171" i="12"/>
  <c r="CA188" i="12"/>
  <c r="AS62" i="12"/>
  <c r="AP62" i="12"/>
  <c r="AT62" i="12"/>
  <c r="AO62" i="12"/>
  <c r="AQ62" i="12"/>
  <c r="AR62" i="12"/>
  <c r="AN63" i="12"/>
  <c r="AP63" i="12"/>
  <c r="AO63" i="12"/>
  <c r="AQ63" i="12"/>
  <c r="AR63" i="12"/>
  <c r="AS63" i="12"/>
  <c r="AT63" i="12"/>
  <c r="U5" i="46"/>
  <c r="T15" i="46" s="1"/>
  <c r="Y70" i="13"/>
  <c r="F155" i="12"/>
  <c r="F155" i="2" s="1"/>
  <c r="AQ155" i="2" s="1"/>
  <c r="F214" i="12"/>
  <c r="F214" i="2" s="1"/>
  <c r="Y67" i="19"/>
  <c r="HC20" i="11"/>
  <c r="AJ20" i="11"/>
  <c r="E257" i="2"/>
  <c r="BI257" i="2" s="1"/>
  <c r="AG15" i="12"/>
  <c r="Z24" i="12"/>
  <c r="AO42" i="3"/>
  <c r="F269" i="2"/>
  <c r="AQ269" i="2" s="1"/>
  <c r="E269" i="2"/>
  <c r="D269" i="2"/>
  <c r="D275" i="2"/>
  <c r="F275" i="2"/>
  <c r="AQ275" i="2" s="1"/>
  <c r="E275" i="2"/>
  <c r="D258" i="2"/>
  <c r="AD23" i="12"/>
  <c r="AL23" i="12"/>
  <c r="AH23" i="12"/>
  <c r="AF39" i="12"/>
  <c r="AD39" i="12"/>
  <c r="AG39" i="12"/>
  <c r="Z39" i="12"/>
  <c r="AK47" i="12"/>
  <c r="AL47" i="12"/>
  <c r="AB47" i="12"/>
  <c r="AJ55" i="12"/>
  <c r="AK55" i="12"/>
  <c r="AK71" i="12"/>
  <c r="AJ71" i="12"/>
  <c r="AG71" i="12"/>
  <c r="AA79" i="12"/>
  <c r="AG79" i="12"/>
  <c r="AH79" i="12"/>
  <c r="AB87" i="12"/>
  <c r="AD87" i="12"/>
  <c r="AF95" i="12"/>
  <c r="AG95" i="12"/>
  <c r="AJ103" i="12"/>
  <c r="AE103" i="12"/>
  <c r="AB53" i="3"/>
  <c r="E264" i="2"/>
  <c r="BM202" i="12"/>
  <c r="E202" i="2"/>
  <c r="CA218" i="12"/>
  <c r="E218" i="2"/>
  <c r="BM234" i="12"/>
  <c r="E234" i="2"/>
  <c r="AJ16" i="12"/>
  <c r="AH16" i="12"/>
  <c r="AB16" i="12"/>
  <c r="AD16" i="12"/>
  <c r="AE16" i="12"/>
  <c r="AG16" i="12"/>
  <c r="AK16" i="12"/>
  <c r="AA16" i="12"/>
  <c r="AC16" i="12"/>
  <c r="AF24" i="12"/>
  <c r="AA24" i="12"/>
  <c r="AD24" i="12"/>
  <c r="AG24" i="12"/>
  <c r="AB24" i="12"/>
  <c r="AE24" i="12"/>
  <c r="AH24" i="12"/>
  <c r="AK24" i="12"/>
  <c r="AI24" i="12"/>
  <c r="AL32" i="12"/>
  <c r="AA32" i="12"/>
  <c r="AC32" i="12"/>
  <c r="AB32" i="12"/>
  <c r="AH32" i="12"/>
  <c r="AD32" i="12"/>
  <c r="AF32" i="12"/>
  <c r="Z32" i="12"/>
  <c r="AG32" i="12"/>
  <c r="AI40" i="12"/>
  <c r="AB40" i="12"/>
  <c r="AK40" i="12"/>
  <c r="AE40" i="12"/>
  <c r="AG40" i="12"/>
  <c r="AL40" i="12"/>
  <c r="AJ40" i="12"/>
  <c r="AC40" i="12"/>
  <c r="AA40" i="12"/>
  <c r="AH40" i="12"/>
  <c r="AJ48" i="12"/>
  <c r="AD48" i="12"/>
  <c r="AI48" i="12"/>
  <c r="AH48" i="12"/>
  <c r="Z48" i="12"/>
  <c r="AK48" i="12"/>
  <c r="AA48" i="12"/>
  <c r="AE48" i="12"/>
  <c r="AB48" i="12"/>
  <c r="AE56" i="12"/>
  <c r="AB56" i="12"/>
  <c r="AH56" i="12"/>
  <c r="Z56" i="12"/>
  <c r="AI56" i="12"/>
  <c r="AK56" i="12"/>
  <c r="AA56" i="12"/>
  <c r="AC64" i="12"/>
  <c r="AI64" i="12"/>
  <c r="AA64" i="12"/>
  <c r="AH64" i="12"/>
  <c r="AD64" i="12"/>
  <c r="AK64" i="12"/>
  <c r="Z64" i="12"/>
  <c r="AJ64" i="12"/>
  <c r="AG64" i="12"/>
  <c r="AC72" i="12"/>
  <c r="Z72" i="12"/>
  <c r="AA72" i="12"/>
  <c r="AK72" i="12"/>
  <c r="AE72" i="12"/>
  <c r="AD72" i="12"/>
  <c r="AG72" i="12"/>
  <c r="AL72" i="12"/>
  <c r="AF72" i="12"/>
  <c r="AJ72" i="12"/>
  <c r="AB72" i="12"/>
  <c r="AK80" i="12"/>
  <c r="AG80" i="12"/>
  <c r="AL80" i="12"/>
  <c r="AB80" i="12"/>
  <c r="AE80" i="12"/>
  <c r="AJ80" i="12"/>
  <c r="AC80" i="12"/>
  <c r="AF80" i="12"/>
  <c r="AI80" i="12"/>
  <c r="AA80" i="12"/>
  <c r="AE88" i="12"/>
  <c r="AG88" i="12"/>
  <c r="AI88" i="12"/>
  <c r="AA88" i="12"/>
  <c r="AH88" i="12"/>
  <c r="AC88" i="12"/>
  <c r="AD88" i="12"/>
  <c r="AK88" i="12"/>
  <c r="AF88" i="12"/>
  <c r="Z88" i="12"/>
  <c r="AA96" i="12"/>
  <c r="AE96" i="12"/>
  <c r="AG96" i="12"/>
  <c r="AH96" i="12"/>
  <c r="Z96" i="12"/>
  <c r="AK96" i="12"/>
  <c r="AF96" i="12"/>
  <c r="AL96" i="12"/>
  <c r="AC96" i="12"/>
  <c r="AB96" i="12"/>
  <c r="AO7" i="3"/>
  <c r="F265" i="2"/>
  <c r="AQ265" i="2" s="1"/>
  <c r="D264" i="2"/>
  <c r="Z80" i="12"/>
  <c r="AC24" i="12"/>
  <c r="AF64" i="12"/>
  <c r="AL88" i="12"/>
  <c r="AK155" i="12"/>
  <c r="AA155" i="12"/>
  <c r="AJ155" i="12"/>
  <c r="AI155" i="12"/>
  <c r="AH155" i="12"/>
  <c r="AL155" i="12"/>
  <c r="AB155" i="12"/>
  <c r="AF155" i="12"/>
  <c r="AC155" i="12"/>
  <c r="AE155" i="12"/>
  <c r="Z155" i="12"/>
  <c r="AI163" i="12"/>
  <c r="Z163" i="12"/>
  <c r="AG163" i="12"/>
  <c r="AD163" i="12"/>
  <c r="AB163" i="12"/>
  <c r="AA163" i="12"/>
  <c r="AE163" i="12"/>
  <c r="AK163" i="12"/>
  <c r="AH163" i="12"/>
  <c r="AL163" i="12"/>
  <c r="AK170" i="12"/>
  <c r="AE170" i="12"/>
  <c r="AH170" i="12"/>
  <c r="AC178" i="12"/>
  <c r="AI178" i="12"/>
  <c r="AD178" i="12"/>
  <c r="AA178" i="12"/>
  <c r="AK178" i="12"/>
  <c r="AE178" i="12"/>
  <c r="AL178" i="12"/>
  <c r="AB178" i="12"/>
  <c r="AK186" i="12"/>
  <c r="AL186" i="12"/>
  <c r="AI186" i="12"/>
  <c r="AJ186" i="12"/>
  <c r="AA186" i="12"/>
  <c r="AE186" i="12"/>
  <c r="AB186" i="12"/>
  <c r="AF186" i="12"/>
  <c r="AC194" i="12"/>
  <c r="AD194" i="12"/>
  <c r="AL201" i="12"/>
  <c r="AC201" i="12"/>
  <c r="AF208" i="12"/>
  <c r="AH208" i="12"/>
  <c r="AJ208" i="12"/>
  <c r="AG208" i="12"/>
  <c r="F208" i="2"/>
  <c r="AK208" i="12"/>
  <c r="E208" i="2"/>
  <c r="AB208" i="12"/>
  <c r="AE208" i="12"/>
  <c r="AD208" i="12"/>
  <c r="Z216" i="12"/>
  <c r="AE216" i="12"/>
  <c r="F216" i="2"/>
  <c r="CC216" i="2" s="1"/>
  <c r="AG216" i="12"/>
  <c r="E216" i="2"/>
  <c r="AF216" i="12"/>
  <c r="AI216" i="12"/>
  <c r="AD216" i="12"/>
  <c r="AL216" i="12"/>
  <c r="AJ216" i="12"/>
  <c r="AK216" i="12"/>
  <c r="AC216" i="12"/>
  <c r="AH224" i="12"/>
  <c r="AG224" i="12"/>
  <c r="AB224" i="12"/>
  <c r="AF224" i="12"/>
  <c r="AJ224" i="12"/>
  <c r="AK224" i="12"/>
  <c r="AA224" i="12"/>
  <c r="AC224" i="12"/>
  <c r="AI224" i="12"/>
  <c r="E224" i="2"/>
  <c r="Z224" i="12"/>
  <c r="AD224" i="12"/>
  <c r="AD232" i="12"/>
  <c r="AI232" i="12"/>
  <c r="AE232" i="12"/>
  <c r="AH232" i="12"/>
  <c r="AC232" i="12"/>
  <c r="AB232" i="12"/>
  <c r="AL232" i="12"/>
  <c r="AJ232" i="12"/>
  <c r="E232" i="2"/>
  <c r="AK232" i="12"/>
  <c r="Z232" i="12"/>
  <c r="AA232" i="12"/>
  <c r="AF232" i="12"/>
  <c r="AG232" i="12"/>
  <c r="J53" i="3"/>
  <c r="AO53" i="3" s="1"/>
  <c r="E24" i="2"/>
  <c r="E56" i="2"/>
  <c r="E88" i="2"/>
  <c r="AB64" i="12"/>
  <c r="AD80" i="12"/>
  <c r="AF16" i="12"/>
  <c r="AD96" i="12"/>
  <c r="AG48" i="12"/>
  <c r="AE32" i="12"/>
  <c r="AK95" i="12"/>
  <c r="AJ88" i="12"/>
  <c r="AO26" i="3"/>
  <c r="AE18" i="12"/>
  <c r="AJ43" i="12"/>
  <c r="AY159" i="12"/>
  <c r="BM167" i="12"/>
  <c r="CA175" i="12"/>
  <c r="AA171" i="12"/>
  <c r="AH171" i="12"/>
  <c r="AF171" i="12"/>
  <c r="AE179" i="12"/>
  <c r="AC179" i="12"/>
  <c r="AA179" i="12"/>
  <c r="AH187" i="12"/>
  <c r="AE187" i="12"/>
  <c r="AC187" i="12"/>
  <c r="AI195" i="12"/>
  <c r="Z195" i="12"/>
  <c r="AG195" i="12"/>
  <c r="AD195" i="12"/>
  <c r="AO31" i="3"/>
  <c r="AB203" i="12"/>
  <c r="AI203" i="12"/>
  <c r="Z203" i="12"/>
  <c r="AG203" i="12"/>
  <c r="E278" i="2"/>
  <c r="F278" i="2"/>
  <c r="AQ278" i="2" s="1"/>
  <c r="AO5" i="3"/>
  <c r="P6" i="26" s="1"/>
  <c r="AO28" i="3"/>
  <c r="AO29" i="3"/>
  <c r="BM194" i="12"/>
  <c r="F279" i="2"/>
  <c r="AQ279" i="2" s="1"/>
  <c r="D279" i="2"/>
  <c r="E279" i="2"/>
  <c r="AO22" i="3"/>
  <c r="AO23" i="3"/>
  <c r="R71" i="27"/>
  <c r="Q9" i="20"/>
  <c r="R9" i="20"/>
  <c r="Q17" i="20"/>
  <c r="R17" i="20"/>
  <c r="S25" i="20"/>
  <c r="R25" i="20"/>
  <c r="Q25" i="20"/>
  <c r="AJ83" i="12"/>
  <c r="AY162" i="12"/>
  <c r="BM170" i="12"/>
  <c r="AI171" i="12"/>
  <c r="AG179" i="12"/>
  <c r="AD187" i="12"/>
  <c r="AO16" i="3"/>
  <c r="AO18" i="3"/>
  <c r="AO19" i="3"/>
  <c r="AO20" i="3"/>
  <c r="AO48" i="3"/>
  <c r="AO52" i="3"/>
  <c r="AO14" i="3"/>
  <c r="AO46" i="3"/>
  <c r="AO47" i="3"/>
  <c r="S11" i="20"/>
  <c r="R11" i="20"/>
  <c r="Q11" i="20"/>
  <c r="S19" i="20"/>
  <c r="Q19" i="20"/>
  <c r="F267" i="2"/>
  <c r="AQ267" i="2" s="1"/>
  <c r="E267" i="2"/>
  <c r="AY267" i="2" s="1"/>
  <c r="AF267" i="2" s="1"/>
  <c r="D267" i="2"/>
  <c r="AY164" i="12"/>
  <c r="BM172" i="12"/>
  <c r="CA181" i="12"/>
  <c r="BM189" i="12"/>
  <c r="AD157" i="12"/>
  <c r="F270" i="2"/>
  <c r="AQ270" i="2" s="1"/>
  <c r="AO8" i="3"/>
  <c r="AO9" i="3"/>
  <c r="AO11" i="3"/>
  <c r="AO12" i="3"/>
  <c r="AO13" i="3"/>
  <c r="AO40" i="3"/>
  <c r="AO41" i="3"/>
  <c r="AO43" i="3"/>
  <c r="AO44" i="3"/>
  <c r="AO45" i="3"/>
  <c r="R19" i="20"/>
  <c r="E268" i="2"/>
  <c r="AU268" i="2" s="1"/>
  <c r="AB268" i="2" s="1"/>
  <c r="G102" i="27"/>
  <c r="AQ3" i="24"/>
  <c r="Q3" i="14" s="1"/>
  <c r="FK5" i="11"/>
  <c r="HB5" i="11" s="1"/>
  <c r="HC5" i="11" s="1"/>
  <c r="HD5" i="11" s="1"/>
  <c r="HE5" i="11" s="1"/>
  <c r="HF5" i="11" s="1"/>
  <c r="HG5" i="11" s="1"/>
  <c r="FK10" i="11"/>
  <c r="HB10" i="11" s="1"/>
  <c r="FK24" i="11"/>
  <c r="HB24" i="11" s="1"/>
  <c r="E271" i="2"/>
  <c r="L235" i="12"/>
  <c r="E282" i="2"/>
  <c r="L25" i="27"/>
  <c r="L63" i="27" s="1"/>
  <c r="AH168" i="12"/>
  <c r="AD184" i="12"/>
  <c r="E221" i="2"/>
  <c r="E272" i="2"/>
  <c r="F271" i="2"/>
  <c r="AQ271" i="2" s="1"/>
  <c r="AO3" i="24"/>
  <c r="O3" i="14" s="1"/>
  <c r="N1" i="26"/>
  <c r="Q7" i="20"/>
  <c r="R7" i="20"/>
  <c r="AJ15" i="11"/>
  <c r="FK6" i="11"/>
  <c r="HB6" i="11" s="1"/>
  <c r="HC6" i="11" s="1"/>
  <c r="HD6" i="11" s="1"/>
  <c r="HE6" i="11" s="1"/>
  <c r="HF6" i="11" s="1"/>
  <c r="HG6" i="11" s="1"/>
  <c r="HH6" i="11" s="1"/>
  <c r="HI6" i="11" s="1"/>
  <c r="HJ6" i="11" s="1"/>
  <c r="HK6" i="11" s="1"/>
  <c r="FK15" i="11"/>
  <c r="HB15" i="11" s="1"/>
  <c r="F242" i="2"/>
  <c r="AQ242" i="2" s="1"/>
  <c r="I71" i="27"/>
  <c r="J25" i="27" s="1"/>
  <c r="AH184" i="12"/>
  <c r="Q13" i="20"/>
  <c r="FK7" i="11"/>
  <c r="HB7" i="11" s="1"/>
  <c r="FK18" i="11"/>
  <c r="HB18" i="11" s="1"/>
  <c r="M6" i="31"/>
  <c r="FK8" i="11"/>
  <c r="HB8" i="11" s="1"/>
  <c r="CH3" i="2"/>
  <c r="BE3" i="2"/>
  <c r="BE239" i="2" s="1"/>
  <c r="AL239" i="2" s="1"/>
  <c r="BT3" i="2"/>
  <c r="BT242" i="2" s="1"/>
  <c r="X242" i="2" s="1"/>
  <c r="CB106" i="12"/>
  <c r="CB108" i="12"/>
  <c r="CB104" i="12"/>
  <c r="CB107" i="12"/>
  <c r="CB110" i="12"/>
  <c r="CB109" i="12"/>
  <c r="CB114" i="12"/>
  <c r="CB122" i="12"/>
  <c r="CB126" i="12"/>
  <c r="CB123" i="12"/>
  <c r="CB118" i="12"/>
  <c r="CB111" i="12"/>
  <c r="CB120" i="12"/>
  <c r="CB113" i="12"/>
  <c r="CB117" i="12"/>
  <c r="CB115" i="12"/>
  <c r="CB124" i="12"/>
  <c r="CB130" i="12"/>
  <c r="CB133" i="12"/>
  <c r="CB135" i="12"/>
  <c r="CB140" i="12"/>
  <c r="CB142" i="12"/>
  <c r="CB131" i="12"/>
  <c r="CB141" i="12"/>
  <c r="CB121" i="12"/>
  <c r="CB105" i="12"/>
  <c r="CB112" i="12"/>
  <c r="CB119" i="12"/>
  <c r="CB116" i="12"/>
  <c r="CB144" i="12"/>
  <c r="CB152" i="12"/>
  <c r="CB147" i="12"/>
  <c r="CB139" i="12"/>
  <c r="CB145" i="12"/>
  <c r="CB125" i="12"/>
  <c r="CB127" i="12"/>
  <c r="CB128" i="12"/>
  <c r="CB129" i="12"/>
  <c r="CB146" i="12"/>
  <c r="CB134" i="12"/>
  <c r="CB136" i="12"/>
  <c r="CB151" i="12"/>
  <c r="CB138" i="12"/>
  <c r="CB143" i="12"/>
  <c r="CB150" i="12"/>
  <c r="CB132" i="12"/>
  <c r="CB149" i="12"/>
  <c r="CB148" i="12"/>
  <c r="CB137" i="12"/>
  <c r="CB153" i="12"/>
  <c r="CB154" i="12"/>
  <c r="BN105" i="12"/>
  <c r="BN106" i="12"/>
  <c r="BN111" i="12"/>
  <c r="BN115" i="12"/>
  <c r="BN112" i="12"/>
  <c r="BN104" i="12"/>
  <c r="BN109" i="12"/>
  <c r="BN108" i="12"/>
  <c r="BN116" i="12"/>
  <c r="BN132" i="12"/>
  <c r="BN134" i="12"/>
  <c r="BN117" i="12"/>
  <c r="BN124" i="12"/>
  <c r="BN114" i="12"/>
  <c r="BN121" i="12"/>
  <c r="BN107" i="12"/>
  <c r="BN113" i="12"/>
  <c r="BN123" i="12"/>
  <c r="BN110" i="12"/>
  <c r="BN118" i="12"/>
  <c r="BN119" i="12"/>
  <c r="BN137" i="12"/>
  <c r="BN139" i="12"/>
  <c r="BN144" i="12"/>
  <c r="BN120" i="12"/>
  <c r="BN128" i="12"/>
  <c r="BN129" i="12"/>
  <c r="BN130" i="12"/>
  <c r="BN133" i="12"/>
  <c r="BN142" i="12"/>
  <c r="BN135" i="12"/>
  <c r="BN143" i="12"/>
  <c r="BN151" i="12"/>
  <c r="BN145" i="12"/>
  <c r="BN126" i="12"/>
  <c r="BN146" i="12"/>
  <c r="BN141" i="12"/>
  <c r="BN131" i="12"/>
  <c r="BN125" i="12"/>
  <c r="BN138" i="12"/>
  <c r="BN149" i="12"/>
  <c r="BN127" i="12"/>
  <c r="BN136" i="12"/>
  <c r="BN154" i="12"/>
  <c r="BN122" i="12"/>
  <c r="BN148" i="12"/>
  <c r="BN153" i="12"/>
  <c r="BN152" i="12"/>
  <c r="BN150" i="12"/>
  <c r="BN147" i="12"/>
  <c r="BN140" i="12"/>
  <c r="AZ104" i="12"/>
  <c r="AZ109" i="12"/>
  <c r="AZ107" i="12"/>
  <c r="AZ105" i="12"/>
  <c r="AZ108" i="12"/>
  <c r="AZ110" i="12"/>
  <c r="AZ106" i="12"/>
  <c r="AZ114" i="12"/>
  <c r="AZ125" i="12"/>
  <c r="AZ127" i="12"/>
  <c r="AZ111" i="12"/>
  <c r="AZ118" i="12"/>
  <c r="AZ122" i="12"/>
  <c r="AZ112" i="12"/>
  <c r="AZ117" i="12"/>
  <c r="AZ120" i="12"/>
  <c r="AZ130" i="12"/>
  <c r="AZ133" i="12"/>
  <c r="AZ136" i="12"/>
  <c r="AZ143" i="12"/>
  <c r="AZ115" i="12"/>
  <c r="AZ124" i="12"/>
  <c r="AZ116" i="12"/>
  <c r="AZ128" i="12"/>
  <c r="AZ134" i="12"/>
  <c r="AZ132" i="12"/>
  <c r="AZ123" i="12"/>
  <c r="AZ119" i="12"/>
  <c r="AZ121" i="12"/>
  <c r="AZ137" i="12"/>
  <c r="AZ138" i="12"/>
  <c r="AZ139" i="12"/>
  <c r="AZ146" i="12"/>
  <c r="AZ148" i="12"/>
  <c r="AZ153" i="12"/>
  <c r="AZ113" i="12"/>
  <c r="AZ135" i="12"/>
  <c r="AZ141" i="12"/>
  <c r="AZ126" i="12"/>
  <c r="AZ129" i="12"/>
  <c r="AZ131" i="12"/>
  <c r="AZ142" i="12"/>
  <c r="AZ145" i="12"/>
  <c r="AZ152" i="12"/>
  <c r="AZ140" i="12"/>
  <c r="AZ151" i="12"/>
  <c r="AZ147" i="12"/>
  <c r="AZ150" i="12"/>
  <c r="AZ154" i="12"/>
  <c r="AZ144" i="12"/>
  <c r="AZ149" i="12"/>
  <c r="BN256" i="2"/>
  <c r="BI256" i="2"/>
  <c r="AS256" i="2"/>
  <c r="AZ256" i="2"/>
  <c r="BQ256" i="2"/>
  <c r="BP256" i="2"/>
  <c r="BK256" i="2"/>
  <c r="BS256" i="2"/>
  <c r="AX256" i="2"/>
  <c r="AU256" i="2"/>
  <c r="BC256" i="2"/>
  <c r="BB256" i="2"/>
  <c r="AY256" i="2"/>
  <c r="BE256" i="2"/>
  <c r="AL256" i="2" s="1"/>
  <c r="BD256" i="2"/>
  <c r="AK256" i="2" s="1"/>
  <c r="BR256" i="2"/>
  <c r="BJ256" i="2"/>
  <c r="AT256" i="2"/>
  <c r="BA256" i="2"/>
  <c r="AW256" i="2"/>
  <c r="BO256" i="2"/>
  <c r="AV256" i="2"/>
  <c r="BM256" i="2"/>
  <c r="BL256" i="2"/>
  <c r="BH256" i="2"/>
  <c r="AR256" i="2"/>
  <c r="Y256" i="2" s="1"/>
  <c r="BG256" i="2"/>
  <c r="BV256" i="2" s="1"/>
  <c r="BC239" i="2"/>
  <c r="AJ239" i="2" s="1"/>
  <c r="BK239" i="2"/>
  <c r="BI239" i="2"/>
  <c r="BQ239" i="2"/>
  <c r="AU239" i="2"/>
  <c r="AB239" i="2" s="1"/>
  <c r="AZ239" i="2"/>
  <c r="AG239" i="2" s="1"/>
  <c r="AX239" i="2"/>
  <c r="AE239" i="2" s="1"/>
  <c r="BN239" i="2"/>
  <c r="BP239" i="2"/>
  <c r="BS239" i="2"/>
  <c r="AS239" i="2"/>
  <c r="Z239" i="2" s="1"/>
  <c r="BR239" i="2"/>
  <c r="AV239" i="2"/>
  <c r="AC239" i="2" s="1"/>
  <c r="BA239" i="2"/>
  <c r="AH239" i="2" s="1"/>
  <c r="BJ239" i="2"/>
  <c r="BB239" i="2"/>
  <c r="AI239" i="2" s="1"/>
  <c r="BH239" i="2"/>
  <c r="BL239" i="2"/>
  <c r="AY239" i="2"/>
  <c r="AF239" i="2" s="1"/>
  <c r="BM239" i="2"/>
  <c r="AT239" i="2"/>
  <c r="AA239" i="2" s="1"/>
  <c r="BD239" i="2"/>
  <c r="AK239" i="2" s="1"/>
  <c r="AW239" i="2"/>
  <c r="AD239" i="2" s="1"/>
  <c r="AR239" i="2"/>
  <c r="Y239" i="2" s="1"/>
  <c r="BO239" i="2"/>
  <c r="BG239" i="2"/>
  <c r="BV239" i="2" s="1"/>
  <c r="AU242" i="2"/>
  <c r="AB242" i="2" s="1"/>
  <c r="AX242" i="2"/>
  <c r="AE242" i="2" s="1"/>
  <c r="BI242" i="2"/>
  <c r="AS242" i="2"/>
  <c r="Z242" i="2" s="1"/>
  <c r="BP242" i="2"/>
  <c r="BN242" i="2"/>
  <c r="AZ242" i="2"/>
  <c r="AG242" i="2" s="1"/>
  <c r="BC242" i="2"/>
  <c r="AJ242" i="2" s="1"/>
  <c r="BS242" i="2"/>
  <c r="BQ242" i="2"/>
  <c r="BK242" i="2"/>
  <c r="AY242" i="2"/>
  <c r="AF242" i="2" s="1"/>
  <c r="BJ242" i="2"/>
  <c r="AR242" i="2"/>
  <c r="Y242" i="2" s="1"/>
  <c r="BR242" i="2"/>
  <c r="BH242" i="2"/>
  <c r="BD242" i="2"/>
  <c r="AK242" i="2" s="1"/>
  <c r="AV242" i="2"/>
  <c r="AC242" i="2" s="1"/>
  <c r="AT242" i="2"/>
  <c r="AA242" i="2" s="1"/>
  <c r="BL242" i="2"/>
  <c r="BB242" i="2"/>
  <c r="AI242" i="2" s="1"/>
  <c r="BO242" i="2"/>
  <c r="BA242" i="2"/>
  <c r="AH242" i="2" s="1"/>
  <c r="BM242" i="2"/>
  <c r="AW242" i="2"/>
  <c r="AD242" i="2" s="1"/>
  <c r="BG242" i="2"/>
  <c r="BV242" i="2" s="1"/>
  <c r="BD249" i="2"/>
  <c r="AK249" i="2" s="1"/>
  <c r="AZ249" i="2"/>
  <c r="AG249" i="2" s="1"/>
  <c r="BI249" i="2"/>
  <c r="AU249" i="2"/>
  <c r="AB249" i="2" s="1"/>
  <c r="BC249" i="2"/>
  <c r="AJ249" i="2" s="1"/>
  <c r="AS249" i="2"/>
  <c r="Z249" i="2" s="1"/>
  <c r="BS249" i="2"/>
  <c r="BK249" i="2"/>
  <c r="AX249" i="2"/>
  <c r="AE249" i="2" s="1"/>
  <c r="BN249" i="2"/>
  <c r="BQ249" i="2"/>
  <c r="BP249" i="2"/>
  <c r="BH249" i="2"/>
  <c r="AY249" i="2"/>
  <c r="AF249" i="2" s="1"/>
  <c r="AV249" i="2"/>
  <c r="AC249" i="2" s="1"/>
  <c r="AR249" i="2"/>
  <c r="Y249" i="2" s="1"/>
  <c r="AW249" i="2"/>
  <c r="AD249" i="2" s="1"/>
  <c r="BA249" i="2"/>
  <c r="AH249" i="2" s="1"/>
  <c r="BJ249" i="2"/>
  <c r="BR249" i="2"/>
  <c r="BM249" i="2"/>
  <c r="BB249" i="2"/>
  <c r="AI249" i="2" s="1"/>
  <c r="BL249" i="2"/>
  <c r="BO249" i="2"/>
  <c r="AT249" i="2"/>
  <c r="AA249" i="2" s="1"/>
  <c r="BG249" i="2"/>
  <c r="BV249" i="2" s="1"/>
  <c r="BN237" i="2"/>
  <c r="AS237" i="2"/>
  <c r="Z237" i="2" s="1"/>
  <c r="BP237" i="2"/>
  <c r="AU237" i="2"/>
  <c r="AB237" i="2" s="1"/>
  <c r="AZ237" i="2"/>
  <c r="AG237" i="2" s="1"/>
  <c r="BK237" i="2"/>
  <c r="AX237" i="2"/>
  <c r="AE237" i="2" s="1"/>
  <c r="BQ237" i="2"/>
  <c r="BI237" i="2"/>
  <c r="BC237" i="2"/>
  <c r="AJ237" i="2" s="1"/>
  <c r="BS237" i="2"/>
  <c r="BL237" i="2"/>
  <c r="BD237" i="2"/>
  <c r="AK237" i="2" s="1"/>
  <c r="BA237" i="2"/>
  <c r="AH237" i="2" s="1"/>
  <c r="BR237" i="2"/>
  <c r="AV237" i="2"/>
  <c r="AC237" i="2" s="1"/>
  <c r="BB237" i="2"/>
  <c r="AI237" i="2" s="1"/>
  <c r="AY237" i="2"/>
  <c r="AF237" i="2" s="1"/>
  <c r="AR237" i="2"/>
  <c r="Y237" i="2" s="1"/>
  <c r="AW237" i="2"/>
  <c r="AD237" i="2" s="1"/>
  <c r="AT237" i="2"/>
  <c r="AA237" i="2" s="1"/>
  <c r="BM237" i="2"/>
  <c r="BH237" i="2"/>
  <c r="BJ237" i="2"/>
  <c r="BO237" i="2"/>
  <c r="BG237" i="2"/>
  <c r="BV237" i="2" s="1"/>
  <c r="AZ252" i="2"/>
  <c r="AG252" i="2" s="1"/>
  <c r="BQ252" i="2"/>
  <c r="BC252" i="2"/>
  <c r="AJ252" i="2" s="1"/>
  <c r="AU252" i="2"/>
  <c r="AB252" i="2" s="1"/>
  <c r="BN252" i="2"/>
  <c r="AS252" i="2"/>
  <c r="Z252" i="2" s="1"/>
  <c r="BK252" i="2"/>
  <c r="AY252" i="2"/>
  <c r="AF252" i="2" s="1"/>
  <c r="BI252" i="2"/>
  <c r="BP252" i="2"/>
  <c r="BS252" i="2"/>
  <c r="AX252" i="2"/>
  <c r="AE252" i="2" s="1"/>
  <c r="BM252" i="2"/>
  <c r="BJ252" i="2"/>
  <c r="AT252" i="2"/>
  <c r="AA252" i="2" s="1"/>
  <c r="BO252" i="2"/>
  <c r="BE252" i="2"/>
  <c r="AL252" i="2" s="1"/>
  <c r="AR252" i="2"/>
  <c r="Y252" i="2" s="1"/>
  <c r="BA252" i="2"/>
  <c r="AH252" i="2" s="1"/>
  <c r="BD252" i="2"/>
  <c r="AK252" i="2" s="1"/>
  <c r="BH252" i="2"/>
  <c r="AW252" i="2"/>
  <c r="AD252" i="2" s="1"/>
  <c r="AV252" i="2"/>
  <c r="AC252" i="2" s="1"/>
  <c r="BB252" i="2"/>
  <c r="AI252" i="2" s="1"/>
  <c r="BR252" i="2"/>
  <c r="BL252" i="2"/>
  <c r="BG252" i="2"/>
  <c r="BV252" i="2" s="1"/>
  <c r="AU246" i="2"/>
  <c r="AB246" i="2" s="1"/>
  <c r="BI246" i="2"/>
  <c r="BQ246" i="2"/>
  <c r="BS246" i="2"/>
  <c r="BD246" i="2"/>
  <c r="AK246" i="2" s="1"/>
  <c r="BP246" i="2"/>
  <c r="AZ246" i="2"/>
  <c r="AG246" i="2" s="1"/>
  <c r="BN246" i="2"/>
  <c r="BK246" i="2"/>
  <c r="AX246" i="2"/>
  <c r="AE246" i="2" s="1"/>
  <c r="AS246" i="2"/>
  <c r="Z246" i="2" s="1"/>
  <c r="BC246" i="2"/>
  <c r="AJ246" i="2" s="1"/>
  <c r="BA246" i="2"/>
  <c r="AH246" i="2" s="1"/>
  <c r="BR246" i="2"/>
  <c r="AT246" i="2"/>
  <c r="AA246" i="2" s="1"/>
  <c r="AR246" i="2"/>
  <c r="Y246" i="2" s="1"/>
  <c r="AY246" i="2"/>
  <c r="AF246" i="2" s="1"/>
  <c r="AW246" i="2"/>
  <c r="AD246" i="2" s="1"/>
  <c r="BE246" i="2"/>
  <c r="AL246" i="2" s="1"/>
  <c r="BJ246" i="2"/>
  <c r="BB246" i="2"/>
  <c r="AI246" i="2" s="1"/>
  <c r="BM246" i="2"/>
  <c r="BL246" i="2"/>
  <c r="BH246" i="2"/>
  <c r="BO246" i="2"/>
  <c r="AV246" i="2"/>
  <c r="AC246" i="2" s="1"/>
  <c r="BG246" i="2"/>
  <c r="BV246" i="2" s="1"/>
  <c r="BK238" i="2"/>
  <c r="BS238" i="2"/>
  <c r="AU238" i="2"/>
  <c r="AB238" i="2" s="1"/>
  <c r="AX238" i="2"/>
  <c r="AE238" i="2" s="1"/>
  <c r="AS238" i="2"/>
  <c r="Z238" i="2" s="1"/>
  <c r="BA238" i="2"/>
  <c r="AH238" i="2" s="1"/>
  <c r="BI238" i="2"/>
  <c r="BQ238" i="2"/>
  <c r="AZ238" i="2"/>
  <c r="AG238" i="2" s="1"/>
  <c r="BD238" i="2"/>
  <c r="AK238" i="2" s="1"/>
  <c r="BP238" i="2"/>
  <c r="BC238" i="2"/>
  <c r="AJ238" i="2" s="1"/>
  <c r="BN238" i="2"/>
  <c r="BL238" i="2"/>
  <c r="BR238" i="2"/>
  <c r="BM238" i="2"/>
  <c r="AR238" i="2"/>
  <c r="Y238" i="2" s="1"/>
  <c r="BO238" i="2"/>
  <c r="AV238" i="2"/>
  <c r="AC238" i="2" s="1"/>
  <c r="BH238" i="2"/>
  <c r="AT238" i="2"/>
  <c r="AA238" i="2" s="1"/>
  <c r="BB238" i="2"/>
  <c r="AI238" i="2" s="1"/>
  <c r="AY238" i="2"/>
  <c r="AF238" i="2" s="1"/>
  <c r="AW238" i="2"/>
  <c r="AD238" i="2" s="1"/>
  <c r="BJ238" i="2"/>
  <c r="BG238" i="2"/>
  <c r="BV238" i="2" s="1"/>
  <c r="BK244" i="2"/>
  <c r="AS244" i="2"/>
  <c r="Z244" i="2" s="1"/>
  <c r="AX244" i="2"/>
  <c r="AE244" i="2" s="1"/>
  <c r="AZ244" i="2"/>
  <c r="AG244" i="2" s="1"/>
  <c r="BC244" i="2"/>
  <c r="AJ244" i="2" s="1"/>
  <c r="BP244" i="2"/>
  <c r="AU244" i="2"/>
  <c r="AB244" i="2" s="1"/>
  <c r="BQ244" i="2"/>
  <c r="BN244" i="2"/>
  <c r="BS244" i="2"/>
  <c r="BI244" i="2"/>
  <c r="BM244" i="2"/>
  <c r="BJ244" i="2"/>
  <c r="BD244" i="2"/>
  <c r="AK244" i="2" s="1"/>
  <c r="BL244" i="2"/>
  <c r="AV244" i="2"/>
  <c r="AC244" i="2" s="1"/>
  <c r="BH244" i="2"/>
  <c r="BB244" i="2"/>
  <c r="AI244" i="2" s="1"/>
  <c r="AY244" i="2"/>
  <c r="AF244" i="2" s="1"/>
  <c r="AT244" i="2"/>
  <c r="AA244" i="2" s="1"/>
  <c r="AW244" i="2"/>
  <c r="AD244" i="2" s="1"/>
  <c r="BO244" i="2"/>
  <c r="BR244" i="2"/>
  <c r="AR244" i="2"/>
  <c r="Y244" i="2" s="1"/>
  <c r="BA244" i="2"/>
  <c r="AH244" i="2" s="1"/>
  <c r="BG244" i="2"/>
  <c r="BV244" i="2" s="1"/>
  <c r="BD235" i="2"/>
  <c r="BP235" i="2"/>
  <c r="BQ235" i="2"/>
  <c r="AX235" i="2"/>
  <c r="BN235" i="2"/>
  <c r="BC235" i="2"/>
  <c r="AU235" i="2"/>
  <c r="AB235" i="2" s="1"/>
  <c r="BK235" i="2"/>
  <c r="BM235" i="2"/>
  <c r="BR235" i="2"/>
  <c r="BJ235" i="2"/>
  <c r="AV235" i="2"/>
  <c r="AC235" i="2" s="1"/>
  <c r="AW235" i="2"/>
  <c r="AY235" i="2"/>
  <c r="BB235" i="2"/>
  <c r="AR235" i="2"/>
  <c r="Y235" i="2" s="1"/>
  <c r="BL235" i="2"/>
  <c r="BG235" i="2"/>
  <c r="BV235" i="2" s="1"/>
  <c r="BN241" i="2"/>
  <c r="AS241" i="2"/>
  <c r="Z241" i="2" s="1"/>
  <c r="AU241" i="2"/>
  <c r="AB241" i="2" s="1"/>
  <c r="BK241" i="2"/>
  <c r="AX241" i="2"/>
  <c r="AE241" i="2" s="1"/>
  <c r="BI241" i="2"/>
  <c r="AZ241" i="2"/>
  <c r="AG241" i="2" s="1"/>
  <c r="BQ241" i="2"/>
  <c r="BC241" i="2"/>
  <c r="AJ241" i="2" s="1"/>
  <c r="BS241" i="2"/>
  <c r="BD241" i="2"/>
  <c r="AK241" i="2" s="1"/>
  <c r="BP241" i="2"/>
  <c r="BB241" i="2"/>
  <c r="AI241" i="2" s="1"/>
  <c r="BH241" i="2"/>
  <c r="BM241" i="2"/>
  <c r="AV241" i="2"/>
  <c r="AC241" i="2" s="1"/>
  <c r="BJ241" i="2"/>
  <c r="BE241" i="2"/>
  <c r="AL241" i="2" s="1"/>
  <c r="AT241" i="2"/>
  <c r="AA241" i="2" s="1"/>
  <c r="AR241" i="2"/>
  <c r="Y241" i="2" s="1"/>
  <c r="AW241" i="2"/>
  <c r="AD241" i="2" s="1"/>
  <c r="BO241" i="2"/>
  <c r="AY241" i="2"/>
  <c r="AF241" i="2" s="1"/>
  <c r="BA241" i="2"/>
  <c r="AH241" i="2" s="1"/>
  <c r="BL241" i="2"/>
  <c r="BR241" i="2"/>
  <c r="BG241" i="2"/>
  <c r="BV241" i="2" s="1"/>
  <c r="BK236" i="2"/>
  <c r="AZ236" i="2"/>
  <c r="AG236" i="2" s="1"/>
  <c r="BS236" i="2"/>
  <c r="AX236" i="2"/>
  <c r="AE236" i="2" s="1"/>
  <c r="AU236" i="2"/>
  <c r="AB236" i="2" s="1"/>
  <c r="BP236" i="2"/>
  <c r="BN236" i="2"/>
  <c r="BI236" i="2"/>
  <c r="BD236" i="2"/>
  <c r="AK236" i="2" s="1"/>
  <c r="AS236" i="2"/>
  <c r="Z236" i="2" s="1"/>
  <c r="AW236" i="2"/>
  <c r="AD236" i="2" s="1"/>
  <c r="AV236" i="2"/>
  <c r="AC236" i="2" s="1"/>
  <c r="BE236" i="2"/>
  <c r="AL236" i="2" s="1"/>
  <c r="BL236" i="2"/>
  <c r="AT236" i="2"/>
  <c r="AA236" i="2" s="1"/>
  <c r="AR236" i="2"/>
  <c r="Y236" i="2" s="1"/>
  <c r="BO236" i="2"/>
  <c r="BB236" i="2"/>
  <c r="AI236" i="2" s="1"/>
  <c r="BM236" i="2"/>
  <c r="BJ236" i="2"/>
  <c r="BA236" i="2"/>
  <c r="AH236" i="2" s="1"/>
  <c r="BH236" i="2"/>
  <c r="BG236" i="2"/>
  <c r="BV236" i="2" s="1"/>
  <c r="BQ258" i="2"/>
  <c r="BK258" i="2"/>
  <c r="BS258" i="2"/>
  <c r="BP258" i="2"/>
  <c r="BC258" i="2"/>
  <c r="AJ258" i="2" s="1"/>
  <c r="AU258" i="2"/>
  <c r="AB258" i="2" s="1"/>
  <c r="AS258" i="2"/>
  <c r="Z258" i="2" s="1"/>
  <c r="AX258" i="2"/>
  <c r="AE258" i="2" s="1"/>
  <c r="BI258" i="2"/>
  <c r="BN258" i="2"/>
  <c r="BD258" i="2"/>
  <c r="AK258" i="2" s="1"/>
  <c r="AZ258" i="2"/>
  <c r="AG258" i="2" s="1"/>
  <c r="AY258" i="2"/>
  <c r="AF258" i="2" s="1"/>
  <c r="BE258" i="2"/>
  <c r="AL258" i="2" s="1"/>
  <c r="AR258" i="2"/>
  <c r="Y258" i="2" s="1"/>
  <c r="BL258" i="2"/>
  <c r="BJ258" i="2"/>
  <c r="BM258" i="2"/>
  <c r="AW258" i="2"/>
  <c r="AD258" i="2" s="1"/>
  <c r="BH258" i="2"/>
  <c r="BA258" i="2"/>
  <c r="AH258" i="2" s="1"/>
  <c r="AV258" i="2"/>
  <c r="AC258" i="2" s="1"/>
  <c r="BB258" i="2"/>
  <c r="AI258" i="2" s="1"/>
  <c r="AT258" i="2"/>
  <c r="AA258" i="2" s="1"/>
  <c r="BR258" i="2"/>
  <c r="BO258" i="2"/>
  <c r="BG258" i="2"/>
  <c r="BV258" i="2" s="1"/>
  <c r="BK253" i="2"/>
  <c r="BI253" i="2"/>
  <c r="BS253" i="2"/>
  <c r="BN253" i="2"/>
  <c r="BQ253" i="2"/>
  <c r="BC253" i="2"/>
  <c r="AJ253" i="2" s="1"/>
  <c r="AX253" i="2"/>
  <c r="AE253" i="2" s="1"/>
  <c r="AS253" i="2"/>
  <c r="Z253" i="2" s="1"/>
  <c r="AZ253" i="2"/>
  <c r="AG253" i="2" s="1"/>
  <c r="AU253" i="2"/>
  <c r="AB253" i="2" s="1"/>
  <c r="BP253" i="2"/>
  <c r="AV253" i="2"/>
  <c r="AC253" i="2" s="1"/>
  <c r="AR253" i="2"/>
  <c r="Y253" i="2" s="1"/>
  <c r="AW253" i="2"/>
  <c r="AD253" i="2" s="1"/>
  <c r="BO253" i="2"/>
  <c r="BM253" i="2"/>
  <c r="BL253" i="2"/>
  <c r="BB253" i="2"/>
  <c r="AI253" i="2" s="1"/>
  <c r="AY253" i="2"/>
  <c r="AF253" i="2" s="1"/>
  <c r="BJ253" i="2"/>
  <c r="BR253" i="2"/>
  <c r="AT253" i="2"/>
  <c r="AA253" i="2" s="1"/>
  <c r="BD253" i="2"/>
  <c r="AK253" i="2" s="1"/>
  <c r="BA253" i="2"/>
  <c r="AH253" i="2" s="1"/>
  <c r="BE253" i="2"/>
  <c r="AL253" i="2" s="1"/>
  <c r="BH253" i="2"/>
  <c r="BG253" i="2"/>
  <c r="BV253" i="2" s="1"/>
  <c r="AU259" i="2"/>
  <c r="AB259" i="2" s="1"/>
  <c r="BN259" i="2"/>
  <c r="BI259" i="2"/>
  <c r="BC259" i="2"/>
  <c r="AJ259" i="2" s="1"/>
  <c r="AZ259" i="2"/>
  <c r="AG259" i="2" s="1"/>
  <c r="BK259" i="2"/>
  <c r="BP259" i="2"/>
  <c r="BS259" i="2"/>
  <c r="BD259" i="2"/>
  <c r="AK259" i="2" s="1"/>
  <c r="AX259" i="2"/>
  <c r="AE259" i="2" s="1"/>
  <c r="AS259" i="2"/>
  <c r="Z259" i="2" s="1"/>
  <c r="BQ259" i="2"/>
  <c r="AY259" i="2"/>
  <c r="AF259" i="2" s="1"/>
  <c r="BM259" i="2"/>
  <c r="AT259" i="2"/>
  <c r="AA259" i="2" s="1"/>
  <c r="BA259" i="2"/>
  <c r="AH259" i="2" s="1"/>
  <c r="BB259" i="2"/>
  <c r="AI259" i="2" s="1"/>
  <c r="BL259" i="2"/>
  <c r="AW259" i="2"/>
  <c r="AD259" i="2" s="1"/>
  <c r="BH259" i="2"/>
  <c r="BR259" i="2"/>
  <c r="AR259" i="2"/>
  <c r="Y259" i="2" s="1"/>
  <c r="BE259" i="2"/>
  <c r="AL259" i="2" s="1"/>
  <c r="BJ259" i="2"/>
  <c r="AV259" i="2"/>
  <c r="AC259" i="2" s="1"/>
  <c r="BO259" i="2"/>
  <c r="BG259" i="2"/>
  <c r="BV259" i="2" s="1"/>
  <c r="AX248" i="2"/>
  <c r="AE248" i="2" s="1"/>
  <c r="BN248" i="2"/>
  <c r="BI248" i="2"/>
  <c r="BQ248" i="2"/>
  <c r="BC248" i="2"/>
  <c r="AJ248" i="2" s="1"/>
  <c r="AZ248" i="2"/>
  <c r="AG248" i="2" s="1"/>
  <c r="AU248" i="2"/>
  <c r="AB248" i="2" s="1"/>
  <c r="BS248" i="2"/>
  <c r="AS248" i="2"/>
  <c r="Z248" i="2" s="1"/>
  <c r="BP248" i="2"/>
  <c r="BK248" i="2"/>
  <c r="BT248" i="2"/>
  <c r="X248" i="2" s="1"/>
  <c r="AT248" i="2"/>
  <c r="AA248" i="2" s="1"/>
  <c r="BD248" i="2"/>
  <c r="AK248" i="2" s="1"/>
  <c r="AV248" i="2"/>
  <c r="AC248" i="2" s="1"/>
  <c r="BH248" i="2"/>
  <c r="BR248" i="2"/>
  <c r="BE248" i="2"/>
  <c r="AL248" i="2" s="1"/>
  <c r="BA248" i="2"/>
  <c r="AH248" i="2" s="1"/>
  <c r="AR248" i="2"/>
  <c r="Y248" i="2" s="1"/>
  <c r="BO248" i="2"/>
  <c r="BM248" i="2"/>
  <c r="BJ248" i="2"/>
  <c r="AY248" i="2"/>
  <c r="AF248" i="2" s="1"/>
  <c r="AW248" i="2"/>
  <c r="AD248" i="2" s="1"/>
  <c r="BB248" i="2"/>
  <c r="AI248" i="2" s="1"/>
  <c r="BL248" i="2"/>
  <c r="BG248" i="2"/>
  <c r="BV248" i="2" s="1"/>
  <c r="BN251" i="2"/>
  <c r="AZ251" i="2"/>
  <c r="AG251" i="2" s="1"/>
  <c r="BP251" i="2"/>
  <c r="BQ251" i="2"/>
  <c r="AS251" i="2"/>
  <c r="Z251" i="2" s="1"/>
  <c r="BI251" i="2"/>
  <c r="BC251" i="2"/>
  <c r="AJ251" i="2" s="1"/>
  <c r="BK251" i="2"/>
  <c r="AU251" i="2"/>
  <c r="AB251" i="2" s="1"/>
  <c r="BS251" i="2"/>
  <c r="AY251" i="2"/>
  <c r="AF251" i="2" s="1"/>
  <c r="BD251" i="2"/>
  <c r="AK251" i="2" s="1"/>
  <c r="AX251" i="2"/>
  <c r="AE251" i="2" s="1"/>
  <c r="BB251" i="2"/>
  <c r="AI251" i="2" s="1"/>
  <c r="BA251" i="2"/>
  <c r="AH251" i="2" s="1"/>
  <c r="BM251" i="2"/>
  <c r="AT251" i="2"/>
  <c r="AA251" i="2" s="1"/>
  <c r="BO251" i="2"/>
  <c r="AR251" i="2"/>
  <c r="Y251" i="2" s="1"/>
  <c r="BL251" i="2"/>
  <c r="AV251" i="2"/>
  <c r="AC251" i="2" s="1"/>
  <c r="BH251" i="2"/>
  <c r="BJ251" i="2"/>
  <c r="BT251" i="2"/>
  <c r="X251" i="2" s="1"/>
  <c r="AW251" i="2"/>
  <c r="AD251" i="2" s="1"/>
  <c r="BR251" i="2"/>
  <c r="BE251" i="2"/>
  <c r="AL251" i="2" s="1"/>
  <c r="BG251" i="2"/>
  <c r="BV251" i="2" s="1"/>
  <c r="BI250" i="2"/>
  <c r="AX250" i="2"/>
  <c r="AE250" i="2" s="1"/>
  <c r="BS250" i="2"/>
  <c r="AZ250" i="2"/>
  <c r="AG250" i="2" s="1"/>
  <c r="BQ250" i="2"/>
  <c r="BP250" i="2"/>
  <c r="AU250" i="2"/>
  <c r="AB250" i="2" s="1"/>
  <c r="BN250" i="2"/>
  <c r="BC250" i="2"/>
  <c r="AJ250" i="2" s="1"/>
  <c r="BK250" i="2"/>
  <c r="AS250" i="2"/>
  <c r="Z250" i="2" s="1"/>
  <c r="BD250" i="2"/>
  <c r="AK250" i="2" s="1"/>
  <c r="BO250" i="2"/>
  <c r="BE250" i="2"/>
  <c r="AL250" i="2" s="1"/>
  <c r="AW250" i="2"/>
  <c r="AD250" i="2" s="1"/>
  <c r="AT250" i="2"/>
  <c r="AA250" i="2" s="1"/>
  <c r="AR250" i="2"/>
  <c r="Y250" i="2" s="1"/>
  <c r="BJ250" i="2"/>
  <c r="AV250" i="2"/>
  <c r="AC250" i="2" s="1"/>
  <c r="BA250" i="2"/>
  <c r="AH250" i="2" s="1"/>
  <c r="BR250" i="2"/>
  <c r="BM250" i="2"/>
  <c r="BB250" i="2"/>
  <c r="AI250" i="2" s="1"/>
  <c r="BL250" i="2"/>
  <c r="AY250" i="2"/>
  <c r="AF250" i="2" s="1"/>
  <c r="BH250" i="2"/>
  <c r="BG250" i="2"/>
  <c r="BV250" i="2" s="1"/>
  <c r="AX247" i="2"/>
  <c r="AE247" i="2" s="1"/>
  <c r="BN247" i="2"/>
  <c r="AS247" i="2"/>
  <c r="Z247" i="2" s="1"/>
  <c r="BK247" i="2"/>
  <c r="AZ247" i="2"/>
  <c r="AG247" i="2" s="1"/>
  <c r="BI247" i="2"/>
  <c r="BC247" i="2"/>
  <c r="AJ247" i="2" s="1"/>
  <c r="BS247" i="2"/>
  <c r="AU247" i="2"/>
  <c r="AB247" i="2" s="1"/>
  <c r="BP247" i="2"/>
  <c r="BQ247" i="2"/>
  <c r="AY247" i="2"/>
  <c r="AF247" i="2" s="1"/>
  <c r="BO247" i="2"/>
  <c r="BB247" i="2"/>
  <c r="AI247" i="2" s="1"/>
  <c r="AW247" i="2"/>
  <c r="AD247" i="2" s="1"/>
  <c r="BH247" i="2"/>
  <c r="AT247" i="2"/>
  <c r="AA247" i="2" s="1"/>
  <c r="BL247" i="2"/>
  <c r="BR247" i="2"/>
  <c r="BE247" i="2"/>
  <c r="AL247" i="2" s="1"/>
  <c r="BA247" i="2"/>
  <c r="AH247" i="2" s="1"/>
  <c r="BJ247" i="2"/>
  <c r="AR247" i="2"/>
  <c r="Y247" i="2" s="1"/>
  <c r="BD247" i="2"/>
  <c r="AK247" i="2" s="1"/>
  <c r="BM247" i="2"/>
  <c r="AV247" i="2"/>
  <c r="AC247" i="2" s="1"/>
  <c r="BG247" i="2"/>
  <c r="BV247" i="2" s="1"/>
  <c r="AZ255" i="2"/>
  <c r="AS255" i="2"/>
  <c r="Z255" i="2" s="1"/>
  <c r="BK255" i="2"/>
  <c r="BS255" i="2"/>
  <c r="BQ255" i="2"/>
  <c r="BC255" i="2"/>
  <c r="BN255" i="2"/>
  <c r="AU255" i="2"/>
  <c r="AB255" i="2" s="1"/>
  <c r="AX255" i="2"/>
  <c r="BI255" i="2"/>
  <c r="BP255" i="2"/>
  <c r="BA255" i="2"/>
  <c r="BR255" i="2"/>
  <c r="BE255" i="2"/>
  <c r="AW255" i="2"/>
  <c r="BM255" i="2"/>
  <c r="BB255" i="2"/>
  <c r="AV255" i="2"/>
  <c r="BJ255" i="2"/>
  <c r="BH255" i="2"/>
  <c r="BD255" i="2"/>
  <c r="AR255" i="2"/>
  <c r="Y255" i="2" s="1"/>
  <c r="BO255" i="2"/>
  <c r="BL255" i="2"/>
  <c r="AY255" i="2"/>
  <c r="AT255" i="2"/>
  <c r="AA255" i="2" s="1"/>
  <c r="BG255" i="2"/>
  <c r="BV255" i="2" s="1"/>
  <c r="BC254" i="2"/>
  <c r="AJ254" i="2" s="1"/>
  <c r="BN254" i="2"/>
  <c r="AZ254" i="2"/>
  <c r="AG254" i="2" s="1"/>
  <c r="BQ254" i="2"/>
  <c r="BP254" i="2"/>
  <c r="BS254" i="2"/>
  <c r="BI254" i="2"/>
  <c r="AS254" i="2"/>
  <c r="Z254" i="2" s="1"/>
  <c r="BK254" i="2"/>
  <c r="AU254" i="2"/>
  <c r="AB254" i="2" s="1"/>
  <c r="AX254" i="2"/>
  <c r="AE254" i="2" s="1"/>
  <c r="AV254" i="2"/>
  <c r="AC254" i="2" s="1"/>
  <c r="BA254" i="2"/>
  <c r="AH254" i="2" s="1"/>
  <c r="BB254" i="2"/>
  <c r="AI254" i="2" s="1"/>
  <c r="AT254" i="2"/>
  <c r="AA254" i="2" s="1"/>
  <c r="BD254" i="2"/>
  <c r="AK254" i="2" s="1"/>
  <c r="BL254" i="2"/>
  <c r="AW254" i="2"/>
  <c r="AD254" i="2" s="1"/>
  <c r="BH254" i="2"/>
  <c r="BM254" i="2"/>
  <c r="AY254" i="2"/>
  <c r="AF254" i="2" s="1"/>
  <c r="BJ254" i="2"/>
  <c r="AR254" i="2"/>
  <c r="Y254" i="2" s="1"/>
  <c r="BO254" i="2"/>
  <c r="BR254" i="2"/>
  <c r="BE254" i="2"/>
  <c r="AL254" i="2" s="1"/>
  <c r="BG254" i="2"/>
  <c r="BV254" i="2" s="1"/>
  <c r="AS245" i="2"/>
  <c r="Z245" i="2" s="1"/>
  <c r="BP245" i="2"/>
  <c r="AZ245" i="2"/>
  <c r="AG245" i="2" s="1"/>
  <c r="BN245" i="2"/>
  <c r="BD245" i="2"/>
  <c r="AK245" i="2" s="1"/>
  <c r="AY245" i="2"/>
  <c r="AF245" i="2" s="1"/>
  <c r="BI245" i="2"/>
  <c r="BQ245" i="2"/>
  <c r="AU245" i="2"/>
  <c r="AB245" i="2" s="1"/>
  <c r="BC245" i="2"/>
  <c r="AJ245" i="2" s="1"/>
  <c r="BK245" i="2"/>
  <c r="AX245" i="2"/>
  <c r="AE245" i="2" s="1"/>
  <c r="BS245" i="2"/>
  <c r="BM245" i="2"/>
  <c r="AW245" i="2"/>
  <c r="AD245" i="2" s="1"/>
  <c r="BA245" i="2"/>
  <c r="AH245" i="2" s="1"/>
  <c r="AV245" i="2"/>
  <c r="AC245" i="2" s="1"/>
  <c r="BJ245" i="2"/>
  <c r="BE245" i="2"/>
  <c r="AL245" i="2" s="1"/>
  <c r="BH245" i="2"/>
  <c r="BR245" i="2"/>
  <c r="AR245" i="2"/>
  <c r="Y245" i="2" s="1"/>
  <c r="BB245" i="2"/>
  <c r="AI245" i="2" s="1"/>
  <c r="BO245" i="2"/>
  <c r="BL245" i="2"/>
  <c r="AT245" i="2"/>
  <c r="AA245" i="2" s="1"/>
  <c r="BG245" i="2"/>
  <c r="BV245" i="2" s="1"/>
  <c r="BI243" i="2"/>
  <c r="BS243" i="2"/>
  <c r="AU243" i="2"/>
  <c r="AB243" i="2" s="1"/>
  <c r="BQ243" i="2"/>
  <c r="BN243" i="2"/>
  <c r="AV243" i="2"/>
  <c r="AC243" i="2" s="1"/>
  <c r="BP243" i="2"/>
  <c r="AZ243" i="2"/>
  <c r="AG243" i="2" s="1"/>
  <c r="BC243" i="2"/>
  <c r="AJ243" i="2" s="1"/>
  <c r="AS243" i="2"/>
  <c r="Z243" i="2" s="1"/>
  <c r="AX243" i="2"/>
  <c r="AE243" i="2" s="1"/>
  <c r="AY243" i="2"/>
  <c r="AF243" i="2" s="1"/>
  <c r="BK243" i="2"/>
  <c r="BM243" i="2"/>
  <c r="BH243" i="2"/>
  <c r="BT243" i="2"/>
  <c r="X243" i="2" s="1"/>
  <c r="BA243" i="2"/>
  <c r="AH243" i="2" s="1"/>
  <c r="BJ243" i="2"/>
  <c r="BR243" i="2"/>
  <c r="AR243" i="2"/>
  <c r="Y243" i="2" s="1"/>
  <c r="BO243" i="2"/>
  <c r="BE243" i="2"/>
  <c r="AL243" i="2" s="1"/>
  <c r="BL243" i="2"/>
  <c r="BB243" i="2"/>
  <c r="AI243" i="2" s="1"/>
  <c r="AT243" i="2"/>
  <c r="AA243" i="2" s="1"/>
  <c r="BD243" i="2"/>
  <c r="AK243" i="2" s="1"/>
  <c r="AW243" i="2"/>
  <c r="AD243" i="2" s="1"/>
  <c r="BG243" i="2"/>
  <c r="BV243" i="2" s="1"/>
  <c r="BQ240" i="2"/>
  <c r="BC240" i="2"/>
  <c r="AJ240" i="2" s="1"/>
  <c r="BN240" i="2"/>
  <c r="BI240" i="2"/>
  <c r="BS240" i="2"/>
  <c r="AX240" i="2"/>
  <c r="AE240" i="2" s="1"/>
  <c r="AU240" i="2"/>
  <c r="AB240" i="2" s="1"/>
  <c r="BP240" i="2"/>
  <c r="BD240" i="2"/>
  <c r="AK240" i="2" s="1"/>
  <c r="AZ240" i="2"/>
  <c r="AG240" i="2" s="1"/>
  <c r="AS240" i="2"/>
  <c r="Z240" i="2" s="1"/>
  <c r="BK240" i="2"/>
  <c r="BA240" i="2"/>
  <c r="AH240" i="2" s="1"/>
  <c r="BE240" i="2"/>
  <c r="AL240" i="2" s="1"/>
  <c r="AT240" i="2"/>
  <c r="AA240" i="2" s="1"/>
  <c r="AV240" i="2"/>
  <c r="AC240" i="2" s="1"/>
  <c r="BM240" i="2"/>
  <c r="AR240" i="2"/>
  <c r="Y240" i="2" s="1"/>
  <c r="BH240" i="2"/>
  <c r="BJ240" i="2"/>
  <c r="BB240" i="2"/>
  <c r="AI240" i="2" s="1"/>
  <c r="BL240" i="2"/>
  <c r="BO240" i="2"/>
  <c r="AY240" i="2"/>
  <c r="AF240" i="2" s="1"/>
  <c r="BR240" i="2"/>
  <c r="AW240" i="2"/>
  <c r="AD240" i="2" s="1"/>
  <c r="BT240" i="2"/>
  <c r="X240" i="2" s="1"/>
  <c r="BG240" i="2"/>
  <c r="BV240" i="2" s="1"/>
  <c r="AB104" i="12"/>
  <c r="AJ104" i="12"/>
  <c r="AC104" i="12"/>
  <c r="AK104" i="12"/>
  <c r="AD104" i="12"/>
  <c r="AL104" i="12"/>
  <c r="AE104" i="12"/>
  <c r="AF104" i="12"/>
  <c r="AG104" i="12"/>
  <c r="Z104" i="12"/>
  <c r="AH104" i="12"/>
  <c r="AA104" i="12"/>
  <c r="AI104" i="12"/>
  <c r="D31" i="2"/>
  <c r="D103" i="2"/>
  <c r="D71" i="2"/>
  <c r="E165" i="2"/>
  <c r="E190" i="2"/>
  <c r="E175" i="2"/>
  <c r="E7" i="2"/>
  <c r="D221" i="2"/>
  <c r="F228" i="2"/>
  <c r="CC228" i="2" s="1"/>
  <c r="AB213" i="12"/>
  <c r="AF194" i="12"/>
  <c r="AA170" i="12"/>
  <c r="AD71" i="12"/>
  <c r="AD15" i="12"/>
  <c r="AB71" i="12"/>
  <c r="AA95" i="12"/>
  <c r="Z71" i="12"/>
  <c r="AB79" i="12"/>
  <c r="AD55" i="12"/>
  <c r="AA103" i="12"/>
  <c r="AC95" i="12"/>
  <c r="Z79" i="12"/>
  <c r="AD63" i="12"/>
  <c r="AF55" i="12"/>
  <c r="AH39" i="12"/>
  <c r="AE23" i="12"/>
  <c r="AI158" i="12"/>
  <c r="Z55" i="12"/>
  <c r="AE201" i="12"/>
  <c r="AL194" i="12"/>
  <c r="AL228" i="12"/>
  <c r="AJ95" i="12"/>
  <c r="AL55" i="12"/>
  <c r="AK175" i="12"/>
  <c r="AK213" i="12"/>
  <c r="AL71" i="12"/>
  <c r="AK182" i="12"/>
  <c r="AF103" i="12"/>
  <c r="AG47" i="12"/>
  <c r="AG175" i="12"/>
  <c r="D158" i="2"/>
  <c r="D182" i="2"/>
  <c r="F175" i="2"/>
  <c r="AQ175" i="2" s="1"/>
  <c r="D228" i="2"/>
  <c r="AI188" i="12"/>
  <c r="AB194" i="12"/>
  <c r="AI170" i="12"/>
  <c r="AG23" i="12"/>
  <c r="AI103" i="12"/>
  <c r="AA15" i="12"/>
  <c r="AG103" i="12"/>
  <c r="AI87" i="12"/>
  <c r="AF79" i="12"/>
  <c r="AG63" i="12"/>
  <c r="AC55" i="12"/>
  <c r="AB39" i="12"/>
  <c r="Z15" i="12"/>
  <c r="AD182" i="12"/>
  <c r="AH201" i="12"/>
  <c r="E201" i="2"/>
  <c r="AB201" i="12"/>
  <c r="E233" i="2"/>
  <c r="AI175" i="12"/>
  <c r="E213" i="2"/>
  <c r="AJ194" i="12"/>
  <c r="AK228" i="12"/>
  <c r="AD213" i="12"/>
  <c r="AL95" i="12"/>
  <c r="AB55" i="12"/>
  <c r="AJ175" i="12"/>
  <c r="AF213" i="12"/>
  <c r="AH71" i="12"/>
  <c r="AJ182" i="12"/>
  <c r="AJ63" i="12"/>
  <c r="AK87" i="12"/>
  <c r="AJ15" i="12"/>
  <c r="D175" i="2"/>
  <c r="D55" i="2"/>
  <c r="D23" i="2"/>
  <c r="D95" i="2"/>
  <c r="D63" i="2"/>
  <c r="E158" i="2"/>
  <c r="AZ158" i="2" s="1"/>
  <c r="AG158" i="2" s="1"/>
  <c r="E157" i="2"/>
  <c r="AZ157" i="2" s="1"/>
  <c r="AG157" i="2" s="1"/>
  <c r="E182" i="2"/>
  <c r="AH221" i="12"/>
  <c r="AA188" i="12"/>
  <c r="AE194" i="12"/>
  <c r="AE95" i="12"/>
  <c r="AD31" i="12"/>
  <c r="AD95" i="12"/>
  <c r="AC31" i="12"/>
  <c r="AC103" i="12"/>
  <c r="AA87" i="12"/>
  <c r="AC79" i="12"/>
  <c r="Z63" i="12"/>
  <c r="AC47" i="12"/>
  <c r="AE39" i="12"/>
  <c r="AH15" i="12"/>
  <c r="AF182" i="12"/>
  <c r="Z194" i="12"/>
  <c r="Z213" i="12"/>
  <c r="AG213" i="12"/>
  <c r="AF15" i="12"/>
  <c r="AA23" i="12"/>
  <c r="Z201" i="12"/>
  <c r="AH194" i="12"/>
  <c r="E225" i="2"/>
  <c r="AB228" i="12"/>
  <c r="AA63" i="12"/>
  <c r="AA39" i="12"/>
  <c r="E228" i="2"/>
  <c r="AK194" i="12"/>
  <c r="AD228" i="12"/>
  <c r="AI95" i="12"/>
  <c r="AL175" i="12"/>
  <c r="AL39" i="12"/>
  <c r="AL182" i="12"/>
  <c r="AK63" i="12"/>
  <c r="AJ87" i="12"/>
  <c r="AD175" i="12"/>
  <c r="F158" i="2"/>
  <c r="AQ158" i="2" s="1"/>
  <c r="F182" i="2"/>
  <c r="AQ182" i="2" s="1"/>
  <c r="E15" i="2"/>
  <c r="AU15" i="2" s="1"/>
  <c r="AB15" i="2" s="1"/>
  <c r="E23" i="2"/>
  <c r="E31" i="2"/>
  <c r="E39" i="2"/>
  <c r="E47" i="2"/>
  <c r="E55" i="2"/>
  <c r="BS55" i="2" s="1"/>
  <c r="E63" i="2"/>
  <c r="E71" i="2"/>
  <c r="AU71" i="2" s="1"/>
  <c r="AB71" i="2" s="1"/>
  <c r="E79" i="2"/>
  <c r="BI79" i="2" s="1"/>
  <c r="E87" i="2"/>
  <c r="E95" i="2"/>
  <c r="E103" i="2"/>
  <c r="Z221" i="12"/>
  <c r="AA194" i="12"/>
  <c r="AC170" i="12"/>
  <c r="AI23" i="12"/>
  <c r="AB31" i="12"/>
  <c r="AH47" i="12"/>
  <c r="AA31" i="12"/>
  <c r="AH95" i="12"/>
  <c r="AE87" i="12"/>
  <c r="AI71" i="12"/>
  <c r="AF63" i="12"/>
  <c r="AE47" i="12"/>
  <c r="Z31" i="12"/>
  <c r="AE15" i="12"/>
  <c r="AB182" i="12"/>
  <c r="AD158" i="12"/>
  <c r="AD47" i="12"/>
  <c r="AB63" i="12"/>
  <c r="AB23" i="12"/>
  <c r="AA228" i="12"/>
  <c r="AG228" i="12"/>
  <c r="AD201" i="12"/>
  <c r="Z170" i="12"/>
  <c r="AG194" i="12"/>
  <c r="AK79" i="12"/>
  <c r="AL31" i="12"/>
  <c r="AE175" i="12"/>
  <c r="Z182" i="12"/>
  <c r="AK158" i="12"/>
  <c r="AL63" i="12"/>
  <c r="AL87" i="12"/>
  <c r="AI213" i="12"/>
  <c r="D47" i="2"/>
  <c r="D15" i="2"/>
  <c r="D87" i="2"/>
  <c r="E194" i="2"/>
  <c r="AU194" i="2" s="1"/>
  <c r="AB194" i="2" s="1"/>
  <c r="E170" i="2"/>
  <c r="BN170" i="2" s="1"/>
  <c r="D213" i="2"/>
  <c r="F15" i="2"/>
  <c r="AQ15" i="2" s="1"/>
  <c r="F23" i="2"/>
  <c r="AQ23" i="2" s="1"/>
  <c r="F31" i="2"/>
  <c r="AQ31" i="2" s="1"/>
  <c r="F39" i="2"/>
  <c r="AQ39" i="2" s="1"/>
  <c r="F47" i="2"/>
  <c r="AQ47" i="2" s="1"/>
  <c r="F55" i="2"/>
  <c r="AQ55" i="2" s="1"/>
  <c r="F63" i="2"/>
  <c r="AQ63" i="2" s="1"/>
  <c r="F71" i="2"/>
  <c r="AQ71" i="2" s="1"/>
  <c r="F79" i="2"/>
  <c r="AQ79" i="2" s="1"/>
  <c r="F87" i="2"/>
  <c r="AQ87" i="2" s="1"/>
  <c r="F95" i="2"/>
  <c r="AQ95" i="2" s="1"/>
  <c r="F103" i="2"/>
  <c r="AQ103" i="2" s="1"/>
  <c r="F201" i="2"/>
  <c r="F213" i="2"/>
  <c r="BX213" i="2" s="1"/>
  <c r="F221" i="2"/>
  <c r="CE221" i="2" s="1"/>
  <c r="AI194" i="12"/>
  <c r="AG170" i="12"/>
  <c r="AH55" i="12"/>
  <c r="AF7" i="12"/>
  <c r="AB95" i="12"/>
  <c r="AF87" i="12"/>
  <c r="AA71" i="12"/>
  <c r="AC63" i="12"/>
  <c r="Z47" i="12"/>
  <c r="AH31" i="12"/>
  <c r="AE182" i="12"/>
  <c r="AF158" i="12"/>
  <c r="AD103" i="12"/>
  <c r="Z103" i="12"/>
  <c r="AC39" i="12"/>
  <c r="AB175" i="12"/>
  <c r="E217" i="2"/>
  <c r="AA201" i="12"/>
  <c r="AA47" i="12"/>
  <c r="AL170" i="12"/>
  <c r="AJ79" i="12"/>
  <c r="AK201" i="12"/>
  <c r="AE228" i="12"/>
  <c r="AJ158" i="12"/>
  <c r="AH63" i="12"/>
  <c r="AG87" i="12"/>
  <c r="Z175" i="12"/>
  <c r="AC182" i="12"/>
  <c r="D170" i="2"/>
  <c r="D194" i="2"/>
  <c r="F194" i="2"/>
  <c r="AQ194" i="2" s="1"/>
  <c r="F170" i="2"/>
  <c r="AQ170" i="2" s="1"/>
  <c r="AH228" i="12"/>
  <c r="AF170" i="12"/>
  <c r="AE79" i="12"/>
  <c r="AB103" i="12"/>
  <c r="Z95" i="12"/>
  <c r="AC87" i="12"/>
  <c r="AE71" i="12"/>
  <c r="AI55" i="12"/>
  <c r="AI47" i="12"/>
  <c r="AE31" i="12"/>
  <c r="AA182" i="12"/>
  <c r="AB158" i="12"/>
  <c r="Z87" i="12"/>
  <c r="AD170" i="12"/>
  <c r="AJ170" i="12"/>
  <c r="AE213" i="12"/>
  <c r="AL79" i="12"/>
  <c r="AJ201" i="12"/>
  <c r="AL221" i="12"/>
  <c r="AL158" i="12"/>
  <c r="AK103" i="12"/>
  <c r="AJ47" i="12"/>
  <c r="AH175" i="12"/>
  <c r="D39" i="2"/>
  <c r="D79" i="2"/>
  <c r="F188" i="2"/>
  <c r="AQ188" i="2" s="1"/>
  <c r="D201" i="2"/>
  <c r="Z228" i="12"/>
  <c r="AB170" i="12"/>
  <c r="AI79" i="12"/>
  <c r="AC15" i="12"/>
  <c r="AG55" i="12"/>
  <c r="AI39" i="12"/>
  <c r="AB15" i="12"/>
  <c r="AH87" i="12"/>
  <c r="AI63" i="12"/>
  <c r="AF23" i="12"/>
  <c r="AH103" i="12"/>
  <c r="AD79" i="12"/>
  <c r="AF71" i="12"/>
  <c r="AA55" i="12"/>
  <c r="AF47" i="12"/>
  <c r="Z23" i="12"/>
  <c r="AI182" i="12"/>
  <c r="AE158" i="12"/>
  <c r="AC23" i="12"/>
  <c r="AF221" i="12"/>
  <c r="AI201" i="12"/>
  <c r="AF201" i="12"/>
  <c r="AF228" i="12"/>
  <c r="AC228" i="12"/>
  <c r="AC213" i="12"/>
  <c r="AJ213" i="12"/>
  <c r="AC175" i="12"/>
  <c r="BA167" i="12"/>
  <c r="AM167" i="12"/>
  <c r="BO167" i="12"/>
  <c r="AM90" i="12"/>
  <c r="AN90" i="12" s="1"/>
  <c r="BO90" i="12"/>
  <c r="BP90" i="12" s="1"/>
  <c r="BA90" i="12"/>
  <c r="BB90" i="12" s="1"/>
  <c r="BS192" i="2"/>
  <c r="AZ192" i="2"/>
  <c r="AG192" i="2" s="1"/>
  <c r="BC192" i="2"/>
  <c r="AJ192" i="2" s="1"/>
  <c r="AS192" i="2"/>
  <c r="Z192" i="2" s="1"/>
  <c r="AU192" i="2"/>
  <c r="AB192" i="2" s="1"/>
  <c r="BN192" i="2"/>
  <c r="BK192" i="2"/>
  <c r="BQ192" i="2"/>
  <c r="AX192" i="2"/>
  <c r="AE192" i="2" s="1"/>
  <c r="BI192" i="2"/>
  <c r="BP192" i="2"/>
  <c r="BD192" i="2"/>
  <c r="AK192" i="2" s="1"/>
  <c r="AY192" i="2"/>
  <c r="AF192" i="2" s="1"/>
  <c r="AV192" i="2"/>
  <c r="AC192" i="2" s="1"/>
  <c r="BJ192" i="2"/>
  <c r="BH192" i="2"/>
  <c r="BM192" i="2"/>
  <c r="BA192" i="2"/>
  <c r="AH192" i="2" s="1"/>
  <c r="BR192" i="2"/>
  <c r="BB192" i="2"/>
  <c r="AI192" i="2" s="1"/>
  <c r="BE192" i="2"/>
  <c r="AL192" i="2" s="1"/>
  <c r="AR192" i="2"/>
  <c r="Y192" i="2" s="1"/>
  <c r="AT192" i="2"/>
  <c r="AA192" i="2" s="1"/>
  <c r="BO192" i="2"/>
  <c r="BL192" i="2"/>
  <c r="AW192" i="2"/>
  <c r="AD192" i="2" s="1"/>
  <c r="BT192" i="2"/>
  <c r="X192" i="2" s="1"/>
  <c r="BG192" i="2"/>
  <c r="BV192" i="2" s="1"/>
  <c r="AM189" i="12"/>
  <c r="BO189" i="12"/>
  <c r="BA189" i="12"/>
  <c r="BB189" i="12" s="1"/>
  <c r="AM178" i="12"/>
  <c r="BO178" i="12"/>
  <c r="BA178" i="12"/>
  <c r="BO159" i="12"/>
  <c r="AM159" i="12"/>
  <c r="AN159" i="12" s="1"/>
  <c r="BA159" i="12"/>
  <c r="AM170" i="12"/>
  <c r="BO170" i="12"/>
  <c r="BP170" i="12" s="1"/>
  <c r="BA170" i="12"/>
  <c r="AU172" i="2"/>
  <c r="AB172" i="2" s="1"/>
  <c r="AZ172" i="2"/>
  <c r="AG172" i="2" s="1"/>
  <c r="BQ172" i="2"/>
  <c r="BS172" i="2"/>
  <c r="BN172" i="2"/>
  <c r="AS172" i="2"/>
  <c r="Z172" i="2" s="1"/>
  <c r="BK172" i="2"/>
  <c r="BI172" i="2"/>
  <c r="BP172" i="2"/>
  <c r="AX172" i="2"/>
  <c r="AE172" i="2" s="1"/>
  <c r="BC172" i="2"/>
  <c r="AJ172" i="2" s="1"/>
  <c r="BD172" i="2"/>
  <c r="AK172" i="2" s="1"/>
  <c r="BA172" i="2"/>
  <c r="AH172" i="2" s="1"/>
  <c r="AV172" i="2"/>
  <c r="AC172" i="2" s="1"/>
  <c r="BB172" i="2"/>
  <c r="AI172" i="2" s="1"/>
  <c r="AY172" i="2"/>
  <c r="AF172" i="2" s="1"/>
  <c r="BR172" i="2"/>
  <c r="BJ172" i="2"/>
  <c r="BH172" i="2"/>
  <c r="BM172" i="2"/>
  <c r="BE172" i="2"/>
  <c r="AL172" i="2" s="1"/>
  <c r="AT172" i="2"/>
  <c r="AA172" i="2" s="1"/>
  <c r="AR172" i="2"/>
  <c r="Y172" i="2" s="1"/>
  <c r="BL172" i="2"/>
  <c r="AW172" i="2"/>
  <c r="AD172" i="2" s="1"/>
  <c r="BO172" i="2"/>
  <c r="BT172" i="2"/>
  <c r="X172" i="2" s="1"/>
  <c r="BG172" i="2"/>
  <c r="BV172" i="2" s="1"/>
  <c r="AZ184" i="2"/>
  <c r="AG184" i="2" s="1"/>
  <c r="BC184" i="2"/>
  <c r="AJ184" i="2" s="1"/>
  <c r="BN184" i="2"/>
  <c r="BQ184" i="2"/>
  <c r="BI184" i="2"/>
  <c r="BS184" i="2"/>
  <c r="AS184" i="2"/>
  <c r="Z184" i="2" s="1"/>
  <c r="BK184" i="2"/>
  <c r="BP184" i="2"/>
  <c r="AU184" i="2"/>
  <c r="AB184" i="2" s="1"/>
  <c r="AX184" i="2"/>
  <c r="AE184" i="2" s="1"/>
  <c r="AY184" i="2"/>
  <c r="AF184" i="2" s="1"/>
  <c r="BD184" i="2"/>
  <c r="AK184" i="2" s="1"/>
  <c r="BM184" i="2"/>
  <c r="BH184" i="2"/>
  <c r="BJ184" i="2"/>
  <c r="AV184" i="2"/>
  <c r="AC184" i="2" s="1"/>
  <c r="BB184" i="2"/>
  <c r="AI184" i="2" s="1"/>
  <c r="BA184" i="2"/>
  <c r="AH184" i="2" s="1"/>
  <c r="BR184" i="2"/>
  <c r="BE184" i="2"/>
  <c r="AL184" i="2" s="1"/>
  <c r="AT184" i="2"/>
  <c r="AA184" i="2" s="1"/>
  <c r="AW184" i="2"/>
  <c r="AD184" i="2" s="1"/>
  <c r="AR184" i="2"/>
  <c r="Y184" i="2" s="1"/>
  <c r="BL184" i="2"/>
  <c r="BO184" i="2"/>
  <c r="BG184" i="2"/>
  <c r="BV184" i="2" s="1"/>
  <c r="AU168" i="2"/>
  <c r="AB168" i="2" s="1"/>
  <c r="BI168" i="2"/>
  <c r="BN168" i="2"/>
  <c r="BC168" i="2"/>
  <c r="AJ168" i="2" s="1"/>
  <c r="AS168" i="2"/>
  <c r="Z168" i="2" s="1"/>
  <c r="BK168" i="2"/>
  <c r="BQ168" i="2"/>
  <c r="BS168" i="2"/>
  <c r="AZ168" i="2"/>
  <c r="AG168" i="2" s="1"/>
  <c r="AX168" i="2"/>
  <c r="AE168" i="2" s="1"/>
  <c r="BP168" i="2"/>
  <c r="BD168" i="2"/>
  <c r="AK168" i="2" s="1"/>
  <c r="BB168" i="2"/>
  <c r="AI168" i="2" s="1"/>
  <c r="BA168" i="2"/>
  <c r="AH168" i="2" s="1"/>
  <c r="BM168" i="2"/>
  <c r="BJ168" i="2"/>
  <c r="BR168" i="2"/>
  <c r="AY168" i="2"/>
  <c r="AF168" i="2" s="1"/>
  <c r="AV168" i="2"/>
  <c r="AC168" i="2" s="1"/>
  <c r="BH168" i="2"/>
  <c r="BE168" i="2"/>
  <c r="AL168" i="2" s="1"/>
  <c r="AT168" i="2"/>
  <c r="AA168" i="2" s="1"/>
  <c r="AR168" i="2"/>
  <c r="Y168" i="2" s="1"/>
  <c r="BL168" i="2"/>
  <c r="BO168" i="2"/>
  <c r="AW168" i="2"/>
  <c r="AD168" i="2" s="1"/>
  <c r="BG168" i="2"/>
  <c r="BV168" i="2" s="1"/>
  <c r="BN160" i="2"/>
  <c r="BS160" i="2"/>
  <c r="BC160" i="2"/>
  <c r="AJ160" i="2" s="1"/>
  <c r="BI160" i="2"/>
  <c r="AU160" i="2"/>
  <c r="AB160" i="2" s="1"/>
  <c r="BK160" i="2"/>
  <c r="AS160" i="2"/>
  <c r="Z160" i="2" s="1"/>
  <c r="BQ160" i="2"/>
  <c r="BD160" i="2"/>
  <c r="AK160" i="2" s="1"/>
  <c r="BP160" i="2"/>
  <c r="AZ160" i="2"/>
  <c r="AG160" i="2" s="1"/>
  <c r="AX160" i="2"/>
  <c r="AE160" i="2" s="1"/>
  <c r="AY160" i="2"/>
  <c r="AF160" i="2" s="1"/>
  <c r="BA160" i="2"/>
  <c r="AH160" i="2" s="1"/>
  <c r="BM160" i="2"/>
  <c r="BB160" i="2"/>
  <c r="AI160" i="2" s="1"/>
  <c r="BR160" i="2"/>
  <c r="AV160" i="2"/>
  <c r="AC160" i="2" s="1"/>
  <c r="BH160" i="2"/>
  <c r="BJ160" i="2"/>
  <c r="AT160" i="2"/>
  <c r="AA160" i="2" s="1"/>
  <c r="BE160" i="2"/>
  <c r="AL160" i="2" s="1"/>
  <c r="AR160" i="2"/>
  <c r="Y160" i="2" s="1"/>
  <c r="AW160" i="2"/>
  <c r="AD160" i="2" s="1"/>
  <c r="BO160" i="2"/>
  <c r="BL160" i="2"/>
  <c r="BG160" i="2"/>
  <c r="BV160" i="2" s="1"/>
  <c r="AM201" i="12"/>
  <c r="BO201" i="12"/>
  <c r="BA201" i="12"/>
  <c r="AM209" i="12"/>
  <c r="BO209" i="12"/>
  <c r="BA209" i="12"/>
  <c r="BO220" i="12"/>
  <c r="BA220" i="12"/>
  <c r="AM220" i="12"/>
  <c r="BO231" i="12"/>
  <c r="BP231" i="12" s="1"/>
  <c r="BA231" i="12"/>
  <c r="AM231" i="12"/>
  <c r="CF196" i="2"/>
  <c r="BX196" i="2"/>
  <c r="CE196" i="2"/>
  <c r="BW196" i="2"/>
  <c r="CD196" i="2"/>
  <c r="BV196" i="2"/>
  <c r="CC196" i="2"/>
  <c r="CB196" i="2"/>
  <c r="CA196" i="2"/>
  <c r="CH196" i="2"/>
  <c r="BZ196" i="2"/>
  <c r="CG196" i="2"/>
  <c r="BY196" i="2"/>
  <c r="CF198" i="2"/>
  <c r="BX198" i="2"/>
  <c r="CE198" i="2"/>
  <c r="BW198" i="2"/>
  <c r="CD198" i="2"/>
  <c r="BV198" i="2"/>
  <c r="CC198" i="2"/>
  <c r="CB198" i="2"/>
  <c r="CA198" i="2"/>
  <c r="CH198" i="2"/>
  <c r="BZ198" i="2"/>
  <c r="CG198" i="2"/>
  <c r="BY198" i="2"/>
  <c r="CF200" i="2"/>
  <c r="BX200" i="2"/>
  <c r="CE200" i="2"/>
  <c r="BW200" i="2"/>
  <c r="CD200" i="2"/>
  <c r="BV200" i="2"/>
  <c r="CC200" i="2"/>
  <c r="CB200" i="2"/>
  <c r="CA200" i="2"/>
  <c r="CH200" i="2"/>
  <c r="BZ200" i="2"/>
  <c r="CG200" i="2"/>
  <c r="BY200" i="2"/>
  <c r="CF202" i="2"/>
  <c r="BX202" i="2"/>
  <c r="CE202" i="2"/>
  <c r="BW202" i="2"/>
  <c r="CD202" i="2"/>
  <c r="BV202" i="2"/>
  <c r="CC202" i="2"/>
  <c r="CB202" i="2"/>
  <c r="CA202" i="2"/>
  <c r="CH202" i="2"/>
  <c r="BZ202" i="2"/>
  <c r="CG202" i="2"/>
  <c r="BY202" i="2"/>
  <c r="CF204" i="2"/>
  <c r="BX204" i="2"/>
  <c r="CE204" i="2"/>
  <c r="BW204" i="2"/>
  <c r="CD204" i="2"/>
  <c r="BV204" i="2"/>
  <c r="CC204" i="2"/>
  <c r="CB204" i="2"/>
  <c r="CA204" i="2"/>
  <c r="CH204" i="2"/>
  <c r="BZ204" i="2"/>
  <c r="CG204" i="2"/>
  <c r="BY204" i="2"/>
  <c r="CF206" i="2"/>
  <c r="BX206" i="2"/>
  <c r="CE206" i="2"/>
  <c r="BW206" i="2"/>
  <c r="CD206" i="2"/>
  <c r="BV206" i="2"/>
  <c r="CC206" i="2"/>
  <c r="CB206" i="2"/>
  <c r="CA206" i="2"/>
  <c r="CH206" i="2"/>
  <c r="BZ206" i="2"/>
  <c r="CG206" i="2"/>
  <c r="BY206" i="2"/>
  <c r="CF208" i="2"/>
  <c r="BX208" i="2"/>
  <c r="CE208" i="2"/>
  <c r="BW208" i="2"/>
  <c r="CD208" i="2"/>
  <c r="BV208" i="2"/>
  <c r="CC208" i="2"/>
  <c r="CB208" i="2"/>
  <c r="CA208" i="2"/>
  <c r="CH208" i="2"/>
  <c r="BZ208" i="2"/>
  <c r="CG208" i="2"/>
  <c r="BY208" i="2"/>
  <c r="CF210" i="2"/>
  <c r="BX210" i="2"/>
  <c r="CE210" i="2"/>
  <c r="BW210" i="2"/>
  <c r="CD210" i="2"/>
  <c r="BV210" i="2"/>
  <c r="CC210" i="2"/>
  <c r="CB210" i="2"/>
  <c r="CA210" i="2"/>
  <c r="CH210" i="2"/>
  <c r="BZ210" i="2"/>
  <c r="CG210" i="2"/>
  <c r="BY210" i="2"/>
  <c r="CF212" i="2"/>
  <c r="BX212" i="2"/>
  <c r="CE212" i="2"/>
  <c r="BW212" i="2"/>
  <c r="CD212" i="2"/>
  <c r="BV212" i="2"/>
  <c r="CC212" i="2"/>
  <c r="CB212" i="2"/>
  <c r="CA212" i="2"/>
  <c r="CH212" i="2"/>
  <c r="BZ212" i="2"/>
  <c r="CG212" i="2"/>
  <c r="BY212" i="2"/>
  <c r="CF214" i="2"/>
  <c r="BX214" i="2"/>
  <c r="CE214" i="2"/>
  <c r="BW214" i="2"/>
  <c r="CD214" i="2"/>
  <c r="BV214" i="2"/>
  <c r="CC214" i="2"/>
  <c r="CB214" i="2"/>
  <c r="CA214" i="2"/>
  <c r="CH214" i="2"/>
  <c r="BZ214" i="2"/>
  <c r="CG214" i="2"/>
  <c r="BY214" i="2"/>
  <c r="BX216" i="2"/>
  <c r="CE216" i="2"/>
  <c r="CD216" i="2"/>
  <c r="CB216" i="2"/>
  <c r="CH216" i="2"/>
  <c r="BZ216" i="2"/>
  <c r="BY216" i="2"/>
  <c r="CF218" i="2"/>
  <c r="BX218" i="2"/>
  <c r="CE218" i="2"/>
  <c r="BW218" i="2"/>
  <c r="CD218" i="2"/>
  <c r="BV218" i="2"/>
  <c r="CC218" i="2"/>
  <c r="CB218" i="2"/>
  <c r="CA218" i="2"/>
  <c r="CH218" i="2"/>
  <c r="BZ218" i="2"/>
  <c r="CG218" i="2"/>
  <c r="BY218" i="2"/>
  <c r="CF220" i="2"/>
  <c r="BX220" i="2"/>
  <c r="CE220" i="2"/>
  <c r="BW220" i="2"/>
  <c r="CD220" i="2"/>
  <c r="BV220" i="2"/>
  <c r="CC220" i="2"/>
  <c r="CB220" i="2"/>
  <c r="CA220" i="2"/>
  <c r="CH220" i="2"/>
  <c r="BZ220" i="2"/>
  <c r="CG220" i="2"/>
  <c r="BY220" i="2"/>
  <c r="CF222" i="2"/>
  <c r="BX222" i="2"/>
  <c r="CE222" i="2"/>
  <c r="BW222" i="2"/>
  <c r="CD222" i="2"/>
  <c r="BV222" i="2"/>
  <c r="CC222" i="2"/>
  <c r="CB222" i="2"/>
  <c r="CA222" i="2"/>
  <c r="CH222" i="2"/>
  <c r="BZ222" i="2"/>
  <c r="CG222" i="2"/>
  <c r="BY222" i="2"/>
  <c r="CF224" i="2"/>
  <c r="BX224" i="2"/>
  <c r="CE224" i="2"/>
  <c r="BW224" i="2"/>
  <c r="CD224" i="2"/>
  <c r="BV224" i="2"/>
  <c r="CC224" i="2"/>
  <c r="CB224" i="2"/>
  <c r="CA224" i="2"/>
  <c r="CH224" i="2"/>
  <c r="BZ224" i="2"/>
  <c r="CG224" i="2"/>
  <c r="BY224" i="2"/>
  <c r="CF226" i="2"/>
  <c r="BX226" i="2"/>
  <c r="CE226" i="2"/>
  <c r="BW226" i="2"/>
  <c r="CD226" i="2"/>
  <c r="BV226" i="2"/>
  <c r="CC226" i="2"/>
  <c r="CB226" i="2"/>
  <c r="CA226" i="2"/>
  <c r="CH226" i="2"/>
  <c r="BZ226" i="2"/>
  <c r="CG226" i="2"/>
  <c r="BY226" i="2"/>
  <c r="CF228" i="2"/>
  <c r="BX228" i="2"/>
  <c r="BW228" i="2"/>
  <c r="CD228" i="2"/>
  <c r="CB228" i="2"/>
  <c r="CH228" i="2"/>
  <c r="BZ228" i="2"/>
  <c r="BY228" i="2"/>
  <c r="CF230" i="2"/>
  <c r="BX230" i="2"/>
  <c r="CE230" i="2"/>
  <c r="BW230" i="2"/>
  <c r="CD230" i="2"/>
  <c r="BV230" i="2"/>
  <c r="CC230" i="2"/>
  <c r="CB230" i="2"/>
  <c r="CA230" i="2"/>
  <c r="CH230" i="2"/>
  <c r="BZ230" i="2"/>
  <c r="CG230" i="2"/>
  <c r="BY230" i="2"/>
  <c r="CF232" i="2"/>
  <c r="BX232" i="2"/>
  <c r="CE232" i="2"/>
  <c r="BW232" i="2"/>
  <c r="CD232" i="2"/>
  <c r="BV232" i="2"/>
  <c r="CC232" i="2"/>
  <c r="CB232" i="2"/>
  <c r="CA232" i="2"/>
  <c r="CH232" i="2"/>
  <c r="BZ232" i="2"/>
  <c r="CG232" i="2"/>
  <c r="BY232" i="2"/>
  <c r="CF234" i="2"/>
  <c r="BX234" i="2"/>
  <c r="CE234" i="2"/>
  <c r="BW234" i="2"/>
  <c r="CD234" i="2"/>
  <c r="BV234" i="2"/>
  <c r="CC234" i="2"/>
  <c r="CB234" i="2"/>
  <c r="CA234" i="2"/>
  <c r="CH234" i="2"/>
  <c r="BZ234" i="2"/>
  <c r="CG234" i="2"/>
  <c r="BY234" i="2"/>
  <c r="Z76" i="12"/>
  <c r="AE20" i="12"/>
  <c r="AD161" i="12"/>
  <c r="Z52" i="12"/>
  <c r="Z20" i="12"/>
  <c r="Z100" i="12"/>
  <c r="AE92" i="12"/>
  <c r="AA84" i="12"/>
  <c r="AG68" i="12"/>
  <c r="AD60" i="12"/>
  <c r="Z44" i="12"/>
  <c r="AC28" i="12"/>
  <c r="AA209" i="12"/>
  <c r="AH209" i="12"/>
  <c r="AA12" i="12"/>
  <c r="AH20" i="12"/>
  <c r="AB209" i="12"/>
  <c r="AI36" i="12"/>
  <c r="AA28" i="12"/>
  <c r="AI193" i="12"/>
  <c r="AE36" i="12"/>
  <c r="AD199" i="12"/>
  <c r="E214" i="2"/>
  <c r="E215" i="2"/>
  <c r="AL209" i="12"/>
  <c r="AL193" i="12"/>
  <c r="AL177" i="12"/>
  <c r="AL161" i="12"/>
  <c r="AL92" i="12"/>
  <c r="AL76" i="12"/>
  <c r="AL60" i="12"/>
  <c r="AL44" i="12"/>
  <c r="AL28" i="12"/>
  <c r="AL12" i="12"/>
  <c r="AK215" i="12"/>
  <c r="AK199" i="12"/>
  <c r="AE188" i="12"/>
  <c r="AG215" i="12"/>
  <c r="BG160" i="12"/>
  <c r="BC160" i="12"/>
  <c r="AP160" i="12"/>
  <c r="BE160" i="12"/>
  <c r="AT160" i="12"/>
  <c r="BR160" i="12"/>
  <c r="AO160" i="12"/>
  <c r="AS160" i="12"/>
  <c r="BS160" i="12"/>
  <c r="BF160" i="12"/>
  <c r="BV160" i="12"/>
  <c r="AR160" i="12"/>
  <c r="BU160" i="12"/>
  <c r="BQ160" i="12"/>
  <c r="BT160" i="12"/>
  <c r="BH160" i="12"/>
  <c r="AQ160" i="12"/>
  <c r="BD160" i="12"/>
  <c r="BW160" i="12"/>
  <c r="AU160" i="12"/>
  <c r="BI160" i="12"/>
  <c r="AV160" i="12"/>
  <c r="BX160" i="12"/>
  <c r="BJ160" i="12"/>
  <c r="AW160" i="12"/>
  <c r="BK160" i="12"/>
  <c r="BY160" i="12"/>
  <c r="BL160" i="12"/>
  <c r="BZ160" i="12"/>
  <c r="AX160" i="12"/>
  <c r="AO168" i="12"/>
  <c r="BF168" i="12"/>
  <c r="BE168" i="12"/>
  <c r="BC168" i="12"/>
  <c r="AR168" i="12"/>
  <c r="AP168" i="12"/>
  <c r="BR168" i="12"/>
  <c r="AT168" i="12"/>
  <c r="BS168" i="12"/>
  <c r="BG168" i="12"/>
  <c r="BQ168" i="12"/>
  <c r="BD168" i="12"/>
  <c r="BU168" i="12"/>
  <c r="AS168" i="12"/>
  <c r="BH168" i="12"/>
  <c r="BT168" i="12"/>
  <c r="AQ168" i="12"/>
  <c r="BV168" i="12"/>
  <c r="AU168" i="12"/>
  <c r="BW168" i="12"/>
  <c r="BI168" i="12"/>
  <c r="AV168" i="12"/>
  <c r="BX168" i="12"/>
  <c r="BJ168" i="12"/>
  <c r="BK168" i="12"/>
  <c r="AW168" i="12"/>
  <c r="BY168" i="12"/>
  <c r="BZ168" i="12"/>
  <c r="BL168" i="12"/>
  <c r="AX168" i="12"/>
  <c r="BF177" i="12"/>
  <c r="BS177" i="12"/>
  <c r="AP177" i="12"/>
  <c r="BR177" i="12"/>
  <c r="AO177" i="12"/>
  <c r="BE177" i="12"/>
  <c r="AT177" i="12"/>
  <c r="BG177" i="12"/>
  <c r="AR177" i="12"/>
  <c r="AS177" i="12"/>
  <c r="AQ177" i="12"/>
  <c r="BH177" i="12"/>
  <c r="BU177" i="12"/>
  <c r="BC177" i="12"/>
  <c r="BT177" i="12"/>
  <c r="BQ177" i="12"/>
  <c r="BD177" i="12"/>
  <c r="BV177" i="12"/>
  <c r="BW177" i="12"/>
  <c r="AU177" i="12"/>
  <c r="BI177" i="12"/>
  <c r="AV177" i="12"/>
  <c r="BX177" i="12"/>
  <c r="BJ177" i="12"/>
  <c r="BK177" i="12"/>
  <c r="AW177" i="12"/>
  <c r="BY177" i="12"/>
  <c r="AX177" i="12"/>
  <c r="BZ177" i="12"/>
  <c r="BL177" i="12"/>
  <c r="AO185" i="12"/>
  <c r="AP185" i="12"/>
  <c r="BS185" i="12"/>
  <c r="BE185" i="12"/>
  <c r="BR185" i="12"/>
  <c r="AS185" i="12"/>
  <c r="BV185" i="12"/>
  <c r="AR185" i="12"/>
  <c r="BF185" i="12"/>
  <c r="BT185" i="12"/>
  <c r="BD185" i="12"/>
  <c r="BC185" i="12"/>
  <c r="BU185" i="12"/>
  <c r="AN185" i="12"/>
  <c r="BH185" i="12"/>
  <c r="BG185" i="12"/>
  <c r="AT185" i="12"/>
  <c r="BQ185" i="12"/>
  <c r="AQ185" i="12"/>
  <c r="AU185" i="12"/>
  <c r="BW185" i="12"/>
  <c r="BI185" i="12"/>
  <c r="BX185" i="12"/>
  <c r="BJ185" i="12"/>
  <c r="AV185" i="12"/>
  <c r="AW185" i="12"/>
  <c r="BK185" i="12"/>
  <c r="BY185" i="12"/>
  <c r="BZ185" i="12"/>
  <c r="BL185" i="12"/>
  <c r="AX185" i="12"/>
  <c r="AO193" i="12"/>
  <c r="BR193" i="12"/>
  <c r="BT193" i="12"/>
  <c r="AS193" i="12"/>
  <c r="AT193" i="12"/>
  <c r="BV193" i="12"/>
  <c r="BC193" i="12"/>
  <c r="BG193" i="12"/>
  <c r="AR193" i="12"/>
  <c r="BS193" i="12"/>
  <c r="BE193" i="12"/>
  <c r="BF193" i="12"/>
  <c r="AP193" i="12"/>
  <c r="BD193" i="12"/>
  <c r="BQ193" i="12"/>
  <c r="BH193" i="12"/>
  <c r="AQ193" i="12"/>
  <c r="BU193" i="12"/>
  <c r="BW193" i="12"/>
  <c r="BI193" i="12"/>
  <c r="AU193" i="12"/>
  <c r="BX193" i="12"/>
  <c r="BJ193" i="12"/>
  <c r="AV193" i="12"/>
  <c r="AW193" i="12"/>
  <c r="BY193" i="12"/>
  <c r="BK193" i="12"/>
  <c r="BZ193" i="12"/>
  <c r="AX193" i="12"/>
  <c r="BL193" i="12"/>
  <c r="BF196" i="12"/>
  <c r="BG196" i="12"/>
  <c r="BE196" i="12"/>
  <c r="AP196" i="12"/>
  <c r="BT196" i="12"/>
  <c r="AO196" i="12"/>
  <c r="AR196" i="12"/>
  <c r="AS196" i="12"/>
  <c r="AT196" i="12"/>
  <c r="BR196" i="12"/>
  <c r="BS196" i="12"/>
  <c r="BB196" i="12"/>
  <c r="BD196" i="12"/>
  <c r="BU196" i="12"/>
  <c r="BC196" i="12"/>
  <c r="AQ196" i="12"/>
  <c r="BQ196" i="12"/>
  <c r="BH196" i="12"/>
  <c r="BV196" i="12"/>
  <c r="BI196" i="12"/>
  <c r="BW196" i="12"/>
  <c r="AU196" i="12"/>
  <c r="BX196" i="12"/>
  <c r="AV196" i="12"/>
  <c r="BJ196" i="12"/>
  <c r="BK196" i="12"/>
  <c r="BY196" i="12"/>
  <c r="AW196" i="12"/>
  <c r="AX196" i="12"/>
  <c r="BZ196" i="12"/>
  <c r="BL196" i="12"/>
  <c r="AR204" i="12"/>
  <c r="BR204" i="12"/>
  <c r="BT204" i="12"/>
  <c r="BG204" i="12"/>
  <c r="BC204" i="12"/>
  <c r="AS204" i="12"/>
  <c r="BE204" i="12"/>
  <c r="BF204" i="12"/>
  <c r="BV204" i="12"/>
  <c r="AP204" i="12"/>
  <c r="BS204" i="12"/>
  <c r="AT204" i="12"/>
  <c r="BU204" i="12"/>
  <c r="AQ204" i="12"/>
  <c r="BH204" i="12"/>
  <c r="BD204" i="12"/>
  <c r="BQ204" i="12"/>
  <c r="AN204" i="12"/>
  <c r="AO204" i="12"/>
  <c r="AU204" i="12"/>
  <c r="BI204" i="12"/>
  <c r="BW204" i="12"/>
  <c r="AV204" i="12"/>
  <c r="BX204" i="12"/>
  <c r="BJ204" i="12"/>
  <c r="BY204" i="12"/>
  <c r="BK204" i="12"/>
  <c r="AW204" i="12"/>
  <c r="BL204" i="12"/>
  <c r="BZ204" i="12"/>
  <c r="AX204" i="12"/>
  <c r="BC212" i="12"/>
  <c r="BT212" i="12"/>
  <c r="AO212" i="12"/>
  <c r="AP212" i="12"/>
  <c r="AR212" i="12"/>
  <c r="AS212" i="12"/>
  <c r="BE212" i="12"/>
  <c r="BR212" i="12"/>
  <c r="BS212" i="12"/>
  <c r="AT212" i="12"/>
  <c r="BV212" i="12"/>
  <c r="BD212" i="12"/>
  <c r="BH212" i="12"/>
  <c r="BU212" i="12"/>
  <c r="BG212" i="12"/>
  <c r="BF212" i="12"/>
  <c r="AQ212" i="12"/>
  <c r="BQ212" i="12"/>
  <c r="BW212" i="12"/>
  <c r="BI212" i="12"/>
  <c r="AU212" i="12"/>
  <c r="BX212" i="12"/>
  <c r="AV212" i="12"/>
  <c r="BJ212" i="12"/>
  <c r="AW212" i="12"/>
  <c r="BK212" i="12"/>
  <c r="BY212" i="12"/>
  <c r="BZ212" i="12"/>
  <c r="BL212" i="12"/>
  <c r="AX212" i="12"/>
  <c r="BP220" i="12"/>
  <c r="BB220" i="12"/>
  <c r="AN220" i="12"/>
  <c r="BR220" i="12"/>
  <c r="BS220" i="12"/>
  <c r="BE220" i="12"/>
  <c r="BT220" i="12"/>
  <c r="AP220" i="12"/>
  <c r="AT220" i="12"/>
  <c r="BG220" i="12"/>
  <c r="BV220" i="12"/>
  <c r="AS220" i="12"/>
  <c r="AO220" i="12"/>
  <c r="BF220" i="12"/>
  <c r="BD220" i="12"/>
  <c r="BQ220" i="12"/>
  <c r="AR220" i="12"/>
  <c r="BC220" i="12"/>
  <c r="BU220" i="12"/>
  <c r="BH220" i="12"/>
  <c r="AQ220" i="12"/>
  <c r="AU220" i="12"/>
  <c r="BI220" i="12"/>
  <c r="BW220" i="12"/>
  <c r="BX220" i="12"/>
  <c r="AV220" i="12"/>
  <c r="BJ220" i="12"/>
  <c r="BK220" i="12"/>
  <c r="AW220" i="12"/>
  <c r="BY220" i="12"/>
  <c r="AX220" i="12"/>
  <c r="BZ220" i="12"/>
  <c r="BL220" i="12"/>
  <c r="BG228" i="12"/>
  <c r="AS228" i="12"/>
  <c r="BE228" i="12"/>
  <c r="BT228" i="12"/>
  <c r="AR228" i="12"/>
  <c r="AT228" i="12"/>
  <c r="AO228" i="12"/>
  <c r="BR228" i="12"/>
  <c r="BC228" i="12"/>
  <c r="BF228" i="12"/>
  <c r="BU228" i="12"/>
  <c r="BQ228" i="12"/>
  <c r="AP228" i="12"/>
  <c r="AQ228" i="12"/>
  <c r="BS228" i="12"/>
  <c r="BD228" i="12"/>
  <c r="BH228" i="12"/>
  <c r="BV228" i="12"/>
  <c r="BW228" i="12"/>
  <c r="BI228" i="12"/>
  <c r="AU228" i="12"/>
  <c r="AV228" i="12"/>
  <c r="BX228" i="12"/>
  <c r="BJ228" i="12"/>
  <c r="BK228" i="12"/>
  <c r="AW228" i="12"/>
  <c r="BY228" i="12"/>
  <c r="AX228" i="12"/>
  <c r="BL228" i="12"/>
  <c r="BZ228" i="12"/>
  <c r="Z160" i="12"/>
  <c r="AB176" i="12"/>
  <c r="Z192" i="12"/>
  <c r="AH182" i="12"/>
  <c r="AY223" i="12"/>
  <c r="AY185" i="12"/>
  <c r="AY201" i="12"/>
  <c r="AY202" i="12"/>
  <c r="AY166" i="12"/>
  <c r="AY210" i="12"/>
  <c r="BM171" i="12"/>
  <c r="BM206" i="12"/>
  <c r="BM218" i="12"/>
  <c r="BM159" i="12"/>
  <c r="BM232" i="12"/>
  <c r="BM228" i="12"/>
  <c r="BM231" i="12"/>
  <c r="CA189" i="12"/>
  <c r="CA204" i="12"/>
  <c r="CA209" i="12"/>
  <c r="CA184" i="12"/>
  <c r="CA156" i="12"/>
  <c r="CA191" i="12"/>
  <c r="BO188" i="12"/>
  <c r="BP188" i="12" s="1"/>
  <c r="BA188" i="12"/>
  <c r="AM188" i="12"/>
  <c r="BO191" i="12"/>
  <c r="BA191" i="12"/>
  <c r="AM191" i="12"/>
  <c r="BA194" i="12"/>
  <c r="AM194" i="12"/>
  <c r="BO194" i="12"/>
  <c r="BP194" i="12" s="1"/>
  <c r="BA186" i="12"/>
  <c r="AM186" i="12"/>
  <c r="BO186" i="12"/>
  <c r="BA98" i="12"/>
  <c r="BB98" i="12" s="1"/>
  <c r="AM98" i="12"/>
  <c r="AN98" i="12" s="1"/>
  <c r="BO98" i="12"/>
  <c r="BP98" i="12" s="1"/>
  <c r="BO164" i="12"/>
  <c r="BA164" i="12"/>
  <c r="BB164" i="12" s="1"/>
  <c r="AM164" i="12"/>
  <c r="BA192" i="12"/>
  <c r="AM192" i="12"/>
  <c r="BO192" i="12"/>
  <c r="AM181" i="12"/>
  <c r="BO181" i="12"/>
  <c r="BA181" i="12"/>
  <c r="BO156" i="12"/>
  <c r="BP156" i="12" s="1"/>
  <c r="BA156" i="12"/>
  <c r="AM156" i="12"/>
  <c r="AN156" i="12" s="1"/>
  <c r="BO184" i="12"/>
  <c r="BA184" i="12"/>
  <c r="AM184" i="12"/>
  <c r="BA190" i="12"/>
  <c r="BO190" i="12"/>
  <c r="AM190" i="12"/>
  <c r="AN190" i="12" s="1"/>
  <c r="BA92" i="12"/>
  <c r="BB92" i="12" s="1"/>
  <c r="BO92" i="12"/>
  <c r="BP92" i="12" s="1"/>
  <c r="AM92" i="12"/>
  <c r="AN92" i="12" s="1"/>
  <c r="BA100" i="12"/>
  <c r="BB100" i="12" s="1"/>
  <c r="AM100" i="12"/>
  <c r="AN100" i="12" s="1"/>
  <c r="BO100" i="12"/>
  <c r="BP100" i="12" s="1"/>
  <c r="AM155" i="12"/>
  <c r="AY155" i="12" s="1"/>
  <c r="BO173" i="12"/>
  <c r="BP173" i="12" s="1"/>
  <c r="BA173" i="12"/>
  <c r="AM173" i="12"/>
  <c r="BO187" i="12"/>
  <c r="BA187" i="12"/>
  <c r="AM187" i="12"/>
  <c r="AM162" i="12"/>
  <c r="BO162" i="12"/>
  <c r="BA162" i="12"/>
  <c r="BB162" i="12" s="1"/>
  <c r="BO168" i="12"/>
  <c r="BP168" i="12" s="1"/>
  <c r="BA168" i="12"/>
  <c r="BB168" i="12" s="1"/>
  <c r="AM168" i="12"/>
  <c r="AN168" i="12" s="1"/>
  <c r="BA182" i="12"/>
  <c r="BO182" i="12"/>
  <c r="AM182" i="12"/>
  <c r="BO85" i="12"/>
  <c r="BP85" i="12" s="1"/>
  <c r="BA85" i="12"/>
  <c r="BB85" i="12" s="1"/>
  <c r="AM85" i="12"/>
  <c r="AN85" i="12" s="1"/>
  <c r="BO93" i="12"/>
  <c r="BP93" i="12" s="1"/>
  <c r="BA93" i="12"/>
  <c r="BB93" i="12" s="1"/>
  <c r="AM93" i="12"/>
  <c r="AN93" i="12" s="1"/>
  <c r="AM101" i="12"/>
  <c r="AN101" i="12" s="1"/>
  <c r="BO101" i="12"/>
  <c r="BP101" i="12" s="1"/>
  <c r="BA101" i="12"/>
  <c r="BB101" i="12" s="1"/>
  <c r="BN155" i="2"/>
  <c r="BI155" i="2"/>
  <c r="BK155" i="2"/>
  <c r="BQ155" i="2"/>
  <c r="BS155" i="2"/>
  <c r="AZ155" i="2"/>
  <c r="AG155" i="2" s="1"/>
  <c r="AU155" i="2"/>
  <c r="AB155" i="2" s="1"/>
  <c r="BC155" i="2"/>
  <c r="AJ155" i="2" s="1"/>
  <c r="AX155" i="2"/>
  <c r="AE155" i="2" s="1"/>
  <c r="BD155" i="2"/>
  <c r="AK155" i="2" s="1"/>
  <c r="BP155" i="2"/>
  <c r="AS155" i="2"/>
  <c r="Z155" i="2" s="1"/>
  <c r="BB155" i="2"/>
  <c r="AI155" i="2" s="1"/>
  <c r="BA155" i="2"/>
  <c r="AH155" i="2" s="1"/>
  <c r="AY155" i="2"/>
  <c r="AF155" i="2" s="1"/>
  <c r="BR155" i="2"/>
  <c r="AV155" i="2"/>
  <c r="AC155" i="2" s="1"/>
  <c r="BH155" i="2"/>
  <c r="BM155" i="2"/>
  <c r="BJ155" i="2"/>
  <c r="BE155" i="2"/>
  <c r="AL155" i="2" s="1"/>
  <c r="AT155" i="2"/>
  <c r="AA155" i="2" s="1"/>
  <c r="AR155" i="2"/>
  <c r="Y155" i="2" s="1"/>
  <c r="BL155" i="2"/>
  <c r="BO155" i="2"/>
  <c r="AW155" i="2"/>
  <c r="AD155" i="2" s="1"/>
  <c r="BT155" i="2"/>
  <c r="X155" i="2" s="1"/>
  <c r="BG155" i="2"/>
  <c r="BV155" i="2" s="1"/>
  <c r="BK194" i="2"/>
  <c r="BS194" i="2"/>
  <c r="BB194" i="2"/>
  <c r="AI194" i="2" s="1"/>
  <c r="AY194" i="2"/>
  <c r="AF194" i="2" s="1"/>
  <c r="AT194" i="2"/>
  <c r="AA194" i="2" s="1"/>
  <c r="AR194" i="2"/>
  <c r="Y194" i="2" s="1"/>
  <c r="AS193" i="2"/>
  <c r="Z193" i="2" s="1"/>
  <c r="BQ193" i="2"/>
  <c r="BC193" i="2"/>
  <c r="AJ193" i="2" s="1"/>
  <c r="BN193" i="2"/>
  <c r="BK193" i="2"/>
  <c r="BI193" i="2"/>
  <c r="BS193" i="2"/>
  <c r="BD193" i="2"/>
  <c r="AK193" i="2" s="1"/>
  <c r="AX193" i="2"/>
  <c r="AE193" i="2" s="1"/>
  <c r="BP193" i="2"/>
  <c r="AU193" i="2"/>
  <c r="AB193" i="2" s="1"/>
  <c r="AY193" i="2"/>
  <c r="AF193" i="2" s="1"/>
  <c r="AZ193" i="2"/>
  <c r="AG193" i="2" s="1"/>
  <c r="BR193" i="2"/>
  <c r="AV193" i="2"/>
  <c r="AC193" i="2" s="1"/>
  <c r="BA193" i="2"/>
  <c r="AH193" i="2" s="1"/>
  <c r="BM193" i="2"/>
  <c r="BJ193" i="2"/>
  <c r="BB193" i="2"/>
  <c r="AI193" i="2" s="1"/>
  <c r="BH193" i="2"/>
  <c r="BE193" i="2"/>
  <c r="AL193" i="2" s="1"/>
  <c r="AT193" i="2"/>
  <c r="AA193" i="2" s="1"/>
  <c r="BO193" i="2"/>
  <c r="BL193" i="2"/>
  <c r="AR193" i="2"/>
  <c r="Y193" i="2" s="1"/>
  <c r="AW193" i="2"/>
  <c r="AD193" i="2" s="1"/>
  <c r="BG193" i="2"/>
  <c r="BV193" i="2" s="1"/>
  <c r="AZ161" i="2"/>
  <c r="AG161" i="2" s="1"/>
  <c r="AU161" i="2"/>
  <c r="AB161" i="2" s="1"/>
  <c r="BI161" i="2"/>
  <c r="BQ161" i="2"/>
  <c r="BN161" i="2"/>
  <c r="BK161" i="2"/>
  <c r="BC161" i="2"/>
  <c r="AJ161" i="2" s="1"/>
  <c r="AS161" i="2"/>
  <c r="Z161" i="2" s="1"/>
  <c r="BS161" i="2"/>
  <c r="BJ161" i="2"/>
  <c r="BP161" i="2"/>
  <c r="AX161" i="2"/>
  <c r="AE161" i="2" s="1"/>
  <c r="BH161" i="2"/>
  <c r="BM161" i="2"/>
  <c r="BA161" i="2"/>
  <c r="AH161" i="2" s="1"/>
  <c r="BB161" i="2"/>
  <c r="AI161" i="2" s="1"/>
  <c r="AY161" i="2"/>
  <c r="AF161" i="2" s="1"/>
  <c r="BD161" i="2"/>
  <c r="AK161" i="2" s="1"/>
  <c r="BR161" i="2"/>
  <c r="AV161" i="2"/>
  <c r="AC161" i="2" s="1"/>
  <c r="AT161" i="2"/>
  <c r="AA161" i="2" s="1"/>
  <c r="BE161" i="2"/>
  <c r="AL161" i="2" s="1"/>
  <c r="AW161" i="2"/>
  <c r="AD161" i="2" s="1"/>
  <c r="AR161" i="2"/>
  <c r="Y161" i="2" s="1"/>
  <c r="BL161" i="2"/>
  <c r="BO161" i="2"/>
  <c r="BG161" i="2"/>
  <c r="BV161" i="2" s="1"/>
  <c r="BI191" i="2"/>
  <c r="BJ191" i="2"/>
  <c r="BN191" i="2"/>
  <c r="AZ191" i="2"/>
  <c r="AG191" i="2" s="1"/>
  <c r="BK191" i="2"/>
  <c r="BC191" i="2"/>
  <c r="AJ191" i="2" s="1"/>
  <c r="AS191" i="2"/>
  <c r="Z191" i="2" s="1"/>
  <c r="BS191" i="2"/>
  <c r="BP191" i="2"/>
  <c r="AX191" i="2"/>
  <c r="AE191" i="2" s="1"/>
  <c r="AU191" i="2"/>
  <c r="AB191" i="2" s="1"/>
  <c r="BQ191" i="2"/>
  <c r="BA191" i="2"/>
  <c r="AH191" i="2" s="1"/>
  <c r="BB191" i="2"/>
  <c r="AI191" i="2" s="1"/>
  <c r="BR191" i="2"/>
  <c r="BH191" i="2"/>
  <c r="BD191" i="2"/>
  <c r="AK191" i="2" s="1"/>
  <c r="AV191" i="2"/>
  <c r="AC191" i="2" s="1"/>
  <c r="AY191" i="2"/>
  <c r="AF191" i="2" s="1"/>
  <c r="BM191" i="2"/>
  <c r="AT191" i="2"/>
  <c r="AA191" i="2" s="1"/>
  <c r="BE191" i="2"/>
  <c r="AL191" i="2" s="1"/>
  <c r="AR191" i="2"/>
  <c r="Y191" i="2" s="1"/>
  <c r="BL191" i="2"/>
  <c r="AW191" i="2"/>
  <c r="AD191" i="2" s="1"/>
  <c r="BO191" i="2"/>
  <c r="BT191" i="2"/>
  <c r="X191" i="2" s="1"/>
  <c r="BG191" i="2"/>
  <c r="BV191" i="2" s="1"/>
  <c r="AS189" i="2"/>
  <c r="Z189" i="2" s="1"/>
  <c r="AZ189" i="2"/>
  <c r="AG189" i="2" s="1"/>
  <c r="AU189" i="2"/>
  <c r="AB189" i="2" s="1"/>
  <c r="BK189" i="2"/>
  <c r="BS189" i="2"/>
  <c r="BN189" i="2"/>
  <c r="BI189" i="2"/>
  <c r="BC189" i="2"/>
  <c r="AJ189" i="2" s="1"/>
  <c r="BH189" i="2"/>
  <c r="BQ189" i="2"/>
  <c r="AX189" i="2"/>
  <c r="AE189" i="2" s="1"/>
  <c r="BP189" i="2"/>
  <c r="BJ189" i="2"/>
  <c r="BB189" i="2"/>
  <c r="AI189" i="2" s="1"/>
  <c r="AV189" i="2"/>
  <c r="AC189" i="2" s="1"/>
  <c r="BR189" i="2"/>
  <c r="BA189" i="2"/>
  <c r="AH189" i="2" s="1"/>
  <c r="BD189" i="2"/>
  <c r="AK189" i="2" s="1"/>
  <c r="BM189" i="2"/>
  <c r="AY189" i="2"/>
  <c r="AF189" i="2" s="1"/>
  <c r="AT189" i="2"/>
  <c r="AA189" i="2" s="1"/>
  <c r="BE189" i="2"/>
  <c r="AL189" i="2" s="1"/>
  <c r="BL189" i="2"/>
  <c r="BO189" i="2"/>
  <c r="AR189" i="2"/>
  <c r="Y189" i="2" s="1"/>
  <c r="AW189" i="2"/>
  <c r="AD189" i="2" s="1"/>
  <c r="BG189" i="2"/>
  <c r="BV189" i="2" s="1"/>
  <c r="BC159" i="2"/>
  <c r="AJ159" i="2" s="1"/>
  <c r="AS159" i="2"/>
  <c r="Z159" i="2" s="1"/>
  <c r="BS159" i="2"/>
  <c r="BN159" i="2"/>
  <c r="AZ159" i="2"/>
  <c r="AG159" i="2" s="1"/>
  <c r="BI159" i="2"/>
  <c r="AU159" i="2"/>
  <c r="AB159" i="2" s="1"/>
  <c r="BK159" i="2"/>
  <c r="AX159" i="2"/>
  <c r="AE159" i="2" s="1"/>
  <c r="BQ159" i="2"/>
  <c r="BP159" i="2"/>
  <c r="BB159" i="2"/>
  <c r="AI159" i="2" s="1"/>
  <c r="BM159" i="2"/>
  <c r="AY159" i="2"/>
  <c r="AF159" i="2" s="1"/>
  <c r="BD159" i="2"/>
  <c r="AK159" i="2" s="1"/>
  <c r="BJ159" i="2"/>
  <c r="AV159" i="2"/>
  <c r="AC159" i="2" s="1"/>
  <c r="BA159" i="2"/>
  <c r="AH159" i="2" s="1"/>
  <c r="BR159" i="2"/>
  <c r="BH159" i="2"/>
  <c r="AR159" i="2"/>
  <c r="Y159" i="2" s="1"/>
  <c r="BE159" i="2"/>
  <c r="AL159" i="2" s="1"/>
  <c r="AT159" i="2"/>
  <c r="AA159" i="2" s="1"/>
  <c r="BL159" i="2"/>
  <c r="AW159" i="2"/>
  <c r="AD159" i="2" s="1"/>
  <c r="BO159" i="2"/>
  <c r="BG159" i="2"/>
  <c r="BV159" i="2" s="1"/>
  <c r="BO196" i="12"/>
  <c r="BP196" i="12" s="1"/>
  <c r="BA196" i="12"/>
  <c r="AM196" i="12"/>
  <c r="AN196" i="12" s="1"/>
  <c r="BO204" i="12"/>
  <c r="BP204" i="12" s="1"/>
  <c r="BA204" i="12"/>
  <c r="BB204" i="12" s="1"/>
  <c r="AM204" i="12"/>
  <c r="BO212" i="12"/>
  <c r="BP212" i="12" s="1"/>
  <c r="BA212" i="12"/>
  <c r="BB212" i="12" s="1"/>
  <c r="AM212" i="12"/>
  <c r="AN212" i="12" s="1"/>
  <c r="BO223" i="12"/>
  <c r="BA223" i="12"/>
  <c r="AM223" i="12"/>
  <c r="BA226" i="12"/>
  <c r="AM226" i="12"/>
  <c r="BO226" i="12"/>
  <c r="BP226" i="12" s="1"/>
  <c r="BQ74" i="2"/>
  <c r="BK74" i="2"/>
  <c r="BN74" i="2"/>
  <c r="AZ74" i="2"/>
  <c r="AG74" i="2" s="1"/>
  <c r="BI74" i="2"/>
  <c r="AU74" i="2"/>
  <c r="AB74" i="2" s="1"/>
  <c r="AS74" i="2"/>
  <c r="Z74" i="2" s="1"/>
  <c r="BC74" i="2"/>
  <c r="AJ74" i="2" s="1"/>
  <c r="BS74" i="2"/>
  <c r="BP74" i="2"/>
  <c r="BD74" i="2"/>
  <c r="AK74" i="2" s="1"/>
  <c r="AX74" i="2"/>
  <c r="AE74" i="2" s="1"/>
  <c r="BR74" i="2"/>
  <c r="BB74" i="2"/>
  <c r="AI74" i="2" s="1"/>
  <c r="BM74" i="2"/>
  <c r="AV74" i="2"/>
  <c r="AC74" i="2" s="1"/>
  <c r="AY74" i="2"/>
  <c r="AF74" i="2" s="1"/>
  <c r="BH74" i="2"/>
  <c r="BA74" i="2"/>
  <c r="AH74" i="2" s="1"/>
  <c r="BJ74" i="2"/>
  <c r="BE74" i="2"/>
  <c r="AL74" i="2" s="1"/>
  <c r="AT74" i="2"/>
  <c r="AA74" i="2" s="1"/>
  <c r="BL74" i="2"/>
  <c r="AR74" i="2"/>
  <c r="Y74" i="2" s="1"/>
  <c r="AW74" i="2"/>
  <c r="AD74" i="2" s="1"/>
  <c r="BO74" i="2"/>
  <c r="BG74" i="2"/>
  <c r="BV74" i="2" s="1"/>
  <c r="BN78" i="2"/>
  <c r="AZ78" i="2"/>
  <c r="AG78" i="2" s="1"/>
  <c r="BI78" i="2"/>
  <c r="AU78" i="2"/>
  <c r="AB78" i="2" s="1"/>
  <c r="AS78" i="2"/>
  <c r="Z78" i="2" s="1"/>
  <c r="BQ78" i="2"/>
  <c r="BC78" i="2"/>
  <c r="AJ78" i="2" s="1"/>
  <c r="BK78" i="2"/>
  <c r="BS78" i="2"/>
  <c r="BP78" i="2"/>
  <c r="BD78" i="2"/>
  <c r="AK78" i="2" s="1"/>
  <c r="AX78" i="2"/>
  <c r="AE78" i="2" s="1"/>
  <c r="AV78" i="2"/>
  <c r="AC78" i="2" s="1"/>
  <c r="AY78" i="2"/>
  <c r="AF78" i="2" s="1"/>
  <c r="BJ78" i="2"/>
  <c r="BR78" i="2"/>
  <c r="BM78" i="2"/>
  <c r="BH78" i="2"/>
  <c r="BA78" i="2"/>
  <c r="AH78" i="2" s="1"/>
  <c r="BB78" i="2"/>
  <c r="AI78" i="2" s="1"/>
  <c r="BE78" i="2"/>
  <c r="AL78" i="2" s="1"/>
  <c r="AT78" i="2"/>
  <c r="AA78" i="2" s="1"/>
  <c r="AR78" i="2"/>
  <c r="Y78" i="2" s="1"/>
  <c r="AW78" i="2"/>
  <c r="AD78" i="2" s="1"/>
  <c r="BO78" i="2"/>
  <c r="BL78" i="2"/>
  <c r="BG78" i="2"/>
  <c r="BV78" i="2" s="1"/>
  <c r="BQ82" i="2"/>
  <c r="BN82" i="2"/>
  <c r="AU82" i="2"/>
  <c r="AB82" i="2" s="1"/>
  <c r="AS82" i="2"/>
  <c r="Z82" i="2" s="1"/>
  <c r="BC82" i="2"/>
  <c r="AJ82" i="2" s="1"/>
  <c r="BK82" i="2"/>
  <c r="AZ82" i="2"/>
  <c r="AG82" i="2" s="1"/>
  <c r="BI82" i="2"/>
  <c r="BP82" i="2"/>
  <c r="AX82" i="2"/>
  <c r="AE82" i="2" s="1"/>
  <c r="BS82" i="2"/>
  <c r="BD82" i="2"/>
  <c r="AK82" i="2" s="1"/>
  <c r="BM82" i="2"/>
  <c r="BH82" i="2"/>
  <c r="BJ82" i="2"/>
  <c r="AV82" i="2"/>
  <c r="AC82" i="2" s="1"/>
  <c r="BR82" i="2"/>
  <c r="BB82" i="2"/>
  <c r="AI82" i="2" s="1"/>
  <c r="AY82" i="2"/>
  <c r="AF82" i="2" s="1"/>
  <c r="BA82" i="2"/>
  <c r="AH82" i="2" s="1"/>
  <c r="AT82" i="2"/>
  <c r="AA82" i="2" s="1"/>
  <c r="BE82" i="2"/>
  <c r="AL82" i="2" s="1"/>
  <c r="BO82" i="2"/>
  <c r="AR82" i="2"/>
  <c r="Y82" i="2" s="1"/>
  <c r="AW82" i="2"/>
  <c r="AD82" i="2" s="1"/>
  <c r="BL82" i="2"/>
  <c r="BG82" i="2"/>
  <c r="BV82" i="2" s="1"/>
  <c r="AZ86" i="2"/>
  <c r="AG86" i="2" s="1"/>
  <c r="AS86" i="2"/>
  <c r="Z86" i="2" s="1"/>
  <c r="BQ86" i="2"/>
  <c r="BK86" i="2"/>
  <c r="BS86" i="2"/>
  <c r="BN86" i="2"/>
  <c r="BI86" i="2"/>
  <c r="AX86" i="2"/>
  <c r="AE86" i="2" s="1"/>
  <c r="BP86" i="2"/>
  <c r="AY86" i="2"/>
  <c r="AF86" i="2" s="1"/>
  <c r="AU86" i="2"/>
  <c r="AB86" i="2" s="1"/>
  <c r="BC86" i="2"/>
  <c r="AJ86" i="2" s="1"/>
  <c r="BD86" i="2"/>
  <c r="AK86" i="2" s="1"/>
  <c r="BH86" i="2"/>
  <c r="BR86" i="2"/>
  <c r="BM86" i="2"/>
  <c r="BJ86" i="2"/>
  <c r="BB86" i="2"/>
  <c r="AI86" i="2" s="1"/>
  <c r="AV86" i="2"/>
  <c r="AC86" i="2" s="1"/>
  <c r="BA86" i="2"/>
  <c r="AH86" i="2" s="1"/>
  <c r="AW86" i="2"/>
  <c r="AD86" i="2" s="1"/>
  <c r="BE86" i="2"/>
  <c r="AL86" i="2" s="1"/>
  <c r="AT86" i="2"/>
  <c r="AA86" i="2" s="1"/>
  <c r="AR86" i="2"/>
  <c r="Y86" i="2" s="1"/>
  <c r="BO86" i="2"/>
  <c r="BL86" i="2"/>
  <c r="BG86" i="2"/>
  <c r="BV86" i="2" s="1"/>
  <c r="AZ90" i="2"/>
  <c r="AG90" i="2" s="1"/>
  <c r="BN90" i="2"/>
  <c r="BC90" i="2"/>
  <c r="AJ90" i="2" s="1"/>
  <c r="AS90" i="2"/>
  <c r="Z90" i="2" s="1"/>
  <c r="AU90" i="2"/>
  <c r="AB90" i="2" s="1"/>
  <c r="BK90" i="2"/>
  <c r="BS90" i="2"/>
  <c r="BQ90" i="2"/>
  <c r="BI90" i="2"/>
  <c r="AX90" i="2"/>
  <c r="AE90" i="2" s="1"/>
  <c r="BP90" i="2"/>
  <c r="AY90" i="2"/>
  <c r="AF90" i="2" s="1"/>
  <c r="BH90" i="2"/>
  <c r="BA90" i="2"/>
  <c r="AH90" i="2" s="1"/>
  <c r="BD90" i="2"/>
  <c r="AK90" i="2" s="1"/>
  <c r="BR90" i="2"/>
  <c r="BB90" i="2"/>
  <c r="AI90" i="2" s="1"/>
  <c r="AV90" i="2"/>
  <c r="AC90" i="2" s="1"/>
  <c r="BJ90" i="2"/>
  <c r="BM90" i="2"/>
  <c r="BE90" i="2"/>
  <c r="AL90" i="2" s="1"/>
  <c r="AT90" i="2"/>
  <c r="AA90" i="2" s="1"/>
  <c r="AW90" i="2"/>
  <c r="AD90" i="2" s="1"/>
  <c r="AR90" i="2"/>
  <c r="Y90" i="2" s="1"/>
  <c r="BL90" i="2"/>
  <c r="BO90" i="2"/>
  <c r="BG90" i="2"/>
  <c r="BV90" i="2" s="1"/>
  <c r="AU94" i="2"/>
  <c r="AB94" i="2" s="1"/>
  <c r="BI94" i="2"/>
  <c r="BQ94" i="2"/>
  <c r="AZ94" i="2"/>
  <c r="AG94" i="2" s="1"/>
  <c r="BS94" i="2"/>
  <c r="BN94" i="2"/>
  <c r="BC94" i="2"/>
  <c r="AJ94" i="2" s="1"/>
  <c r="BK94" i="2"/>
  <c r="AS94" i="2"/>
  <c r="Z94" i="2" s="1"/>
  <c r="BP94" i="2"/>
  <c r="BD94" i="2"/>
  <c r="AK94" i="2" s="1"/>
  <c r="AX94" i="2"/>
  <c r="AE94" i="2" s="1"/>
  <c r="AY94" i="2"/>
  <c r="AF94" i="2" s="1"/>
  <c r="BB94" i="2"/>
  <c r="AI94" i="2" s="1"/>
  <c r="BH94" i="2"/>
  <c r="BR94" i="2"/>
  <c r="BA94" i="2"/>
  <c r="AH94" i="2" s="1"/>
  <c r="BJ94" i="2"/>
  <c r="AV94" i="2"/>
  <c r="AC94" i="2" s="1"/>
  <c r="BM94" i="2"/>
  <c r="AT94" i="2"/>
  <c r="AA94" i="2" s="1"/>
  <c r="BE94" i="2"/>
  <c r="AL94" i="2" s="1"/>
  <c r="BL94" i="2"/>
  <c r="BO94" i="2"/>
  <c r="AW94" i="2"/>
  <c r="AD94" i="2" s="1"/>
  <c r="AR94" i="2"/>
  <c r="Y94" i="2" s="1"/>
  <c r="BG94" i="2"/>
  <c r="BV94" i="2" s="1"/>
  <c r="AU98" i="2"/>
  <c r="AB98" i="2" s="1"/>
  <c r="AS98" i="2"/>
  <c r="Z98" i="2" s="1"/>
  <c r="BK98" i="2"/>
  <c r="AZ98" i="2"/>
  <c r="AG98" i="2" s="1"/>
  <c r="BS98" i="2"/>
  <c r="BI98" i="2"/>
  <c r="BQ98" i="2"/>
  <c r="BC98" i="2"/>
  <c r="AJ98" i="2" s="1"/>
  <c r="BN98" i="2"/>
  <c r="AX98" i="2"/>
  <c r="AE98" i="2" s="1"/>
  <c r="BP98" i="2"/>
  <c r="BR98" i="2"/>
  <c r="BA98" i="2"/>
  <c r="AH98" i="2" s="1"/>
  <c r="BB98" i="2"/>
  <c r="AI98" i="2" s="1"/>
  <c r="BD98" i="2"/>
  <c r="AK98" i="2" s="1"/>
  <c r="AV98" i="2"/>
  <c r="AC98" i="2" s="1"/>
  <c r="BH98" i="2"/>
  <c r="BJ98" i="2"/>
  <c r="AY98" i="2"/>
  <c r="AF98" i="2" s="1"/>
  <c r="BM98" i="2"/>
  <c r="AR98" i="2"/>
  <c r="Y98" i="2" s="1"/>
  <c r="BE98" i="2"/>
  <c r="AL98" i="2" s="1"/>
  <c r="AT98" i="2"/>
  <c r="AA98" i="2" s="1"/>
  <c r="BL98" i="2"/>
  <c r="BO98" i="2"/>
  <c r="AW98" i="2"/>
  <c r="AD98" i="2" s="1"/>
  <c r="BG98" i="2"/>
  <c r="BV98" i="2" s="1"/>
  <c r="BQ102" i="2"/>
  <c r="AS102" i="2"/>
  <c r="Z102" i="2" s="1"/>
  <c r="BN102" i="2"/>
  <c r="BS102" i="2"/>
  <c r="AU102" i="2"/>
  <c r="AB102" i="2" s="1"/>
  <c r="BC102" i="2"/>
  <c r="AJ102" i="2" s="1"/>
  <c r="AZ102" i="2"/>
  <c r="AG102" i="2" s="1"/>
  <c r="BI102" i="2"/>
  <c r="BK102" i="2"/>
  <c r="BP102" i="2"/>
  <c r="AX102" i="2"/>
  <c r="AE102" i="2" s="1"/>
  <c r="AV102" i="2"/>
  <c r="AC102" i="2" s="1"/>
  <c r="BJ102" i="2"/>
  <c r="BD102" i="2"/>
  <c r="AK102" i="2" s="1"/>
  <c r="BR102" i="2"/>
  <c r="BH102" i="2"/>
  <c r="AY102" i="2"/>
  <c r="AF102" i="2" s="1"/>
  <c r="BA102" i="2"/>
  <c r="AH102" i="2" s="1"/>
  <c r="BM102" i="2"/>
  <c r="BB102" i="2"/>
  <c r="AI102" i="2" s="1"/>
  <c r="BE102" i="2"/>
  <c r="AL102" i="2" s="1"/>
  <c r="AT102" i="2"/>
  <c r="AA102" i="2" s="1"/>
  <c r="BL102" i="2"/>
  <c r="AR102" i="2"/>
  <c r="Y102" i="2" s="1"/>
  <c r="BO102" i="2"/>
  <c r="AW102" i="2"/>
  <c r="AD102" i="2" s="1"/>
  <c r="BG102" i="2"/>
  <c r="BV102" i="2" s="1"/>
  <c r="AB20" i="12"/>
  <c r="AD100" i="12"/>
  <c r="AH92" i="12"/>
  <c r="AI84" i="12"/>
  <c r="AC68" i="12"/>
  <c r="AA60" i="12"/>
  <c r="AH44" i="12"/>
  <c r="AF20" i="12"/>
  <c r="AH193" i="12"/>
  <c r="AB221" i="12"/>
  <c r="AD193" i="12"/>
  <c r="Z209" i="12"/>
  <c r="AF161" i="12"/>
  <c r="AB52" i="12"/>
  <c r="AI177" i="12"/>
  <c r="AA199" i="12"/>
  <c r="AF199" i="12"/>
  <c r="AG221" i="12"/>
  <c r="E199" i="2"/>
  <c r="AG209" i="12"/>
  <c r="AC193" i="12"/>
  <c r="AD177" i="12"/>
  <c r="AI161" i="12"/>
  <c r="Z92" i="12"/>
  <c r="AC76" i="12"/>
  <c r="AF60" i="12"/>
  <c r="AI44" i="12"/>
  <c r="AG28" i="12"/>
  <c r="AI12" i="12"/>
  <c r="AA221" i="12"/>
  <c r="AJ215" i="12"/>
  <c r="AJ199" i="12"/>
  <c r="AJ221" i="12"/>
  <c r="AI199" i="12"/>
  <c r="BV161" i="12"/>
  <c r="AR161" i="12"/>
  <c r="BT161" i="12"/>
  <c r="BF161" i="12"/>
  <c r="BG161" i="12"/>
  <c r="AO161" i="12"/>
  <c r="BS161" i="12"/>
  <c r="AP161" i="12"/>
  <c r="BR161" i="12"/>
  <c r="BE161" i="12"/>
  <c r="AT161" i="12"/>
  <c r="AQ161" i="12"/>
  <c r="AS161" i="12"/>
  <c r="BC161" i="12"/>
  <c r="BD161" i="12"/>
  <c r="BU161" i="12"/>
  <c r="BH161" i="12"/>
  <c r="BQ161" i="12"/>
  <c r="AU161" i="12"/>
  <c r="BI161" i="12"/>
  <c r="BW161" i="12"/>
  <c r="BX161" i="12"/>
  <c r="BJ161" i="12"/>
  <c r="AV161" i="12"/>
  <c r="BY161" i="12"/>
  <c r="AW161" i="12"/>
  <c r="BK161" i="12"/>
  <c r="AX161" i="12"/>
  <c r="BL161" i="12"/>
  <c r="BZ161" i="12"/>
  <c r="BC169" i="12"/>
  <c r="BT169" i="12"/>
  <c r="BS169" i="12"/>
  <c r="BF169" i="12"/>
  <c r="BG169" i="12"/>
  <c r="BE169" i="12"/>
  <c r="AP169" i="12"/>
  <c r="AO169" i="12"/>
  <c r="AS169" i="12"/>
  <c r="BR169" i="12"/>
  <c r="BQ169" i="12"/>
  <c r="BV169" i="12"/>
  <c r="BD169" i="12"/>
  <c r="AQ169" i="12"/>
  <c r="BU169" i="12"/>
  <c r="AR169" i="12"/>
  <c r="AT169" i="12"/>
  <c r="BH169" i="12"/>
  <c r="AU169" i="12"/>
  <c r="BI169" i="12"/>
  <c r="BW169" i="12"/>
  <c r="AV169" i="12"/>
  <c r="BX169" i="12"/>
  <c r="BJ169" i="12"/>
  <c r="AW169" i="12"/>
  <c r="BK169" i="12"/>
  <c r="BY169" i="12"/>
  <c r="BL169" i="12"/>
  <c r="AX169" i="12"/>
  <c r="BZ169" i="12"/>
  <c r="AP178" i="12"/>
  <c r="AO178" i="12"/>
  <c r="BP178" i="12"/>
  <c r="BR178" i="12"/>
  <c r="BC178" i="12"/>
  <c r="AR178" i="12"/>
  <c r="BB178" i="12"/>
  <c r="AN178" i="12"/>
  <c r="AT178" i="12"/>
  <c r="BS178" i="12"/>
  <c r="BG178" i="12"/>
  <c r="BF178" i="12"/>
  <c r="BE178" i="12"/>
  <c r="BT178" i="12"/>
  <c r="AS178" i="12"/>
  <c r="BD178" i="12"/>
  <c r="BU178" i="12"/>
  <c r="AQ178" i="12"/>
  <c r="BH178" i="12"/>
  <c r="BQ178" i="12"/>
  <c r="BV178" i="12"/>
  <c r="BW178" i="12"/>
  <c r="AU178" i="12"/>
  <c r="BI178" i="12"/>
  <c r="AV178" i="12"/>
  <c r="BJ178" i="12"/>
  <c r="BX178" i="12"/>
  <c r="AW178" i="12"/>
  <c r="BK178" i="12"/>
  <c r="BY178" i="12"/>
  <c r="BZ178" i="12"/>
  <c r="BL178" i="12"/>
  <c r="AX178" i="12"/>
  <c r="BF186" i="12"/>
  <c r="BE186" i="12"/>
  <c r="AN186" i="12"/>
  <c r="AP186" i="12"/>
  <c r="BR186" i="12"/>
  <c r="AT186" i="12"/>
  <c r="BP186" i="12"/>
  <c r="AS186" i="12"/>
  <c r="BC186" i="12"/>
  <c r="BG186" i="12"/>
  <c r="BV186" i="12"/>
  <c r="AR186" i="12"/>
  <c r="AO186" i="12"/>
  <c r="BB186" i="12"/>
  <c r="BH186" i="12"/>
  <c r="BQ186" i="12"/>
  <c r="BS186" i="12"/>
  <c r="BD186" i="12"/>
  <c r="AQ186" i="12"/>
  <c r="BU186" i="12"/>
  <c r="BT186" i="12"/>
  <c r="BI186" i="12"/>
  <c r="AU186" i="12"/>
  <c r="BW186" i="12"/>
  <c r="BX186" i="12"/>
  <c r="AV186" i="12"/>
  <c r="BJ186" i="12"/>
  <c r="BK186" i="12"/>
  <c r="AW186" i="12"/>
  <c r="BY186" i="12"/>
  <c r="BL186" i="12"/>
  <c r="BZ186" i="12"/>
  <c r="AX186" i="12"/>
  <c r="AP194" i="12"/>
  <c r="BB194" i="12"/>
  <c r="BV194" i="12"/>
  <c r="BG194" i="12"/>
  <c r="AO194" i="12"/>
  <c r="BR194" i="12"/>
  <c r="AS194" i="12"/>
  <c r="BE194" i="12"/>
  <c r="AR194" i="12"/>
  <c r="AT194" i="12"/>
  <c r="BS194" i="12"/>
  <c r="BC194" i="12"/>
  <c r="AN194" i="12"/>
  <c r="BD194" i="12"/>
  <c r="AQ194" i="12"/>
  <c r="BH194" i="12"/>
  <c r="BQ194" i="12"/>
  <c r="BU194" i="12"/>
  <c r="BF194" i="12"/>
  <c r="BT194" i="12"/>
  <c r="BW194" i="12"/>
  <c r="BI194" i="12"/>
  <c r="AU194" i="12"/>
  <c r="BX194" i="12"/>
  <c r="AV194" i="12"/>
  <c r="BJ194" i="12"/>
  <c r="BY194" i="12"/>
  <c r="AW194" i="12"/>
  <c r="BK194" i="12"/>
  <c r="BL194" i="12"/>
  <c r="BZ194" i="12"/>
  <c r="AX194" i="12"/>
  <c r="BS197" i="12"/>
  <c r="AT197" i="12"/>
  <c r="BC197" i="12"/>
  <c r="AR197" i="12"/>
  <c r="BV197" i="12"/>
  <c r="AO197" i="12"/>
  <c r="AP197" i="12"/>
  <c r="BG197" i="12"/>
  <c r="AS197" i="12"/>
  <c r="BE197" i="12"/>
  <c r="BT197" i="12"/>
  <c r="BD197" i="12"/>
  <c r="BU197" i="12"/>
  <c r="AQ197" i="12"/>
  <c r="BR197" i="12"/>
  <c r="BQ197" i="12"/>
  <c r="BF197" i="12"/>
  <c r="BH197" i="12"/>
  <c r="BI197" i="12"/>
  <c r="AU197" i="12"/>
  <c r="BW197" i="12"/>
  <c r="BX197" i="12"/>
  <c r="BJ197" i="12"/>
  <c r="AV197" i="12"/>
  <c r="BY197" i="12"/>
  <c r="AW197" i="12"/>
  <c r="BK197" i="12"/>
  <c r="AX197" i="12"/>
  <c r="BL197" i="12"/>
  <c r="BZ197" i="12"/>
  <c r="AO205" i="12"/>
  <c r="AP205" i="12"/>
  <c r="BR205" i="12"/>
  <c r="AS205" i="12"/>
  <c r="BC205" i="12"/>
  <c r="BG205" i="12"/>
  <c r="BF205" i="12"/>
  <c r="BE205" i="12"/>
  <c r="BS205" i="12"/>
  <c r="AR205" i="12"/>
  <c r="AQ205" i="12"/>
  <c r="BQ205" i="12"/>
  <c r="AT205" i="12"/>
  <c r="BT205" i="12"/>
  <c r="BD205" i="12"/>
  <c r="BH205" i="12"/>
  <c r="BB205" i="12"/>
  <c r="BU205" i="12"/>
  <c r="BV205" i="12"/>
  <c r="BI205" i="12"/>
  <c r="BW205" i="12"/>
  <c r="AU205" i="12"/>
  <c r="AV205" i="12"/>
  <c r="BX205" i="12"/>
  <c r="BJ205" i="12"/>
  <c r="AW205" i="12"/>
  <c r="BK205" i="12"/>
  <c r="BY205" i="12"/>
  <c r="BZ205" i="12"/>
  <c r="AX205" i="12"/>
  <c r="BL205" i="12"/>
  <c r="BV213" i="12"/>
  <c r="AR213" i="12"/>
  <c r="BT213" i="12"/>
  <c r="BG213" i="12"/>
  <c r="AS213" i="12"/>
  <c r="BS213" i="12"/>
  <c r="AT213" i="12"/>
  <c r="BF213" i="12"/>
  <c r="BR213" i="12"/>
  <c r="BB213" i="12"/>
  <c r="BE213" i="12"/>
  <c r="AP213" i="12"/>
  <c r="AO213" i="12"/>
  <c r="AQ213" i="12"/>
  <c r="BH213" i="12"/>
  <c r="BD213" i="12"/>
  <c r="BQ213" i="12"/>
  <c r="BU213" i="12"/>
  <c r="BC213" i="12"/>
  <c r="AU213" i="12"/>
  <c r="BW213" i="12"/>
  <c r="BI213" i="12"/>
  <c r="BX213" i="12"/>
  <c r="AV213" i="12"/>
  <c r="BJ213" i="12"/>
  <c r="AW213" i="12"/>
  <c r="BY213" i="12"/>
  <c r="BK213" i="12"/>
  <c r="BZ213" i="12"/>
  <c r="BL213" i="12"/>
  <c r="AX213" i="12"/>
  <c r="BS221" i="12"/>
  <c r="BE221" i="12"/>
  <c r="BR221" i="12"/>
  <c r="BV221" i="12"/>
  <c r="AP221" i="12"/>
  <c r="BG221" i="12"/>
  <c r="AR221" i="12"/>
  <c r="AO221" i="12"/>
  <c r="BF221" i="12"/>
  <c r="AT221" i="12"/>
  <c r="BC221" i="12"/>
  <c r="BU221" i="12"/>
  <c r="AS221" i="12"/>
  <c r="BH221" i="12"/>
  <c r="BB221" i="12"/>
  <c r="BD221" i="12"/>
  <c r="AQ221" i="12"/>
  <c r="BQ221" i="12"/>
  <c r="BT221" i="12"/>
  <c r="BW221" i="12"/>
  <c r="BI221" i="12"/>
  <c r="AU221" i="12"/>
  <c r="AV221" i="12"/>
  <c r="BX221" i="12"/>
  <c r="BJ221" i="12"/>
  <c r="BY221" i="12"/>
  <c r="BK221" i="12"/>
  <c r="AW221" i="12"/>
  <c r="BL221" i="12"/>
  <c r="BZ221" i="12"/>
  <c r="AX221" i="12"/>
  <c r="BV229" i="12"/>
  <c r="BG229" i="12"/>
  <c r="BS229" i="12"/>
  <c r="BE229" i="12"/>
  <c r="BC229" i="12"/>
  <c r="AR229" i="12"/>
  <c r="AO229" i="12"/>
  <c r="AT229" i="12"/>
  <c r="BF229" i="12"/>
  <c r="AS229" i="12"/>
  <c r="BU229" i="12"/>
  <c r="BQ229" i="12"/>
  <c r="BT229" i="12"/>
  <c r="AP229" i="12"/>
  <c r="AQ229" i="12"/>
  <c r="BH229" i="12"/>
  <c r="BD229" i="12"/>
  <c r="BR229" i="12"/>
  <c r="BI229" i="12"/>
  <c r="BW229" i="12"/>
  <c r="AU229" i="12"/>
  <c r="AV229" i="12"/>
  <c r="BX229" i="12"/>
  <c r="BJ229" i="12"/>
  <c r="BK229" i="12"/>
  <c r="BY229" i="12"/>
  <c r="AW229" i="12"/>
  <c r="BL229" i="12"/>
  <c r="AX229" i="12"/>
  <c r="BZ229" i="12"/>
  <c r="AC188" i="12"/>
  <c r="AG199" i="12"/>
  <c r="AI215" i="12"/>
  <c r="AY215" i="12"/>
  <c r="AY204" i="12"/>
  <c r="AY193" i="12"/>
  <c r="AY220" i="12"/>
  <c r="AY214" i="12"/>
  <c r="AY227" i="12"/>
  <c r="AY156" i="12"/>
  <c r="AY218" i="12"/>
  <c r="BM157" i="12"/>
  <c r="BM216" i="12"/>
  <c r="BM201" i="12"/>
  <c r="BM204" i="12"/>
  <c r="BM213" i="12"/>
  <c r="CA167" i="12"/>
  <c r="CA211" i="12"/>
  <c r="CA168" i="12"/>
  <c r="CA169" i="12"/>
  <c r="CA229" i="12"/>
  <c r="CA216" i="12"/>
  <c r="CA226" i="12"/>
  <c r="CA192" i="12"/>
  <c r="CA193" i="12"/>
  <c r="CA194" i="12"/>
  <c r="BA163" i="12"/>
  <c r="BO163" i="12"/>
  <c r="AM163" i="12"/>
  <c r="BO175" i="12"/>
  <c r="BA175" i="12"/>
  <c r="BB175" i="12" s="1"/>
  <c r="AM175" i="12"/>
  <c r="AM169" i="12"/>
  <c r="AN169" i="12" s="1"/>
  <c r="BO169" i="12"/>
  <c r="BP169" i="12" s="1"/>
  <c r="BA169" i="12"/>
  <c r="BB169" i="12" s="1"/>
  <c r="BO177" i="12"/>
  <c r="BP177" i="12" s="1"/>
  <c r="AM177" i="12"/>
  <c r="AN177" i="12" s="1"/>
  <c r="BA177" i="12"/>
  <c r="BB177" i="12" s="1"/>
  <c r="BO172" i="12"/>
  <c r="BP172" i="12" s="1"/>
  <c r="BA172" i="12"/>
  <c r="AM172" i="12"/>
  <c r="BO176" i="12"/>
  <c r="BA176" i="12"/>
  <c r="AM176" i="12"/>
  <c r="BO166" i="12"/>
  <c r="BA166" i="12"/>
  <c r="AM166" i="12"/>
  <c r="BO86" i="12"/>
  <c r="BP86" i="12" s="1"/>
  <c r="BA86" i="12"/>
  <c r="BB86" i="12" s="1"/>
  <c r="AM86" i="12"/>
  <c r="AN86" i="12" s="1"/>
  <c r="BN176" i="2"/>
  <c r="BQ176" i="2"/>
  <c r="BS176" i="2"/>
  <c r="AU176" i="2"/>
  <c r="AB176" i="2" s="1"/>
  <c r="BK176" i="2"/>
  <c r="BC176" i="2"/>
  <c r="AJ176" i="2" s="1"/>
  <c r="AS176" i="2"/>
  <c r="Z176" i="2" s="1"/>
  <c r="AZ176" i="2"/>
  <c r="AG176" i="2" s="1"/>
  <c r="BI176" i="2"/>
  <c r="BP176" i="2"/>
  <c r="AX176" i="2"/>
  <c r="AE176" i="2" s="1"/>
  <c r="BD176" i="2"/>
  <c r="AK176" i="2" s="1"/>
  <c r="BR176" i="2"/>
  <c r="BJ176" i="2"/>
  <c r="BB176" i="2"/>
  <c r="AI176" i="2" s="1"/>
  <c r="BA176" i="2"/>
  <c r="AH176" i="2" s="1"/>
  <c r="BM176" i="2"/>
  <c r="BH176" i="2"/>
  <c r="AV176" i="2"/>
  <c r="AC176" i="2" s="1"/>
  <c r="AY176" i="2"/>
  <c r="AF176" i="2" s="1"/>
  <c r="AR176" i="2"/>
  <c r="Y176" i="2" s="1"/>
  <c r="BE176" i="2"/>
  <c r="AL176" i="2" s="1"/>
  <c r="AT176" i="2"/>
  <c r="AA176" i="2" s="1"/>
  <c r="BO176" i="2"/>
  <c r="BL176" i="2"/>
  <c r="AW176" i="2"/>
  <c r="AD176" i="2" s="1"/>
  <c r="BG176" i="2"/>
  <c r="BV176" i="2" s="1"/>
  <c r="BI164" i="2"/>
  <c r="BN164" i="2"/>
  <c r="BQ164" i="2"/>
  <c r="BC164" i="2"/>
  <c r="AJ164" i="2" s="1"/>
  <c r="BK164" i="2"/>
  <c r="AZ164" i="2"/>
  <c r="AG164" i="2" s="1"/>
  <c r="AS164" i="2"/>
  <c r="Z164" i="2" s="1"/>
  <c r="BS164" i="2"/>
  <c r="AU164" i="2"/>
  <c r="AB164" i="2" s="1"/>
  <c r="BP164" i="2"/>
  <c r="AX164" i="2"/>
  <c r="AE164" i="2" s="1"/>
  <c r="BH164" i="2"/>
  <c r="BR164" i="2"/>
  <c r="BB164" i="2"/>
  <c r="AI164" i="2" s="1"/>
  <c r="BJ164" i="2"/>
  <c r="BA164" i="2"/>
  <c r="AH164" i="2" s="1"/>
  <c r="AV164" i="2"/>
  <c r="AC164" i="2" s="1"/>
  <c r="AY164" i="2"/>
  <c r="AF164" i="2" s="1"/>
  <c r="BD164" i="2"/>
  <c r="AK164" i="2" s="1"/>
  <c r="BM164" i="2"/>
  <c r="AT164" i="2"/>
  <c r="AA164" i="2" s="1"/>
  <c r="BE164" i="2"/>
  <c r="AL164" i="2" s="1"/>
  <c r="BO164" i="2"/>
  <c r="AW164" i="2"/>
  <c r="AD164" i="2" s="1"/>
  <c r="AR164" i="2"/>
  <c r="Y164" i="2" s="1"/>
  <c r="BL164" i="2"/>
  <c r="BT164" i="2"/>
  <c r="X164" i="2" s="1"/>
  <c r="BG164" i="2"/>
  <c r="BV164" i="2" s="1"/>
  <c r="BO199" i="12"/>
  <c r="BA199" i="12"/>
  <c r="AM199" i="12"/>
  <c r="AR176" i="12"/>
  <c r="AT176" i="12"/>
  <c r="BB176" i="12"/>
  <c r="AP176" i="12"/>
  <c r="BG176" i="12"/>
  <c r="BP176" i="12"/>
  <c r="BS176" i="12"/>
  <c r="AN176" i="12"/>
  <c r="AO176" i="12"/>
  <c r="BF176" i="12"/>
  <c r="BE176" i="12"/>
  <c r="BV176" i="12"/>
  <c r="AS176" i="12"/>
  <c r="BD176" i="12"/>
  <c r="BR176" i="12"/>
  <c r="BC176" i="12"/>
  <c r="BU176" i="12"/>
  <c r="AQ176" i="12"/>
  <c r="BH176" i="12"/>
  <c r="BQ176" i="12"/>
  <c r="BT176" i="12"/>
  <c r="AU176" i="12"/>
  <c r="BW176" i="12"/>
  <c r="BI176" i="12"/>
  <c r="AV176" i="12"/>
  <c r="BX176" i="12"/>
  <c r="BJ176" i="12"/>
  <c r="AW176" i="12"/>
  <c r="BK176" i="12"/>
  <c r="BY176" i="12"/>
  <c r="AX176" i="12"/>
  <c r="BZ176" i="12"/>
  <c r="BL176" i="12"/>
  <c r="BF162" i="12"/>
  <c r="BV162" i="12"/>
  <c r="BE162" i="12"/>
  <c r="BR162" i="12"/>
  <c r="AS162" i="12"/>
  <c r="BC162" i="12"/>
  <c r="AO162" i="12"/>
  <c r="AP162" i="12"/>
  <c r="BP162" i="12"/>
  <c r="AR162" i="12"/>
  <c r="BS162" i="12"/>
  <c r="AT162" i="12"/>
  <c r="AN162" i="12"/>
  <c r="BQ162" i="12"/>
  <c r="BT162" i="12"/>
  <c r="BH162" i="12"/>
  <c r="AQ162" i="12"/>
  <c r="BG162" i="12"/>
  <c r="BU162" i="12"/>
  <c r="BD162" i="12"/>
  <c r="BI162" i="12"/>
  <c r="BW162" i="12"/>
  <c r="AU162" i="12"/>
  <c r="BJ162" i="12"/>
  <c r="AV162" i="12"/>
  <c r="BX162" i="12"/>
  <c r="AW162" i="12"/>
  <c r="BK162" i="12"/>
  <c r="BY162" i="12"/>
  <c r="AX162" i="12"/>
  <c r="BL162" i="12"/>
  <c r="BZ162" i="12"/>
  <c r="AR170" i="12"/>
  <c r="BR170" i="12"/>
  <c r="BE170" i="12"/>
  <c r="BV170" i="12"/>
  <c r="AS170" i="12"/>
  <c r="BT170" i="12"/>
  <c r="BF170" i="12"/>
  <c r="AO170" i="12"/>
  <c r="BS170" i="12"/>
  <c r="AT170" i="12"/>
  <c r="AP170" i="12"/>
  <c r="BG170" i="12"/>
  <c r="BB170" i="12"/>
  <c r="BH170" i="12"/>
  <c r="BQ170" i="12"/>
  <c r="BU170" i="12"/>
  <c r="AN170" i="12"/>
  <c r="BD170" i="12"/>
  <c r="AQ170" i="12"/>
  <c r="BC170" i="12"/>
  <c r="BW170" i="12"/>
  <c r="BI170" i="12"/>
  <c r="AU170" i="12"/>
  <c r="BX170" i="12"/>
  <c r="BJ170" i="12"/>
  <c r="AV170" i="12"/>
  <c r="AW170" i="12"/>
  <c r="BY170" i="12"/>
  <c r="BK170" i="12"/>
  <c r="AX170" i="12"/>
  <c r="BL170" i="12"/>
  <c r="BZ170" i="12"/>
  <c r="BF179" i="12"/>
  <c r="AR179" i="12"/>
  <c r="BV179" i="12"/>
  <c r="BG179" i="12"/>
  <c r="BR179" i="12"/>
  <c r="BE179" i="12"/>
  <c r="AT179" i="12"/>
  <c r="AP179" i="12"/>
  <c r="AS179" i="12"/>
  <c r="AO179" i="12"/>
  <c r="BT179" i="12"/>
  <c r="AQ179" i="12"/>
  <c r="BC179" i="12"/>
  <c r="BS179" i="12"/>
  <c r="BU179" i="12"/>
  <c r="BH179" i="12"/>
  <c r="BD179" i="12"/>
  <c r="BQ179" i="12"/>
  <c r="BI179" i="12"/>
  <c r="AU179" i="12"/>
  <c r="BW179" i="12"/>
  <c r="BJ179" i="12"/>
  <c r="BX179" i="12"/>
  <c r="AV179" i="12"/>
  <c r="BY179" i="12"/>
  <c r="AW179" i="12"/>
  <c r="BK179" i="12"/>
  <c r="AX179" i="12"/>
  <c r="BL179" i="12"/>
  <c r="BZ179" i="12"/>
  <c r="BP187" i="12"/>
  <c r="AP187" i="12"/>
  <c r="AS187" i="12"/>
  <c r="BC187" i="12"/>
  <c r="BV187" i="12"/>
  <c r="BR187" i="12"/>
  <c r="AT187" i="12"/>
  <c r="AR187" i="12"/>
  <c r="BS187" i="12"/>
  <c r="BG187" i="12"/>
  <c r="BF187" i="12"/>
  <c r="AN187" i="12"/>
  <c r="BE187" i="12"/>
  <c r="BH187" i="12"/>
  <c r="AQ187" i="12"/>
  <c r="BD187" i="12"/>
  <c r="BQ187" i="12"/>
  <c r="BT187" i="12"/>
  <c r="BB187" i="12"/>
  <c r="AO187" i="12"/>
  <c r="BU187" i="12"/>
  <c r="AU187" i="12"/>
  <c r="BW187" i="12"/>
  <c r="BI187" i="12"/>
  <c r="BJ187" i="12"/>
  <c r="AV187" i="12"/>
  <c r="BX187" i="12"/>
  <c r="AW187" i="12"/>
  <c r="BY187" i="12"/>
  <c r="BK187" i="12"/>
  <c r="BZ187" i="12"/>
  <c r="AX187" i="12"/>
  <c r="BL187" i="12"/>
  <c r="AP198" i="12"/>
  <c r="AO198" i="12"/>
  <c r="BF198" i="12"/>
  <c r="BG198" i="12"/>
  <c r="AR198" i="12"/>
  <c r="BR198" i="12"/>
  <c r="BT198" i="12"/>
  <c r="AS198" i="12"/>
  <c r="BS198" i="12"/>
  <c r="BC198" i="12"/>
  <c r="AT198" i="12"/>
  <c r="BB198" i="12"/>
  <c r="BD198" i="12"/>
  <c r="BH198" i="12"/>
  <c r="BU198" i="12"/>
  <c r="BE198" i="12"/>
  <c r="BQ198" i="12"/>
  <c r="AQ198" i="12"/>
  <c r="BV198" i="12"/>
  <c r="BW198" i="12"/>
  <c r="AU198" i="12"/>
  <c r="BI198" i="12"/>
  <c r="AV198" i="12"/>
  <c r="BX198" i="12"/>
  <c r="BJ198" i="12"/>
  <c r="BY198" i="12"/>
  <c r="AW198" i="12"/>
  <c r="BK198" i="12"/>
  <c r="BZ198" i="12"/>
  <c r="AX198" i="12"/>
  <c r="BL198" i="12"/>
  <c r="AT206" i="12"/>
  <c r="BS206" i="12"/>
  <c r="BC206" i="12"/>
  <c r="AO206" i="12"/>
  <c r="BF206" i="12"/>
  <c r="AR206" i="12"/>
  <c r="BE206" i="12"/>
  <c r="AP206" i="12"/>
  <c r="BV206" i="12"/>
  <c r="BR206" i="12"/>
  <c r="AS206" i="12"/>
  <c r="BG206" i="12"/>
  <c r="BT206" i="12"/>
  <c r="BD206" i="12"/>
  <c r="BQ206" i="12"/>
  <c r="BH206" i="12"/>
  <c r="BU206" i="12"/>
  <c r="AQ206" i="12"/>
  <c r="BW206" i="12"/>
  <c r="BI206" i="12"/>
  <c r="AU206" i="12"/>
  <c r="BJ206" i="12"/>
  <c r="BX206" i="12"/>
  <c r="AV206" i="12"/>
  <c r="BK206" i="12"/>
  <c r="BY206" i="12"/>
  <c r="AW206" i="12"/>
  <c r="BL206" i="12"/>
  <c r="AX206" i="12"/>
  <c r="BZ206" i="12"/>
  <c r="BF214" i="12"/>
  <c r="AO214" i="12"/>
  <c r="BV214" i="12"/>
  <c r="AP214" i="12"/>
  <c r="BR214" i="12"/>
  <c r="BE214" i="12"/>
  <c r="BG214" i="12"/>
  <c r="AS214" i="12"/>
  <c r="AR214" i="12"/>
  <c r="BB214" i="12"/>
  <c r="BD214" i="12"/>
  <c r="BQ214" i="12"/>
  <c r="AT214" i="12"/>
  <c r="BT214" i="12"/>
  <c r="AQ214" i="12"/>
  <c r="BH214" i="12"/>
  <c r="BS214" i="12"/>
  <c r="BC214" i="12"/>
  <c r="BU214" i="12"/>
  <c r="AU214" i="12"/>
  <c r="BW214" i="12"/>
  <c r="BI214" i="12"/>
  <c r="AV214" i="12"/>
  <c r="BJ214" i="12"/>
  <c r="BX214" i="12"/>
  <c r="BK214" i="12"/>
  <c r="BY214" i="12"/>
  <c r="AW214" i="12"/>
  <c r="BL214" i="12"/>
  <c r="AX214" i="12"/>
  <c r="BZ214" i="12"/>
  <c r="AP222" i="12"/>
  <c r="AT222" i="12"/>
  <c r="AO222" i="12"/>
  <c r="BF222" i="12"/>
  <c r="BV222" i="12"/>
  <c r="AR222" i="12"/>
  <c r="BS222" i="12"/>
  <c r="BG222" i="12"/>
  <c r="BR222" i="12"/>
  <c r="AS222" i="12"/>
  <c r="BE222" i="12"/>
  <c r="BC222" i="12"/>
  <c r="BD222" i="12"/>
  <c r="BU222" i="12"/>
  <c r="BH222" i="12"/>
  <c r="BT222" i="12"/>
  <c r="AQ222" i="12"/>
  <c r="BQ222" i="12"/>
  <c r="BW222" i="12"/>
  <c r="AU222" i="12"/>
  <c r="BI222" i="12"/>
  <c r="AV222" i="12"/>
  <c r="BJ222" i="12"/>
  <c r="BX222" i="12"/>
  <c r="BK222" i="12"/>
  <c r="AW222" i="12"/>
  <c r="BY222" i="12"/>
  <c r="BZ222" i="12"/>
  <c r="BL222" i="12"/>
  <c r="AX222" i="12"/>
  <c r="AO230" i="12"/>
  <c r="AR230" i="12"/>
  <c r="BF230" i="12"/>
  <c r="BR230" i="12"/>
  <c r="AP230" i="12"/>
  <c r="AS230" i="12"/>
  <c r="BS230" i="12"/>
  <c r="BG230" i="12"/>
  <c r="AT230" i="12"/>
  <c r="BT230" i="12"/>
  <c r="BU230" i="12"/>
  <c r="AQ230" i="12"/>
  <c r="BH230" i="12"/>
  <c r="BE230" i="12"/>
  <c r="BC230" i="12"/>
  <c r="BD230" i="12"/>
  <c r="BQ230" i="12"/>
  <c r="BV230" i="12"/>
  <c r="BW230" i="12"/>
  <c r="BI230" i="12"/>
  <c r="AU230" i="12"/>
  <c r="BJ230" i="12"/>
  <c r="AV230" i="12"/>
  <c r="BX230" i="12"/>
  <c r="BK230" i="12"/>
  <c r="BY230" i="12"/>
  <c r="AW230" i="12"/>
  <c r="AX230" i="12"/>
  <c r="BL230" i="12"/>
  <c r="BZ230" i="12"/>
  <c r="AY194" i="12"/>
  <c r="AY169" i="12"/>
  <c r="AY170" i="12"/>
  <c r="AY189" i="12"/>
  <c r="AY198" i="12"/>
  <c r="AY158" i="12"/>
  <c r="AY208" i="12"/>
  <c r="BM191" i="12"/>
  <c r="BM230" i="12"/>
  <c r="BM217" i="12"/>
  <c r="BM178" i="12"/>
  <c r="BM221" i="12"/>
  <c r="BM174" i="12"/>
  <c r="BM183" i="12"/>
  <c r="CA162" i="12"/>
  <c r="CA220" i="12"/>
  <c r="CA212" i="12"/>
  <c r="CA176" i="12"/>
  <c r="CA161" i="12"/>
  <c r="CA219" i="12"/>
  <c r="CA205" i="12"/>
  <c r="AM161" i="12"/>
  <c r="AN161" i="12" s="1"/>
  <c r="BO161" i="12"/>
  <c r="BP161" i="12" s="1"/>
  <c r="BA161" i="12"/>
  <c r="BB161" i="12" s="1"/>
  <c r="BO165" i="12"/>
  <c r="BP165" i="12" s="1"/>
  <c r="BA165" i="12"/>
  <c r="BF165" i="12" s="1"/>
  <c r="AM165" i="12"/>
  <c r="BO179" i="12"/>
  <c r="BP179" i="12" s="1"/>
  <c r="BA179" i="12"/>
  <c r="BB179" i="12" s="1"/>
  <c r="AM179" i="12"/>
  <c r="AN179" i="12" s="1"/>
  <c r="BO160" i="12"/>
  <c r="BP160" i="12" s="1"/>
  <c r="BA160" i="12"/>
  <c r="BB160" i="12" s="1"/>
  <c r="AM160" i="12"/>
  <c r="AN160" i="12" s="1"/>
  <c r="BO174" i="12"/>
  <c r="AM174" i="12"/>
  <c r="BA174" i="12"/>
  <c r="BO94" i="12"/>
  <c r="BP94" i="12" s="1"/>
  <c r="BA94" i="12"/>
  <c r="BB94" i="12" s="1"/>
  <c r="AM94" i="12"/>
  <c r="AN94" i="12" s="1"/>
  <c r="BO102" i="12"/>
  <c r="BP102" i="12" s="1"/>
  <c r="BA102" i="12"/>
  <c r="BB102" i="12" s="1"/>
  <c r="AM102" i="12"/>
  <c r="AN102" i="12" s="1"/>
  <c r="BA224" i="12"/>
  <c r="AM224" i="12"/>
  <c r="BO224" i="12"/>
  <c r="BO207" i="12"/>
  <c r="BA207" i="12"/>
  <c r="AM207" i="12"/>
  <c r="BA218" i="12"/>
  <c r="BB218" i="12" s="1"/>
  <c r="AM218" i="12"/>
  <c r="BO218" i="12"/>
  <c r="AM229" i="12"/>
  <c r="AN229" i="12" s="1"/>
  <c r="BO229" i="12"/>
  <c r="BP229" i="12" s="1"/>
  <c r="BA229" i="12"/>
  <c r="BB229" i="12" s="1"/>
  <c r="BO157" i="12"/>
  <c r="BA157" i="12"/>
  <c r="BB157" i="12" s="1"/>
  <c r="AM157" i="12"/>
  <c r="AN157" i="12" s="1"/>
  <c r="BO171" i="12"/>
  <c r="BA171" i="12"/>
  <c r="AM171" i="12"/>
  <c r="AM193" i="12"/>
  <c r="AN193" i="12" s="1"/>
  <c r="BO193" i="12"/>
  <c r="BP193" i="12" s="1"/>
  <c r="BA193" i="12"/>
  <c r="BB193" i="12" s="1"/>
  <c r="AM158" i="12"/>
  <c r="BA158" i="12"/>
  <c r="BB158" i="12" s="1"/>
  <c r="BO158" i="12"/>
  <c r="AM87" i="12"/>
  <c r="AN87" i="12" s="1"/>
  <c r="BO87" i="12"/>
  <c r="BP87" i="12" s="1"/>
  <c r="BA87" i="12"/>
  <c r="BB87" i="12" s="1"/>
  <c r="AM95" i="12"/>
  <c r="AN95" i="12" s="1"/>
  <c r="BA95" i="12"/>
  <c r="BB95" i="12" s="1"/>
  <c r="BO95" i="12"/>
  <c r="BP95" i="12" s="1"/>
  <c r="BO103" i="12"/>
  <c r="BP103" i="12" s="1"/>
  <c r="BA103" i="12"/>
  <c r="BB103" i="12" s="1"/>
  <c r="AM103" i="12"/>
  <c r="AN103" i="12" s="1"/>
  <c r="AZ174" i="2"/>
  <c r="AG174" i="2" s="1"/>
  <c r="BN174" i="2"/>
  <c r="BK174" i="2"/>
  <c r="BI174" i="2"/>
  <c r="BQ174" i="2"/>
  <c r="AU174" i="2"/>
  <c r="AB174" i="2" s="1"/>
  <c r="BC174" i="2"/>
  <c r="AJ174" i="2" s="1"/>
  <c r="AS174" i="2"/>
  <c r="Z174" i="2" s="1"/>
  <c r="AX174" i="2"/>
  <c r="AE174" i="2" s="1"/>
  <c r="BD174" i="2"/>
  <c r="AK174" i="2" s="1"/>
  <c r="BP174" i="2"/>
  <c r="BS174" i="2"/>
  <c r="AV174" i="2"/>
  <c r="AC174" i="2" s="1"/>
  <c r="BH174" i="2"/>
  <c r="BM174" i="2"/>
  <c r="AY174" i="2"/>
  <c r="AF174" i="2" s="1"/>
  <c r="BB174" i="2"/>
  <c r="AI174" i="2" s="1"/>
  <c r="BJ174" i="2"/>
  <c r="BA174" i="2"/>
  <c r="AH174" i="2" s="1"/>
  <c r="BR174" i="2"/>
  <c r="AT174" i="2"/>
  <c r="AA174" i="2" s="1"/>
  <c r="BE174" i="2"/>
  <c r="AL174" i="2" s="1"/>
  <c r="AW174" i="2"/>
  <c r="AD174" i="2" s="1"/>
  <c r="BL174" i="2"/>
  <c r="AR174" i="2"/>
  <c r="Y174" i="2" s="1"/>
  <c r="BO174" i="2"/>
  <c r="BG174" i="2"/>
  <c r="BV174" i="2" s="1"/>
  <c r="BN186" i="2"/>
  <c r="BI186" i="2"/>
  <c r="BQ186" i="2"/>
  <c r="AU186" i="2"/>
  <c r="AB186" i="2" s="1"/>
  <c r="BC186" i="2"/>
  <c r="AJ186" i="2" s="1"/>
  <c r="AZ186" i="2"/>
  <c r="AG186" i="2" s="1"/>
  <c r="AS186" i="2"/>
  <c r="Z186" i="2" s="1"/>
  <c r="BK186" i="2"/>
  <c r="BS186" i="2"/>
  <c r="BP186" i="2"/>
  <c r="AX186" i="2"/>
  <c r="AE186" i="2" s="1"/>
  <c r="BJ186" i="2"/>
  <c r="AV186" i="2"/>
  <c r="AC186" i="2" s="1"/>
  <c r="BB186" i="2"/>
  <c r="AI186" i="2" s="1"/>
  <c r="BR186" i="2"/>
  <c r="BA186" i="2"/>
  <c r="AH186" i="2" s="1"/>
  <c r="AY186" i="2"/>
  <c r="AF186" i="2" s="1"/>
  <c r="BD186" i="2"/>
  <c r="AK186" i="2" s="1"/>
  <c r="BH186" i="2"/>
  <c r="BM186" i="2"/>
  <c r="AR186" i="2"/>
  <c r="Y186" i="2" s="1"/>
  <c r="BE186" i="2"/>
  <c r="AL186" i="2" s="1"/>
  <c r="AT186" i="2"/>
  <c r="AA186" i="2" s="1"/>
  <c r="BL186" i="2"/>
  <c r="BO186" i="2"/>
  <c r="AW186" i="2"/>
  <c r="AD186" i="2" s="1"/>
  <c r="BT186" i="2"/>
  <c r="X186" i="2" s="1"/>
  <c r="BG186" i="2"/>
  <c r="BV186" i="2" s="1"/>
  <c r="BQ173" i="2"/>
  <c r="BI173" i="2"/>
  <c r="BS173" i="2"/>
  <c r="AU173" i="2"/>
  <c r="AB173" i="2" s="1"/>
  <c r="BC173" i="2"/>
  <c r="AJ173" i="2" s="1"/>
  <c r="BN173" i="2"/>
  <c r="AZ173" i="2"/>
  <c r="AG173" i="2" s="1"/>
  <c r="AS173" i="2"/>
  <c r="Z173" i="2" s="1"/>
  <c r="AX173" i="2"/>
  <c r="AE173" i="2" s="1"/>
  <c r="BK173" i="2"/>
  <c r="BP173" i="2"/>
  <c r="AY173" i="2"/>
  <c r="AF173" i="2" s="1"/>
  <c r="BD173" i="2"/>
  <c r="AK173" i="2" s="1"/>
  <c r="AV173" i="2"/>
  <c r="AC173" i="2" s="1"/>
  <c r="BB173" i="2"/>
  <c r="AI173" i="2" s="1"/>
  <c r="BH173" i="2"/>
  <c r="BM173" i="2"/>
  <c r="BA173" i="2"/>
  <c r="AH173" i="2" s="1"/>
  <c r="BR173" i="2"/>
  <c r="BJ173" i="2"/>
  <c r="BL173" i="2"/>
  <c r="BE173" i="2"/>
  <c r="AL173" i="2" s="1"/>
  <c r="AT173" i="2"/>
  <c r="AA173" i="2" s="1"/>
  <c r="AR173" i="2"/>
  <c r="Y173" i="2" s="1"/>
  <c r="AW173" i="2"/>
  <c r="AD173" i="2" s="1"/>
  <c r="BO173" i="2"/>
  <c r="BG173" i="2"/>
  <c r="BV173" i="2" s="1"/>
  <c r="AZ185" i="2"/>
  <c r="AG185" i="2" s="1"/>
  <c r="BS185" i="2"/>
  <c r="BN185" i="2"/>
  <c r="BQ185" i="2"/>
  <c r="AU185" i="2"/>
  <c r="AB185" i="2" s="1"/>
  <c r="BK185" i="2"/>
  <c r="BI185" i="2"/>
  <c r="AS185" i="2"/>
  <c r="Z185" i="2" s="1"/>
  <c r="AX185" i="2"/>
  <c r="AE185" i="2" s="1"/>
  <c r="BC185" i="2"/>
  <c r="AJ185" i="2" s="1"/>
  <c r="BD185" i="2"/>
  <c r="AK185" i="2" s="1"/>
  <c r="BP185" i="2"/>
  <c r="AY185" i="2"/>
  <c r="AF185" i="2" s="1"/>
  <c r="BH185" i="2"/>
  <c r="BJ185" i="2"/>
  <c r="BR185" i="2"/>
  <c r="BM185" i="2"/>
  <c r="BA185" i="2"/>
  <c r="AH185" i="2" s="1"/>
  <c r="AV185" i="2"/>
  <c r="AC185" i="2" s="1"/>
  <c r="BB185" i="2"/>
  <c r="AI185" i="2" s="1"/>
  <c r="AW185" i="2"/>
  <c r="AD185" i="2" s="1"/>
  <c r="AT185" i="2"/>
  <c r="AA185" i="2" s="1"/>
  <c r="BE185" i="2"/>
  <c r="AL185" i="2" s="1"/>
  <c r="BL185" i="2"/>
  <c r="BO185" i="2"/>
  <c r="AR185" i="2"/>
  <c r="Y185" i="2" s="1"/>
  <c r="BT185" i="2"/>
  <c r="X185" i="2" s="1"/>
  <c r="BG185" i="2"/>
  <c r="BV185" i="2" s="1"/>
  <c r="BN183" i="2"/>
  <c r="BK183" i="2"/>
  <c r="BI183" i="2"/>
  <c r="AZ183" i="2"/>
  <c r="AG183" i="2" s="1"/>
  <c r="AS183" i="2"/>
  <c r="Z183" i="2" s="1"/>
  <c r="BS183" i="2"/>
  <c r="AU183" i="2"/>
  <c r="AB183" i="2" s="1"/>
  <c r="BC183" i="2"/>
  <c r="AJ183" i="2" s="1"/>
  <c r="BQ183" i="2"/>
  <c r="AX183" i="2"/>
  <c r="AE183" i="2" s="1"/>
  <c r="BD183" i="2"/>
  <c r="AK183" i="2" s="1"/>
  <c r="BP183" i="2"/>
  <c r="BJ183" i="2"/>
  <c r="AV183" i="2"/>
  <c r="AC183" i="2" s="1"/>
  <c r="BA183" i="2"/>
  <c r="AH183" i="2" s="1"/>
  <c r="BB183" i="2"/>
  <c r="AI183" i="2" s="1"/>
  <c r="AY183" i="2"/>
  <c r="AF183" i="2" s="1"/>
  <c r="BH183" i="2"/>
  <c r="BM183" i="2"/>
  <c r="BR183" i="2"/>
  <c r="AW183" i="2"/>
  <c r="AD183" i="2" s="1"/>
  <c r="BE183" i="2"/>
  <c r="AL183" i="2" s="1"/>
  <c r="AT183" i="2"/>
  <c r="AA183" i="2" s="1"/>
  <c r="BT183" i="2"/>
  <c r="X183" i="2" s="1"/>
  <c r="AR183" i="2"/>
  <c r="Y183" i="2" s="1"/>
  <c r="BO183" i="2"/>
  <c r="BL183" i="2"/>
  <c r="BG183" i="2"/>
  <c r="BV183" i="2" s="1"/>
  <c r="BC162" i="2"/>
  <c r="AJ162" i="2" s="1"/>
  <c r="BS162" i="2"/>
  <c r="AS162" i="2"/>
  <c r="Z162" i="2" s="1"/>
  <c r="BI162" i="2"/>
  <c r="AU162" i="2"/>
  <c r="AB162" i="2" s="1"/>
  <c r="AZ162" i="2"/>
  <c r="AG162" i="2" s="1"/>
  <c r="BQ162" i="2"/>
  <c r="BN162" i="2"/>
  <c r="BK162" i="2"/>
  <c r="BP162" i="2"/>
  <c r="BD162" i="2"/>
  <c r="AK162" i="2" s="1"/>
  <c r="AX162" i="2"/>
  <c r="AE162" i="2" s="1"/>
  <c r="BM162" i="2"/>
  <c r="BJ162" i="2"/>
  <c r="BR162" i="2"/>
  <c r="BH162" i="2"/>
  <c r="AY162" i="2"/>
  <c r="AF162" i="2" s="1"/>
  <c r="BA162" i="2"/>
  <c r="AH162" i="2" s="1"/>
  <c r="AV162" i="2"/>
  <c r="AC162" i="2" s="1"/>
  <c r="BB162" i="2"/>
  <c r="AI162" i="2" s="1"/>
  <c r="BE162" i="2"/>
  <c r="AL162" i="2" s="1"/>
  <c r="AT162" i="2"/>
  <c r="AA162" i="2" s="1"/>
  <c r="BL162" i="2"/>
  <c r="AR162" i="2"/>
  <c r="Y162" i="2" s="1"/>
  <c r="BO162" i="2"/>
  <c r="AW162" i="2"/>
  <c r="AD162" i="2" s="1"/>
  <c r="BT162" i="2"/>
  <c r="X162" i="2" s="1"/>
  <c r="BG162" i="2"/>
  <c r="BV162" i="2" s="1"/>
  <c r="AS187" i="2"/>
  <c r="Z187" i="2" s="1"/>
  <c r="AZ187" i="2"/>
  <c r="AG187" i="2" s="1"/>
  <c r="AU187" i="2"/>
  <c r="AB187" i="2" s="1"/>
  <c r="BC187" i="2"/>
  <c r="AJ187" i="2" s="1"/>
  <c r="BI187" i="2"/>
  <c r="BQ187" i="2"/>
  <c r="BN187" i="2"/>
  <c r="BK187" i="2"/>
  <c r="BP187" i="2"/>
  <c r="AX187" i="2"/>
  <c r="AE187" i="2" s="1"/>
  <c r="BS187" i="2"/>
  <c r="BM187" i="2"/>
  <c r="AV187" i="2"/>
  <c r="AC187" i="2" s="1"/>
  <c r="BB187" i="2"/>
  <c r="AI187" i="2" s="1"/>
  <c r="AY187" i="2"/>
  <c r="AF187" i="2" s="1"/>
  <c r="BA187" i="2"/>
  <c r="AH187" i="2" s="1"/>
  <c r="BD187" i="2"/>
  <c r="AK187" i="2" s="1"/>
  <c r="BJ187" i="2"/>
  <c r="BR187" i="2"/>
  <c r="BH187" i="2"/>
  <c r="AT187" i="2"/>
  <c r="AA187" i="2" s="1"/>
  <c r="BE187" i="2"/>
  <c r="AL187" i="2" s="1"/>
  <c r="AW187" i="2"/>
  <c r="AD187" i="2" s="1"/>
  <c r="AR187" i="2"/>
  <c r="Y187" i="2" s="1"/>
  <c r="BO187" i="2"/>
  <c r="BL187" i="2"/>
  <c r="BG187" i="2"/>
  <c r="BV187" i="2" s="1"/>
  <c r="BO215" i="12"/>
  <c r="BA215" i="12"/>
  <c r="AM215" i="12"/>
  <c r="BA234" i="12"/>
  <c r="AM234" i="12"/>
  <c r="AN234" i="12" s="1"/>
  <c r="BO234" i="12"/>
  <c r="BA202" i="12"/>
  <c r="AM202" i="12"/>
  <c r="BO202" i="12"/>
  <c r="BA210" i="12"/>
  <c r="AM210" i="12"/>
  <c r="BO210" i="12"/>
  <c r="AM221" i="12"/>
  <c r="AN221" i="12" s="1"/>
  <c r="BO221" i="12"/>
  <c r="BP221" i="12" s="1"/>
  <c r="BA221" i="12"/>
  <c r="BO232" i="12"/>
  <c r="BA232" i="12"/>
  <c r="AM232" i="12"/>
  <c r="BN71" i="2"/>
  <c r="AS71" i="2"/>
  <c r="Z71" i="2" s="1"/>
  <c r="AX71" i="2"/>
  <c r="AE71" i="2" s="1"/>
  <c r="BS71" i="2"/>
  <c r="AV71" i="2"/>
  <c r="AC71" i="2" s="1"/>
  <c r="BM71" i="2"/>
  <c r="BL71" i="2"/>
  <c r="BO71" i="2"/>
  <c r="BN75" i="2"/>
  <c r="AZ75" i="2"/>
  <c r="AG75" i="2" s="1"/>
  <c r="AS75" i="2"/>
  <c r="Z75" i="2" s="1"/>
  <c r="BC75" i="2"/>
  <c r="AJ75" i="2" s="1"/>
  <c r="BQ75" i="2"/>
  <c r="BI75" i="2"/>
  <c r="BD75" i="2"/>
  <c r="AK75" i="2" s="1"/>
  <c r="BK75" i="2"/>
  <c r="BS75" i="2"/>
  <c r="AU75" i="2"/>
  <c r="AB75" i="2" s="1"/>
  <c r="AX75" i="2"/>
  <c r="AE75" i="2" s="1"/>
  <c r="AY75" i="2"/>
  <c r="AF75" i="2" s="1"/>
  <c r="BP75" i="2"/>
  <c r="BR75" i="2"/>
  <c r="BH75" i="2"/>
  <c r="AV75" i="2"/>
  <c r="AC75" i="2" s="1"/>
  <c r="BB75" i="2"/>
  <c r="AI75" i="2" s="1"/>
  <c r="BA75" i="2"/>
  <c r="AH75" i="2" s="1"/>
  <c r="BM75" i="2"/>
  <c r="BJ75" i="2"/>
  <c r="BE75" i="2"/>
  <c r="AL75" i="2" s="1"/>
  <c r="AR75" i="2"/>
  <c r="Y75" i="2" s="1"/>
  <c r="AT75" i="2"/>
  <c r="AA75" i="2" s="1"/>
  <c r="BL75" i="2"/>
  <c r="AW75" i="2"/>
  <c r="AD75" i="2" s="1"/>
  <c r="BO75" i="2"/>
  <c r="BG75" i="2"/>
  <c r="BV75" i="2" s="1"/>
  <c r="AV79" i="2"/>
  <c r="AC79" i="2" s="1"/>
  <c r="BS83" i="2"/>
  <c r="BC83" i="2"/>
  <c r="AJ83" i="2" s="1"/>
  <c r="BQ83" i="2"/>
  <c r="AU83" i="2"/>
  <c r="AB83" i="2" s="1"/>
  <c r="AS83" i="2"/>
  <c r="Z83" i="2" s="1"/>
  <c r="AZ83" i="2"/>
  <c r="AG83" i="2" s="1"/>
  <c r="BK83" i="2"/>
  <c r="BN83" i="2"/>
  <c r="BI83" i="2"/>
  <c r="BD83" i="2"/>
  <c r="AK83" i="2" s="1"/>
  <c r="AX83" i="2"/>
  <c r="AE83" i="2" s="1"/>
  <c r="BP83" i="2"/>
  <c r="BB83" i="2"/>
  <c r="AI83" i="2" s="1"/>
  <c r="AY83" i="2"/>
  <c r="AF83" i="2" s="1"/>
  <c r="BR83" i="2"/>
  <c r="BJ83" i="2"/>
  <c r="AV83" i="2"/>
  <c r="AC83" i="2" s="1"/>
  <c r="BA83" i="2"/>
  <c r="AH83" i="2" s="1"/>
  <c r="BM83" i="2"/>
  <c r="BH83" i="2"/>
  <c r="AT83" i="2"/>
  <c r="AA83" i="2" s="1"/>
  <c r="BE83" i="2"/>
  <c r="AL83" i="2" s="1"/>
  <c r="BL83" i="2"/>
  <c r="BO83" i="2"/>
  <c r="AR83" i="2"/>
  <c r="Y83" i="2" s="1"/>
  <c r="AW83" i="2"/>
  <c r="AD83" i="2" s="1"/>
  <c r="BG83" i="2"/>
  <c r="BV83" i="2" s="1"/>
  <c r="BK87" i="2"/>
  <c r="AU87" i="2"/>
  <c r="AB87" i="2" s="1"/>
  <c r="AZ87" i="2"/>
  <c r="AG87" i="2" s="1"/>
  <c r="BI87" i="2"/>
  <c r="BC87" i="2"/>
  <c r="AJ87" i="2" s="1"/>
  <c r="BN87" i="2"/>
  <c r="BQ87" i="2"/>
  <c r="BD87" i="2"/>
  <c r="AK87" i="2" s="1"/>
  <c r="BS87" i="2"/>
  <c r="AX87" i="2"/>
  <c r="AE87" i="2" s="1"/>
  <c r="AS87" i="2"/>
  <c r="Z87" i="2" s="1"/>
  <c r="BP87" i="2"/>
  <c r="BM87" i="2"/>
  <c r="BA87" i="2"/>
  <c r="AH87" i="2" s="1"/>
  <c r="BB87" i="2"/>
  <c r="AI87" i="2" s="1"/>
  <c r="AY87" i="2"/>
  <c r="AF87" i="2" s="1"/>
  <c r="BJ87" i="2"/>
  <c r="BH87" i="2"/>
  <c r="AV87" i="2"/>
  <c r="AC87" i="2" s="1"/>
  <c r="BR87" i="2"/>
  <c r="AT87" i="2"/>
  <c r="AA87" i="2" s="1"/>
  <c r="BE87" i="2"/>
  <c r="AL87" i="2" s="1"/>
  <c r="BL87" i="2"/>
  <c r="AW87" i="2"/>
  <c r="AD87" i="2" s="1"/>
  <c r="BO87" i="2"/>
  <c r="AR87" i="2"/>
  <c r="Y87" i="2" s="1"/>
  <c r="BT87" i="2"/>
  <c r="X87" i="2" s="1"/>
  <c r="BG87" i="2"/>
  <c r="BV87" i="2" s="1"/>
  <c r="BI91" i="2"/>
  <c r="BS91" i="2"/>
  <c r="BC91" i="2"/>
  <c r="AJ91" i="2" s="1"/>
  <c r="BN91" i="2"/>
  <c r="AU91" i="2"/>
  <c r="AB91" i="2" s="1"/>
  <c r="AS91" i="2"/>
  <c r="Z91" i="2" s="1"/>
  <c r="BQ91" i="2"/>
  <c r="BD91" i="2"/>
  <c r="AK91" i="2" s="1"/>
  <c r="BK91" i="2"/>
  <c r="AZ91" i="2"/>
  <c r="AG91" i="2" s="1"/>
  <c r="AX91" i="2"/>
  <c r="AE91" i="2" s="1"/>
  <c r="BP91" i="2"/>
  <c r="BA91" i="2"/>
  <c r="AH91" i="2" s="1"/>
  <c r="BR91" i="2"/>
  <c r="AY91" i="2"/>
  <c r="AF91" i="2" s="1"/>
  <c r="BM91" i="2"/>
  <c r="BJ91" i="2"/>
  <c r="AV91" i="2"/>
  <c r="AC91" i="2" s="1"/>
  <c r="BH91" i="2"/>
  <c r="BB91" i="2"/>
  <c r="AI91" i="2" s="1"/>
  <c r="BE91" i="2"/>
  <c r="AL91" i="2" s="1"/>
  <c r="AT91" i="2"/>
  <c r="AA91" i="2" s="1"/>
  <c r="BL91" i="2"/>
  <c r="AR91" i="2"/>
  <c r="Y91" i="2" s="1"/>
  <c r="BO91" i="2"/>
  <c r="AW91" i="2"/>
  <c r="AD91" i="2" s="1"/>
  <c r="BG91" i="2"/>
  <c r="BV91" i="2" s="1"/>
  <c r="BC95" i="2"/>
  <c r="AJ95" i="2" s="1"/>
  <c r="BN95" i="2"/>
  <c r="AZ95" i="2"/>
  <c r="AG95" i="2" s="1"/>
  <c r="AS95" i="2"/>
  <c r="Z95" i="2" s="1"/>
  <c r="BK95" i="2"/>
  <c r="BQ95" i="2"/>
  <c r="AU95" i="2"/>
  <c r="AB95" i="2" s="1"/>
  <c r="BI95" i="2"/>
  <c r="BS95" i="2"/>
  <c r="BP95" i="2"/>
  <c r="AY95" i="2"/>
  <c r="AF95" i="2" s="1"/>
  <c r="BD95" i="2"/>
  <c r="AK95" i="2" s="1"/>
  <c r="AX95" i="2"/>
  <c r="AE95" i="2" s="1"/>
  <c r="BM95" i="2"/>
  <c r="AV95" i="2"/>
  <c r="AC95" i="2" s="1"/>
  <c r="BH95" i="2"/>
  <c r="BR95" i="2"/>
  <c r="BA95" i="2"/>
  <c r="AH95" i="2" s="1"/>
  <c r="BJ95" i="2"/>
  <c r="BB95" i="2"/>
  <c r="AI95" i="2" s="1"/>
  <c r="BE95" i="2"/>
  <c r="AL95" i="2" s="1"/>
  <c r="AT95" i="2"/>
  <c r="AA95" i="2" s="1"/>
  <c r="AR95" i="2"/>
  <c r="Y95" i="2" s="1"/>
  <c r="BL95" i="2"/>
  <c r="AW95" i="2"/>
  <c r="AD95" i="2" s="1"/>
  <c r="BO95" i="2"/>
  <c r="BT95" i="2"/>
  <c r="X95" i="2" s="1"/>
  <c r="BG95" i="2"/>
  <c r="BV95" i="2" s="1"/>
  <c r="BK99" i="2"/>
  <c r="AZ99" i="2"/>
  <c r="AG99" i="2" s="1"/>
  <c r="BN99" i="2"/>
  <c r="AU99" i="2"/>
  <c r="AB99" i="2" s="1"/>
  <c r="AS99" i="2"/>
  <c r="Z99" i="2" s="1"/>
  <c r="BQ99" i="2"/>
  <c r="BS99" i="2"/>
  <c r="BI99" i="2"/>
  <c r="BC99" i="2"/>
  <c r="AJ99" i="2" s="1"/>
  <c r="BP99" i="2"/>
  <c r="AX99" i="2"/>
  <c r="AE99" i="2" s="1"/>
  <c r="BD99" i="2"/>
  <c r="AK99" i="2" s="1"/>
  <c r="BM99" i="2"/>
  <c r="BB99" i="2"/>
  <c r="AI99" i="2" s="1"/>
  <c r="AY99" i="2"/>
  <c r="AF99" i="2" s="1"/>
  <c r="BA99" i="2"/>
  <c r="AH99" i="2" s="1"/>
  <c r="BJ99" i="2"/>
  <c r="AV99" i="2"/>
  <c r="AC99" i="2" s="1"/>
  <c r="BH99" i="2"/>
  <c r="BR99" i="2"/>
  <c r="AT99" i="2"/>
  <c r="AA99" i="2" s="1"/>
  <c r="BE99" i="2"/>
  <c r="AL99" i="2" s="1"/>
  <c r="AR99" i="2"/>
  <c r="Y99" i="2" s="1"/>
  <c r="BL99" i="2"/>
  <c r="AW99" i="2"/>
  <c r="AD99" i="2" s="1"/>
  <c r="BO99" i="2"/>
  <c r="BG99" i="2"/>
  <c r="BV99" i="2" s="1"/>
  <c r="BS103" i="2"/>
  <c r="BK103" i="2"/>
  <c r="AS103" i="2"/>
  <c r="Z103" i="2" s="1"/>
  <c r="BN103" i="2"/>
  <c r="BQ103" i="2"/>
  <c r="BC103" i="2"/>
  <c r="AJ103" i="2" s="1"/>
  <c r="AZ103" i="2"/>
  <c r="AG103" i="2" s="1"/>
  <c r="BI103" i="2"/>
  <c r="BP103" i="2"/>
  <c r="AX103" i="2"/>
  <c r="AE103" i="2" s="1"/>
  <c r="BD103" i="2"/>
  <c r="AK103" i="2" s="1"/>
  <c r="AU103" i="2"/>
  <c r="AB103" i="2" s="1"/>
  <c r="AV103" i="2"/>
  <c r="AC103" i="2" s="1"/>
  <c r="BM103" i="2"/>
  <c r="AY103" i="2"/>
  <c r="AF103" i="2" s="1"/>
  <c r="BH103" i="2"/>
  <c r="BB103" i="2"/>
  <c r="AI103" i="2" s="1"/>
  <c r="BA103" i="2"/>
  <c r="AH103" i="2" s="1"/>
  <c r="BJ103" i="2"/>
  <c r="BR103" i="2"/>
  <c r="BE103" i="2"/>
  <c r="AL103" i="2" s="1"/>
  <c r="AT103" i="2"/>
  <c r="AA103" i="2" s="1"/>
  <c r="BL103" i="2"/>
  <c r="AW103" i="2"/>
  <c r="AD103" i="2" s="1"/>
  <c r="AR103" i="2"/>
  <c r="Y103" i="2" s="1"/>
  <c r="BO103" i="2"/>
  <c r="BT103" i="2"/>
  <c r="X103" i="2" s="1"/>
  <c r="BG103" i="2"/>
  <c r="BV103" i="2" s="1"/>
  <c r="AG92" i="12"/>
  <c r="AG44" i="12"/>
  <c r="AE68" i="12"/>
  <c r="AE28" i="12"/>
  <c r="AC100" i="12"/>
  <c r="AA92" i="12"/>
  <c r="AE76" i="12"/>
  <c r="AA68" i="12"/>
  <c r="AH52" i="12"/>
  <c r="AF36" i="12"/>
  <c r="AF12" i="12"/>
  <c r="E209" i="2"/>
  <c r="E226" i="2"/>
  <c r="AF76" i="12"/>
  <c r="AE44" i="12"/>
  <c r="AB44" i="12"/>
  <c r="AF193" i="12"/>
  <c r="AD215" i="12"/>
  <c r="AL226" i="12"/>
  <c r="AC221" i="12"/>
  <c r="AJ100" i="12"/>
  <c r="AJ84" i="12"/>
  <c r="AJ68" i="12"/>
  <c r="AJ52" i="12"/>
  <c r="AJ36" i="12"/>
  <c r="AJ20" i="12"/>
  <c r="AH215" i="12"/>
  <c r="AH199" i="12"/>
  <c r="AK221" i="12"/>
  <c r="AO155" i="12"/>
  <c r="BR155" i="12"/>
  <c r="AP155" i="12"/>
  <c r="AN155" i="12"/>
  <c r="AR155" i="12"/>
  <c r="AT155" i="12"/>
  <c r="AQ155" i="12"/>
  <c r="BQ155" i="12"/>
  <c r="BC155" i="12"/>
  <c r="BD155" i="12"/>
  <c r="AS155" i="12"/>
  <c r="AU155" i="12"/>
  <c r="AV155" i="12"/>
  <c r="AW155" i="12"/>
  <c r="AX155" i="12"/>
  <c r="AR163" i="12"/>
  <c r="BC163" i="12"/>
  <c r="AN163" i="12"/>
  <c r="BR163" i="12"/>
  <c r="BS163" i="12"/>
  <c r="AT163" i="12"/>
  <c r="BT163" i="12"/>
  <c r="BF163" i="12"/>
  <c r="BP163" i="12"/>
  <c r="AO163" i="12"/>
  <c r="AP163" i="12"/>
  <c r="BE163" i="12"/>
  <c r="BV163" i="12"/>
  <c r="BB163" i="12"/>
  <c r="BQ163" i="12"/>
  <c r="AQ163" i="12"/>
  <c r="BG163" i="12"/>
  <c r="BD163" i="12"/>
  <c r="AS163" i="12"/>
  <c r="BU163" i="12"/>
  <c r="BH163" i="12"/>
  <c r="BI163" i="12"/>
  <c r="AU163" i="12"/>
  <c r="BW163" i="12"/>
  <c r="BX163" i="12"/>
  <c r="AV163" i="12"/>
  <c r="BJ163" i="12"/>
  <c r="BY163" i="12"/>
  <c r="BK163" i="12"/>
  <c r="AW163" i="12"/>
  <c r="BL163" i="12"/>
  <c r="BZ163" i="12"/>
  <c r="AX163" i="12"/>
  <c r="AS171" i="12"/>
  <c r="BG171" i="12"/>
  <c r="BE171" i="12"/>
  <c r="AO171" i="12"/>
  <c r="BS171" i="12"/>
  <c r="BB171" i="12"/>
  <c r="BV171" i="12"/>
  <c r="AP171" i="12"/>
  <c r="BF171" i="12"/>
  <c r="BP171" i="12"/>
  <c r="BC171" i="12"/>
  <c r="BD171" i="12"/>
  <c r="BR171" i="12"/>
  <c r="BU171" i="12"/>
  <c r="AT171" i="12"/>
  <c r="BT171" i="12"/>
  <c r="AQ171" i="12"/>
  <c r="BH171" i="12"/>
  <c r="AR171" i="12"/>
  <c r="BQ171" i="12"/>
  <c r="AN171" i="12"/>
  <c r="BW171" i="12"/>
  <c r="AU171" i="12"/>
  <c r="BI171" i="12"/>
  <c r="AV171" i="12"/>
  <c r="BJ171" i="12"/>
  <c r="BX171" i="12"/>
  <c r="BK171" i="12"/>
  <c r="AW171" i="12"/>
  <c r="BY171" i="12"/>
  <c r="BL171" i="12"/>
  <c r="AX171" i="12"/>
  <c r="BZ171" i="12"/>
  <c r="BR180" i="12"/>
  <c r="AT180" i="12"/>
  <c r="BB180" i="12"/>
  <c r="BV180" i="12"/>
  <c r="BG180" i="12"/>
  <c r="BE180" i="12"/>
  <c r="AS180" i="12"/>
  <c r="BC180" i="12"/>
  <c r="AO180" i="12"/>
  <c r="AP180" i="12"/>
  <c r="BS180" i="12"/>
  <c r="BF180" i="12"/>
  <c r="AR180" i="12"/>
  <c r="BU180" i="12"/>
  <c r="BQ180" i="12"/>
  <c r="BH180" i="12"/>
  <c r="BD180" i="12"/>
  <c r="BT180" i="12"/>
  <c r="AQ180" i="12"/>
  <c r="AU180" i="12"/>
  <c r="BW180" i="12"/>
  <c r="BI180" i="12"/>
  <c r="BX180" i="12"/>
  <c r="BJ180" i="12"/>
  <c r="AV180" i="12"/>
  <c r="BY180" i="12"/>
  <c r="AW180" i="12"/>
  <c r="BK180" i="12"/>
  <c r="BZ180" i="12"/>
  <c r="BL180" i="12"/>
  <c r="AX180" i="12"/>
  <c r="BC188" i="12"/>
  <c r="BV188" i="12"/>
  <c r="BG188" i="12"/>
  <c r="BB188" i="12"/>
  <c r="BS188" i="12"/>
  <c r="AO188" i="12"/>
  <c r="BE188" i="12"/>
  <c r="BF188" i="12"/>
  <c r="AP188" i="12"/>
  <c r="AR188" i="12"/>
  <c r="BR188" i="12"/>
  <c r="AN188" i="12"/>
  <c r="BT188" i="12"/>
  <c r="BH188" i="12"/>
  <c r="BQ188" i="12"/>
  <c r="BU188" i="12"/>
  <c r="AS188" i="12"/>
  <c r="AT188" i="12"/>
  <c r="BD188" i="12"/>
  <c r="AQ188" i="12"/>
  <c r="AU188" i="12"/>
  <c r="BW188" i="12"/>
  <c r="BI188" i="12"/>
  <c r="BJ188" i="12"/>
  <c r="BX188" i="12"/>
  <c r="AV188" i="12"/>
  <c r="AW188" i="12"/>
  <c r="BK188" i="12"/>
  <c r="BY188" i="12"/>
  <c r="AX188" i="12"/>
  <c r="BL188" i="12"/>
  <c r="BZ188" i="12"/>
  <c r="AO199" i="12"/>
  <c r="BV199" i="12"/>
  <c r="AP199" i="12"/>
  <c r="BC199" i="12"/>
  <c r="BF199" i="12"/>
  <c r="AR199" i="12"/>
  <c r="AS199" i="12"/>
  <c r="BE199" i="12"/>
  <c r="AT199" i="12"/>
  <c r="BP199" i="12"/>
  <c r="BG199" i="12"/>
  <c r="BR199" i="12"/>
  <c r="BB199" i="12"/>
  <c r="BS199" i="12"/>
  <c r="BT199" i="12"/>
  <c r="BD199" i="12"/>
  <c r="BH199" i="12"/>
  <c r="BQ199" i="12"/>
  <c r="BU199" i="12"/>
  <c r="AN199" i="12"/>
  <c r="AQ199" i="12"/>
  <c r="BI199" i="12"/>
  <c r="AU199" i="12"/>
  <c r="BW199" i="12"/>
  <c r="AV199" i="12"/>
  <c r="BJ199" i="12"/>
  <c r="BX199" i="12"/>
  <c r="BY199" i="12"/>
  <c r="BK199" i="12"/>
  <c r="AW199" i="12"/>
  <c r="AX199" i="12"/>
  <c r="BL199" i="12"/>
  <c r="BZ199" i="12"/>
  <c r="BF207" i="12"/>
  <c r="AS207" i="12"/>
  <c r="BS207" i="12"/>
  <c r="BT207" i="12"/>
  <c r="AP207" i="12"/>
  <c r="BG207" i="12"/>
  <c r="BB207" i="12"/>
  <c r="AO207" i="12"/>
  <c r="AT207" i="12"/>
  <c r="BE207" i="12"/>
  <c r="BR207" i="12"/>
  <c r="BV207" i="12"/>
  <c r="BP207" i="12"/>
  <c r="BD207" i="12"/>
  <c r="AQ207" i="12"/>
  <c r="AR207" i="12"/>
  <c r="BH207" i="12"/>
  <c r="BC207" i="12"/>
  <c r="BU207" i="12"/>
  <c r="AN207" i="12"/>
  <c r="BQ207" i="12"/>
  <c r="BW207" i="12"/>
  <c r="BI207" i="12"/>
  <c r="AU207" i="12"/>
  <c r="BJ207" i="12"/>
  <c r="AV207" i="12"/>
  <c r="BX207" i="12"/>
  <c r="BY207" i="12"/>
  <c r="BK207" i="12"/>
  <c r="AW207" i="12"/>
  <c r="AX207" i="12"/>
  <c r="BZ207" i="12"/>
  <c r="BL207" i="12"/>
  <c r="AR215" i="12"/>
  <c r="BR215" i="12"/>
  <c r="BC215" i="12"/>
  <c r="AT215" i="12"/>
  <c r="BB215" i="12"/>
  <c r="BE215" i="12"/>
  <c r="AP215" i="12"/>
  <c r="BG215" i="12"/>
  <c r="BF215" i="12"/>
  <c r="AO215" i="12"/>
  <c r="BP215" i="12"/>
  <c r="AQ215" i="12"/>
  <c r="BH215" i="12"/>
  <c r="BT215" i="12"/>
  <c r="BU215" i="12"/>
  <c r="AN215" i="12"/>
  <c r="BQ215" i="12"/>
  <c r="BS215" i="12"/>
  <c r="BD215" i="12"/>
  <c r="AS215" i="12"/>
  <c r="BV215" i="12"/>
  <c r="BW215" i="12"/>
  <c r="BI215" i="12"/>
  <c r="AU215" i="12"/>
  <c r="AV215" i="12"/>
  <c r="BJ215" i="12"/>
  <c r="BX215" i="12"/>
  <c r="BY215" i="12"/>
  <c r="BK215" i="12"/>
  <c r="AW215" i="12"/>
  <c r="BZ215" i="12"/>
  <c r="BL215" i="12"/>
  <c r="AX215" i="12"/>
  <c r="BG223" i="12"/>
  <c r="AT223" i="12"/>
  <c r="BT223" i="12"/>
  <c r="BB223" i="12"/>
  <c r="BF223" i="12"/>
  <c r="AS223" i="12"/>
  <c r="AO223" i="12"/>
  <c r="AP223" i="12"/>
  <c r="BP223" i="12"/>
  <c r="AR223" i="12"/>
  <c r="BR223" i="12"/>
  <c r="BE223" i="12"/>
  <c r="BC223" i="12"/>
  <c r="BS223" i="12"/>
  <c r="BD223" i="12"/>
  <c r="BQ223" i="12"/>
  <c r="AQ223" i="12"/>
  <c r="AN223" i="12"/>
  <c r="BU223" i="12"/>
  <c r="BH223" i="12"/>
  <c r="BV223" i="12"/>
  <c r="BI223" i="12"/>
  <c r="AU223" i="12"/>
  <c r="BW223" i="12"/>
  <c r="BX223" i="12"/>
  <c r="BJ223" i="12"/>
  <c r="AV223" i="12"/>
  <c r="AW223" i="12"/>
  <c r="BY223" i="12"/>
  <c r="BK223" i="12"/>
  <c r="AX223" i="12"/>
  <c r="BZ223" i="12"/>
  <c r="BL223" i="12"/>
  <c r="AO231" i="12"/>
  <c r="BV231" i="12"/>
  <c r="AR231" i="12"/>
  <c r="BE231" i="12"/>
  <c r="AT231" i="12"/>
  <c r="AN231" i="12"/>
  <c r="BF231" i="12"/>
  <c r="BT231" i="12"/>
  <c r="AP231" i="12"/>
  <c r="BR231" i="12"/>
  <c r="BB231" i="12"/>
  <c r="BG231" i="12"/>
  <c r="AS231" i="12"/>
  <c r="BS231" i="12"/>
  <c r="BC231" i="12"/>
  <c r="BU231" i="12"/>
  <c r="BD231" i="12"/>
  <c r="AQ231" i="12"/>
  <c r="BH231" i="12"/>
  <c r="BQ231" i="12"/>
  <c r="BW231" i="12"/>
  <c r="BI231" i="12"/>
  <c r="AU231" i="12"/>
  <c r="BJ231" i="12"/>
  <c r="AV231" i="12"/>
  <c r="BX231" i="12"/>
  <c r="AW231" i="12"/>
  <c r="BY231" i="12"/>
  <c r="BK231" i="12"/>
  <c r="AX231" i="12"/>
  <c r="BZ231" i="12"/>
  <c r="BL231" i="12"/>
  <c r="AB223" i="12"/>
  <c r="AY167" i="12"/>
  <c r="AY231" i="12"/>
  <c r="AY165" i="12"/>
  <c r="AY225" i="12"/>
  <c r="AY177" i="12"/>
  <c r="AY211" i="12"/>
  <c r="AY168" i="12"/>
  <c r="AY229" i="12"/>
  <c r="AY184" i="12"/>
  <c r="AY234" i="12"/>
  <c r="BM229" i="12"/>
  <c r="BM186" i="12"/>
  <c r="BM195" i="12"/>
  <c r="BM197" i="12"/>
  <c r="BM169" i="12"/>
  <c r="CA185" i="12"/>
  <c r="CA206" i="12"/>
  <c r="CA178" i="12"/>
  <c r="CA160" i="12"/>
  <c r="CA203" i="12"/>
  <c r="CA217" i="12"/>
  <c r="CA159" i="12"/>
  <c r="CA207" i="12"/>
  <c r="BO88" i="12"/>
  <c r="BP88" i="12" s="1"/>
  <c r="BA88" i="12"/>
  <c r="BB88" i="12" s="1"/>
  <c r="AM88" i="12"/>
  <c r="AN88" i="12" s="1"/>
  <c r="AM96" i="12"/>
  <c r="AN96" i="12" s="1"/>
  <c r="BO96" i="12"/>
  <c r="BP96" i="12" s="1"/>
  <c r="BA96" i="12"/>
  <c r="BB96" i="12" s="1"/>
  <c r="BN156" i="2"/>
  <c r="BQ156" i="2"/>
  <c r="AU156" i="2"/>
  <c r="AB156" i="2" s="1"/>
  <c r="BK156" i="2"/>
  <c r="BC156" i="2"/>
  <c r="AJ156" i="2" s="1"/>
  <c r="AS156" i="2"/>
  <c r="Z156" i="2" s="1"/>
  <c r="AX156" i="2"/>
  <c r="AE156" i="2" s="1"/>
  <c r="BS156" i="2"/>
  <c r="BP156" i="2"/>
  <c r="BI156" i="2"/>
  <c r="AZ156" i="2"/>
  <c r="AG156" i="2" s="1"/>
  <c r="BM156" i="2"/>
  <c r="BJ156" i="2"/>
  <c r="BH156" i="2"/>
  <c r="BA156" i="2"/>
  <c r="AH156" i="2" s="1"/>
  <c r="AY156" i="2"/>
  <c r="AF156" i="2" s="1"/>
  <c r="BD156" i="2"/>
  <c r="AK156" i="2" s="1"/>
  <c r="BR156" i="2"/>
  <c r="BB156" i="2"/>
  <c r="AI156" i="2" s="1"/>
  <c r="AV156" i="2"/>
  <c r="AC156" i="2" s="1"/>
  <c r="AT156" i="2"/>
  <c r="AA156" i="2" s="1"/>
  <c r="BE156" i="2"/>
  <c r="AL156" i="2" s="1"/>
  <c r="AW156" i="2"/>
  <c r="AD156" i="2" s="1"/>
  <c r="BT156" i="2"/>
  <c r="X156" i="2" s="1"/>
  <c r="AR156" i="2"/>
  <c r="Y156" i="2" s="1"/>
  <c r="BL156" i="2"/>
  <c r="BO156" i="2"/>
  <c r="BG156" i="2"/>
  <c r="BV156" i="2" s="1"/>
  <c r="AS180" i="2"/>
  <c r="Z180" i="2" s="1"/>
  <c r="BS180" i="2"/>
  <c r="AZ180" i="2"/>
  <c r="AG180" i="2" s="1"/>
  <c r="BN180" i="2"/>
  <c r="BQ180" i="2"/>
  <c r="AU180" i="2"/>
  <c r="AB180" i="2" s="1"/>
  <c r="BK180" i="2"/>
  <c r="BI180" i="2"/>
  <c r="BC180" i="2"/>
  <c r="AJ180" i="2" s="1"/>
  <c r="BP180" i="2"/>
  <c r="AX180" i="2"/>
  <c r="AE180" i="2" s="1"/>
  <c r="BR180" i="2"/>
  <c r="BA180" i="2"/>
  <c r="AH180" i="2" s="1"/>
  <c r="BB180" i="2"/>
  <c r="AI180" i="2" s="1"/>
  <c r="BM180" i="2"/>
  <c r="AY180" i="2"/>
  <c r="AF180" i="2" s="1"/>
  <c r="BJ180" i="2"/>
  <c r="AV180" i="2"/>
  <c r="AC180" i="2" s="1"/>
  <c r="BD180" i="2"/>
  <c r="AK180" i="2" s="1"/>
  <c r="BH180" i="2"/>
  <c r="AT180" i="2"/>
  <c r="AA180" i="2" s="1"/>
  <c r="BE180" i="2"/>
  <c r="AL180" i="2" s="1"/>
  <c r="BL180" i="2"/>
  <c r="AW180" i="2"/>
  <c r="AD180" i="2" s="1"/>
  <c r="AR180" i="2"/>
  <c r="Y180" i="2" s="1"/>
  <c r="BO180" i="2"/>
  <c r="BG180" i="2"/>
  <c r="BV180" i="2" s="1"/>
  <c r="BN188" i="2"/>
  <c r="AU188" i="2"/>
  <c r="AB188" i="2" s="1"/>
  <c r="BC188" i="2"/>
  <c r="AJ188" i="2" s="1"/>
  <c r="BQ188" i="2"/>
  <c r="BS188" i="2"/>
  <c r="AZ188" i="2"/>
  <c r="AG188" i="2" s="1"/>
  <c r="AS188" i="2"/>
  <c r="Z188" i="2" s="1"/>
  <c r="BI188" i="2"/>
  <c r="BK188" i="2"/>
  <c r="AY188" i="2"/>
  <c r="AF188" i="2" s="1"/>
  <c r="BD188" i="2"/>
  <c r="AK188" i="2" s="1"/>
  <c r="AX188" i="2"/>
  <c r="AE188" i="2" s="1"/>
  <c r="BP188" i="2"/>
  <c r="BJ188" i="2"/>
  <c r="BH188" i="2"/>
  <c r="BB188" i="2"/>
  <c r="AI188" i="2" s="1"/>
  <c r="BR188" i="2"/>
  <c r="AV188" i="2"/>
  <c r="AC188" i="2" s="1"/>
  <c r="BM188" i="2"/>
  <c r="BA188" i="2"/>
  <c r="AH188" i="2" s="1"/>
  <c r="AR188" i="2"/>
  <c r="Y188" i="2" s="1"/>
  <c r="AT188" i="2"/>
  <c r="AA188" i="2" s="1"/>
  <c r="BE188" i="2"/>
  <c r="AL188" i="2" s="1"/>
  <c r="BL188" i="2"/>
  <c r="AW188" i="2"/>
  <c r="AD188" i="2" s="1"/>
  <c r="BO188" i="2"/>
  <c r="BG188" i="2"/>
  <c r="BV188" i="2" s="1"/>
  <c r="AM197" i="12"/>
  <c r="AN197" i="12" s="1"/>
  <c r="BO197" i="12"/>
  <c r="BP197" i="12" s="1"/>
  <c r="BA197" i="12"/>
  <c r="BB197" i="12" s="1"/>
  <c r="AM205" i="12"/>
  <c r="AN205" i="12" s="1"/>
  <c r="BO205" i="12"/>
  <c r="BP205" i="12" s="1"/>
  <c r="BA205" i="12"/>
  <c r="AM213" i="12"/>
  <c r="AN213" i="12" s="1"/>
  <c r="BO213" i="12"/>
  <c r="BP213" i="12" s="1"/>
  <c r="BA213" i="12"/>
  <c r="BA216" i="12"/>
  <c r="AM216" i="12"/>
  <c r="BO216" i="12"/>
  <c r="BA227" i="12"/>
  <c r="BB227" i="12" s="1"/>
  <c r="BO227" i="12"/>
  <c r="AM227" i="12"/>
  <c r="CF195" i="2"/>
  <c r="BX195" i="2"/>
  <c r="CE195" i="2"/>
  <c r="BW195" i="2"/>
  <c r="CD195" i="2"/>
  <c r="BV195" i="2"/>
  <c r="CC195" i="2"/>
  <c r="CB195" i="2"/>
  <c r="CA195" i="2"/>
  <c r="CH195" i="2"/>
  <c r="BZ195" i="2"/>
  <c r="CG195" i="2"/>
  <c r="BY195" i="2"/>
  <c r="CF197" i="2"/>
  <c r="BX197" i="2"/>
  <c r="CE197" i="2"/>
  <c r="BW197" i="2"/>
  <c r="CD197" i="2"/>
  <c r="BV197" i="2"/>
  <c r="CC197" i="2"/>
  <c r="CB197" i="2"/>
  <c r="CA197" i="2"/>
  <c r="CH197" i="2"/>
  <c r="BZ197" i="2"/>
  <c r="CG197" i="2"/>
  <c r="BY197" i="2"/>
  <c r="CF199" i="2"/>
  <c r="BX199" i="2"/>
  <c r="CE199" i="2"/>
  <c r="BW199" i="2"/>
  <c r="CD199" i="2"/>
  <c r="BV199" i="2"/>
  <c r="CC199" i="2"/>
  <c r="CB199" i="2"/>
  <c r="CA199" i="2"/>
  <c r="CH199" i="2"/>
  <c r="BZ199" i="2"/>
  <c r="CG199" i="2"/>
  <c r="BY199" i="2"/>
  <c r="CF201" i="2"/>
  <c r="BX201" i="2"/>
  <c r="CE201" i="2"/>
  <c r="BW201" i="2"/>
  <c r="CD201" i="2"/>
  <c r="BV201" i="2"/>
  <c r="CC201" i="2"/>
  <c r="CB201" i="2"/>
  <c r="CA201" i="2"/>
  <c r="CH201" i="2"/>
  <c r="BZ201" i="2"/>
  <c r="CG201" i="2"/>
  <c r="BY201" i="2"/>
  <c r="CF203" i="2"/>
  <c r="BX203" i="2"/>
  <c r="CE203" i="2"/>
  <c r="BW203" i="2"/>
  <c r="CD203" i="2"/>
  <c r="BV203" i="2"/>
  <c r="CC203" i="2"/>
  <c r="CB203" i="2"/>
  <c r="CA203" i="2"/>
  <c r="CH203" i="2"/>
  <c r="BZ203" i="2"/>
  <c r="CG203" i="2"/>
  <c r="BY203" i="2"/>
  <c r="CF205" i="2"/>
  <c r="BX205" i="2"/>
  <c r="CE205" i="2"/>
  <c r="BW205" i="2"/>
  <c r="CD205" i="2"/>
  <c r="BV205" i="2"/>
  <c r="CC205" i="2"/>
  <c r="CB205" i="2"/>
  <c r="CA205" i="2"/>
  <c r="CH205" i="2"/>
  <c r="BZ205" i="2"/>
  <c r="CG205" i="2"/>
  <c r="BY205" i="2"/>
  <c r="CF207" i="2"/>
  <c r="BX207" i="2"/>
  <c r="CE207" i="2"/>
  <c r="BW207" i="2"/>
  <c r="CD207" i="2"/>
  <c r="BV207" i="2"/>
  <c r="CC207" i="2"/>
  <c r="CB207" i="2"/>
  <c r="CA207" i="2"/>
  <c r="CH207" i="2"/>
  <c r="BZ207" i="2"/>
  <c r="CG207" i="2"/>
  <c r="BY207" i="2"/>
  <c r="CF209" i="2"/>
  <c r="BX209" i="2"/>
  <c r="CE209" i="2"/>
  <c r="BW209" i="2"/>
  <c r="CD209" i="2"/>
  <c r="BV209" i="2"/>
  <c r="CC209" i="2"/>
  <c r="CB209" i="2"/>
  <c r="CA209" i="2"/>
  <c r="CH209" i="2"/>
  <c r="BZ209" i="2"/>
  <c r="CG209" i="2"/>
  <c r="BY209" i="2"/>
  <c r="CF211" i="2"/>
  <c r="BX211" i="2"/>
  <c r="CE211" i="2"/>
  <c r="BW211" i="2"/>
  <c r="CD211" i="2"/>
  <c r="BV211" i="2"/>
  <c r="CC211" i="2"/>
  <c r="CB211" i="2"/>
  <c r="CA211" i="2"/>
  <c r="CH211" i="2"/>
  <c r="BZ211" i="2"/>
  <c r="CG211" i="2"/>
  <c r="BY211" i="2"/>
  <c r="CF213" i="2"/>
  <c r="CB213" i="2"/>
  <c r="CA213" i="2"/>
  <c r="CF215" i="2"/>
  <c r="BX215" i="2"/>
  <c r="CE215" i="2"/>
  <c r="BW215" i="2"/>
  <c r="CD215" i="2"/>
  <c r="BV215" i="2"/>
  <c r="CC215" i="2"/>
  <c r="CB215" i="2"/>
  <c r="CA215" i="2"/>
  <c r="CH215" i="2"/>
  <c r="BZ215" i="2"/>
  <c r="CG215" i="2"/>
  <c r="BY215" i="2"/>
  <c r="CF217" i="2"/>
  <c r="BX217" i="2"/>
  <c r="CE217" i="2"/>
  <c r="BW217" i="2"/>
  <c r="CD217" i="2"/>
  <c r="BV217" i="2"/>
  <c r="CC217" i="2"/>
  <c r="CB217" i="2"/>
  <c r="CA217" i="2"/>
  <c r="CH217" i="2"/>
  <c r="BZ217" i="2"/>
  <c r="CG217" i="2"/>
  <c r="BY217" i="2"/>
  <c r="CF219" i="2"/>
  <c r="BX219" i="2"/>
  <c r="CE219" i="2"/>
  <c r="BW219" i="2"/>
  <c r="CD219" i="2"/>
  <c r="BV219" i="2"/>
  <c r="CC219" i="2"/>
  <c r="CB219" i="2"/>
  <c r="CA219" i="2"/>
  <c r="CH219" i="2"/>
  <c r="BZ219" i="2"/>
  <c r="CG219" i="2"/>
  <c r="BY219" i="2"/>
  <c r="CF223" i="2"/>
  <c r="BX223" i="2"/>
  <c r="CE223" i="2"/>
  <c r="BW223" i="2"/>
  <c r="CD223" i="2"/>
  <c r="BV223" i="2"/>
  <c r="CC223" i="2"/>
  <c r="CB223" i="2"/>
  <c r="CA223" i="2"/>
  <c r="CH223" i="2"/>
  <c r="BZ223" i="2"/>
  <c r="CG223" i="2"/>
  <c r="BY223" i="2"/>
  <c r="CF225" i="2"/>
  <c r="BX225" i="2"/>
  <c r="CE225" i="2"/>
  <c r="BW225" i="2"/>
  <c r="CD225" i="2"/>
  <c r="BV225" i="2"/>
  <c r="CC225" i="2"/>
  <c r="CB225" i="2"/>
  <c r="CA225" i="2"/>
  <c r="CH225" i="2"/>
  <c r="BZ225" i="2"/>
  <c r="CG225" i="2"/>
  <c r="BY225" i="2"/>
  <c r="CF227" i="2"/>
  <c r="BX227" i="2"/>
  <c r="CE227" i="2"/>
  <c r="BW227" i="2"/>
  <c r="CD227" i="2"/>
  <c r="BV227" i="2"/>
  <c r="CC227" i="2"/>
  <c r="CB227" i="2"/>
  <c r="CA227" i="2"/>
  <c r="CH227" i="2"/>
  <c r="BZ227" i="2"/>
  <c r="CG227" i="2"/>
  <c r="BY227" i="2"/>
  <c r="CF229" i="2"/>
  <c r="BX229" i="2"/>
  <c r="CE229" i="2"/>
  <c r="BW229" i="2"/>
  <c r="CD229" i="2"/>
  <c r="BV229" i="2"/>
  <c r="CC229" i="2"/>
  <c r="CB229" i="2"/>
  <c r="CA229" i="2"/>
  <c r="CH229" i="2"/>
  <c r="BZ229" i="2"/>
  <c r="CG229" i="2"/>
  <c r="BY229" i="2"/>
  <c r="CF231" i="2"/>
  <c r="BX231" i="2"/>
  <c r="CE231" i="2"/>
  <c r="BW231" i="2"/>
  <c r="CD231" i="2"/>
  <c r="BV231" i="2"/>
  <c r="CC231" i="2"/>
  <c r="CB231" i="2"/>
  <c r="CA231" i="2"/>
  <c r="CH231" i="2"/>
  <c r="BZ231" i="2"/>
  <c r="CG231" i="2"/>
  <c r="BY231" i="2"/>
  <c r="CF233" i="2"/>
  <c r="BX233" i="2"/>
  <c r="CE233" i="2"/>
  <c r="BW233" i="2"/>
  <c r="CD233" i="2"/>
  <c r="BV233" i="2"/>
  <c r="CC233" i="2"/>
  <c r="CB233" i="2"/>
  <c r="CA233" i="2"/>
  <c r="CH233" i="2"/>
  <c r="BZ233" i="2"/>
  <c r="CG233" i="2"/>
  <c r="BY233" i="2"/>
  <c r="AF84" i="12"/>
  <c r="AA36" i="12"/>
  <c r="AH28" i="12"/>
  <c r="AG100" i="12"/>
  <c r="AE100" i="12"/>
  <c r="AI92" i="12"/>
  <c r="AH76" i="12"/>
  <c r="AI68" i="12"/>
  <c r="AA52" i="12"/>
  <c r="Z36" i="12"/>
  <c r="AC12" i="12"/>
  <c r="Z188" i="12"/>
  <c r="AB193" i="12"/>
  <c r="AA193" i="12"/>
  <c r="AG52" i="12"/>
  <c r="Z84" i="12"/>
  <c r="AB188" i="12"/>
  <c r="Z177" i="12"/>
  <c r="AD36" i="12"/>
  <c r="Z60" i="12"/>
  <c r="AI221" i="12"/>
  <c r="AJ226" i="12"/>
  <c r="AL100" i="12"/>
  <c r="AL84" i="12"/>
  <c r="AL68" i="12"/>
  <c r="AL52" i="12"/>
  <c r="AL36" i="12"/>
  <c r="AL20" i="12"/>
  <c r="AD221" i="12"/>
  <c r="AO156" i="12"/>
  <c r="BS156" i="12"/>
  <c r="AT156" i="12"/>
  <c r="BC156" i="12"/>
  <c r="BT156" i="12"/>
  <c r="BV156" i="12"/>
  <c r="AS156" i="12"/>
  <c r="BE156" i="12"/>
  <c r="BG156" i="12"/>
  <c r="BR156" i="12"/>
  <c r="BB156" i="12"/>
  <c r="AR156" i="12"/>
  <c r="AP156" i="12"/>
  <c r="BD156" i="12"/>
  <c r="BU156" i="12"/>
  <c r="BQ156" i="12"/>
  <c r="BH156" i="12"/>
  <c r="BF156" i="12"/>
  <c r="AQ156" i="12"/>
  <c r="BW156" i="12"/>
  <c r="BI156" i="12"/>
  <c r="AU156" i="12"/>
  <c r="AV156" i="12"/>
  <c r="BJ156" i="12"/>
  <c r="BX156" i="12"/>
  <c r="BY156" i="12"/>
  <c r="BK156" i="12"/>
  <c r="AW156" i="12"/>
  <c r="BZ156" i="12"/>
  <c r="AX156" i="12"/>
  <c r="BL156" i="12"/>
  <c r="AP164" i="12"/>
  <c r="BT164" i="12"/>
  <c r="AO164" i="12"/>
  <c r="BV164" i="12"/>
  <c r="BF164" i="12"/>
  <c r="AR164" i="12"/>
  <c r="BR164" i="12"/>
  <c r="BS164" i="12"/>
  <c r="BP164" i="12"/>
  <c r="BE164" i="12"/>
  <c r="AS164" i="12"/>
  <c r="AQ164" i="12"/>
  <c r="BC164" i="12"/>
  <c r="AT164" i="12"/>
  <c r="BG164" i="12"/>
  <c r="AN164" i="12"/>
  <c r="BU164" i="12"/>
  <c r="BQ164" i="12"/>
  <c r="BD164" i="12"/>
  <c r="BH164" i="12"/>
  <c r="AU164" i="12"/>
  <c r="BI164" i="12"/>
  <c r="BW164" i="12"/>
  <c r="BX164" i="12"/>
  <c r="AV164" i="12"/>
  <c r="BJ164" i="12"/>
  <c r="BK164" i="12"/>
  <c r="BY164" i="12"/>
  <c r="AW164" i="12"/>
  <c r="BZ164" i="12"/>
  <c r="BL164" i="12"/>
  <c r="AX164" i="12"/>
  <c r="AR172" i="12"/>
  <c r="BS172" i="12"/>
  <c r="AT172" i="12"/>
  <c r="AO172" i="12"/>
  <c r="BF172" i="12"/>
  <c r="BG172" i="12"/>
  <c r="BR172" i="12"/>
  <c r="BE172" i="12"/>
  <c r="BC172" i="12"/>
  <c r="BT172" i="12"/>
  <c r="AN172" i="12"/>
  <c r="BB172" i="12"/>
  <c r="BQ172" i="12"/>
  <c r="AQ172" i="12"/>
  <c r="AP172" i="12"/>
  <c r="AS172" i="12"/>
  <c r="BU172" i="12"/>
  <c r="BH172" i="12"/>
  <c r="BD172" i="12"/>
  <c r="BV172" i="12"/>
  <c r="BI172" i="12"/>
  <c r="BW172" i="12"/>
  <c r="AU172" i="12"/>
  <c r="AV172" i="12"/>
  <c r="BJ172" i="12"/>
  <c r="BX172" i="12"/>
  <c r="BK172" i="12"/>
  <c r="BY172" i="12"/>
  <c r="AW172" i="12"/>
  <c r="BL172" i="12"/>
  <c r="BZ172" i="12"/>
  <c r="AX172" i="12"/>
  <c r="AR181" i="12"/>
  <c r="BB181" i="12"/>
  <c r="BC181" i="12"/>
  <c r="AP181" i="12"/>
  <c r="AN181" i="12"/>
  <c r="BP181" i="12"/>
  <c r="BG181" i="12"/>
  <c r="AS181" i="12"/>
  <c r="AO181" i="12"/>
  <c r="BV181" i="12"/>
  <c r="BS181" i="12"/>
  <c r="BE181" i="12"/>
  <c r="AT181" i="12"/>
  <c r="AQ181" i="12"/>
  <c r="BQ181" i="12"/>
  <c r="BD181" i="12"/>
  <c r="BU181" i="12"/>
  <c r="BF181" i="12"/>
  <c r="BR181" i="12"/>
  <c r="BT181" i="12"/>
  <c r="BH181" i="12"/>
  <c r="BI181" i="12"/>
  <c r="AU181" i="12"/>
  <c r="BW181" i="12"/>
  <c r="BX181" i="12"/>
  <c r="AV181" i="12"/>
  <c r="BJ181" i="12"/>
  <c r="BK181" i="12"/>
  <c r="BY181" i="12"/>
  <c r="AW181" i="12"/>
  <c r="BZ181" i="12"/>
  <c r="BL181" i="12"/>
  <c r="AX181" i="12"/>
  <c r="BG189" i="12"/>
  <c r="AR189" i="12"/>
  <c r="AN189" i="12"/>
  <c r="AO189" i="12"/>
  <c r="BT189" i="12"/>
  <c r="BV189" i="12"/>
  <c r="BR189" i="12"/>
  <c r="BS189" i="12"/>
  <c r="BE189" i="12"/>
  <c r="BF189" i="12"/>
  <c r="BP189" i="12"/>
  <c r="AS189" i="12"/>
  <c r="AT189" i="12"/>
  <c r="BU189" i="12"/>
  <c r="AQ189" i="12"/>
  <c r="BC189" i="12"/>
  <c r="BQ189" i="12"/>
  <c r="AP189" i="12"/>
  <c r="BD189" i="12"/>
  <c r="BH189" i="12"/>
  <c r="BW189" i="12"/>
  <c r="BI189" i="12"/>
  <c r="AU189" i="12"/>
  <c r="BJ189" i="12"/>
  <c r="AV189" i="12"/>
  <c r="BX189" i="12"/>
  <c r="BK189" i="12"/>
  <c r="BY189" i="12"/>
  <c r="AW189" i="12"/>
  <c r="AX189" i="12"/>
  <c r="BL189" i="12"/>
  <c r="BZ189" i="12"/>
  <c r="AO200" i="12"/>
  <c r="AP200" i="12"/>
  <c r="BE200" i="12"/>
  <c r="BG200" i="12"/>
  <c r="BC200" i="12"/>
  <c r="BF200" i="12"/>
  <c r="BP200" i="12"/>
  <c r="BS200" i="12"/>
  <c r="BV200" i="12"/>
  <c r="AS200" i="12"/>
  <c r="AR200" i="12"/>
  <c r="BR200" i="12"/>
  <c r="AT200" i="12"/>
  <c r="BQ200" i="12"/>
  <c r="BT200" i="12"/>
  <c r="AQ200" i="12"/>
  <c r="BD200" i="12"/>
  <c r="BU200" i="12"/>
  <c r="BH200" i="12"/>
  <c r="AU200" i="12"/>
  <c r="BW200" i="12"/>
  <c r="BI200" i="12"/>
  <c r="AV200" i="12"/>
  <c r="BX200" i="12"/>
  <c r="BJ200" i="12"/>
  <c r="BY200" i="12"/>
  <c r="AW200" i="12"/>
  <c r="BK200" i="12"/>
  <c r="AX200" i="12"/>
  <c r="BZ200" i="12"/>
  <c r="BL200" i="12"/>
  <c r="AO208" i="12"/>
  <c r="BF208" i="12"/>
  <c r="BG208" i="12"/>
  <c r="AR208" i="12"/>
  <c r="BT208" i="12"/>
  <c r="BS208" i="12"/>
  <c r="BR208" i="12"/>
  <c r="BE208" i="12"/>
  <c r="AP208" i="12"/>
  <c r="AT208" i="12"/>
  <c r="BU208" i="12"/>
  <c r="AQ208" i="12"/>
  <c r="BQ208" i="12"/>
  <c r="BC208" i="12"/>
  <c r="AS208" i="12"/>
  <c r="BD208" i="12"/>
  <c r="BH208" i="12"/>
  <c r="BV208" i="12"/>
  <c r="BI208" i="12"/>
  <c r="BW208" i="12"/>
  <c r="AU208" i="12"/>
  <c r="AV208" i="12"/>
  <c r="BJ208" i="12"/>
  <c r="BX208" i="12"/>
  <c r="AW208" i="12"/>
  <c r="BY208" i="12"/>
  <c r="BK208" i="12"/>
  <c r="BZ208" i="12"/>
  <c r="BL208" i="12"/>
  <c r="AX208" i="12"/>
  <c r="BB216" i="12"/>
  <c r="BT216" i="12"/>
  <c r="BC216" i="12"/>
  <c r="BP216" i="12"/>
  <c r="BR216" i="12"/>
  <c r="BS216" i="12"/>
  <c r="AP216" i="12"/>
  <c r="AR216" i="12"/>
  <c r="AS216" i="12"/>
  <c r="BV216" i="12"/>
  <c r="AT216" i="12"/>
  <c r="AO216" i="12"/>
  <c r="BG216" i="12"/>
  <c r="BE216" i="12"/>
  <c r="BQ216" i="12"/>
  <c r="AN216" i="12"/>
  <c r="BH216" i="12"/>
  <c r="BF216" i="12"/>
  <c r="BU216" i="12"/>
  <c r="AQ216" i="12"/>
  <c r="BD216" i="12"/>
  <c r="BI216" i="12"/>
  <c r="AU216" i="12"/>
  <c r="BW216" i="12"/>
  <c r="BX216" i="12"/>
  <c r="AV216" i="12"/>
  <c r="BJ216" i="12"/>
  <c r="AW216" i="12"/>
  <c r="BK216" i="12"/>
  <c r="BY216" i="12"/>
  <c r="BL216" i="12"/>
  <c r="BZ216" i="12"/>
  <c r="AX216" i="12"/>
  <c r="AP224" i="12"/>
  <c r="BF224" i="12"/>
  <c r="BB224" i="12"/>
  <c r="BT224" i="12"/>
  <c r="AO224" i="12"/>
  <c r="BV224" i="12"/>
  <c r="AS224" i="12"/>
  <c r="BP224" i="12"/>
  <c r="AR224" i="12"/>
  <c r="BR224" i="12"/>
  <c r="BE224" i="12"/>
  <c r="BG224" i="12"/>
  <c r="BS224" i="12"/>
  <c r="BC224" i="12"/>
  <c r="BD224" i="12"/>
  <c r="AT224" i="12"/>
  <c r="AQ224" i="12"/>
  <c r="BQ224" i="12"/>
  <c r="AN224" i="12"/>
  <c r="BH224" i="12"/>
  <c r="BU224" i="12"/>
  <c r="AU224" i="12"/>
  <c r="BW224" i="12"/>
  <c r="BI224" i="12"/>
  <c r="AV224" i="12"/>
  <c r="BX224" i="12"/>
  <c r="BJ224" i="12"/>
  <c r="BY224" i="12"/>
  <c r="BK224" i="12"/>
  <c r="AW224" i="12"/>
  <c r="AX224" i="12"/>
  <c r="BZ224" i="12"/>
  <c r="BL224" i="12"/>
  <c r="AT232" i="12"/>
  <c r="BP232" i="12"/>
  <c r="BR232" i="12"/>
  <c r="BB232" i="12"/>
  <c r="BS232" i="12"/>
  <c r="AS232" i="12"/>
  <c r="AP232" i="12"/>
  <c r="BG232" i="12"/>
  <c r="AR232" i="12"/>
  <c r="BE232" i="12"/>
  <c r="AQ232" i="12"/>
  <c r="AN232" i="12"/>
  <c r="BQ232" i="12"/>
  <c r="BF232" i="12"/>
  <c r="AO232" i="12"/>
  <c r="BT232" i="12"/>
  <c r="BH232" i="12"/>
  <c r="BC232" i="12"/>
  <c r="BD232" i="12"/>
  <c r="BU232" i="12"/>
  <c r="BV232" i="12"/>
  <c r="BI232" i="12"/>
  <c r="BW232" i="12"/>
  <c r="AU232" i="12"/>
  <c r="AV232" i="12"/>
  <c r="BJ232" i="12"/>
  <c r="BX232" i="12"/>
  <c r="BK232" i="12"/>
  <c r="AW232" i="12"/>
  <c r="BY232" i="12"/>
  <c r="BL232" i="12"/>
  <c r="AX232" i="12"/>
  <c r="BZ232" i="12"/>
  <c r="AC223" i="12"/>
  <c r="AY200" i="12"/>
  <c r="AY192" i="12"/>
  <c r="AY206" i="12"/>
  <c r="AY175" i="12"/>
  <c r="AY213" i="12"/>
  <c r="BM175" i="12"/>
  <c r="BM160" i="12"/>
  <c r="BM185" i="12"/>
  <c r="BM177" i="12"/>
  <c r="BM212" i="12"/>
  <c r="BM220" i="12"/>
  <c r="BM188" i="12"/>
  <c r="BM208" i="12"/>
  <c r="CA179" i="12"/>
  <c r="CA164" i="12"/>
  <c r="CA197" i="12"/>
  <c r="CA215" i="12"/>
  <c r="CA213" i="12"/>
  <c r="CA198" i="12"/>
  <c r="CA234" i="12"/>
  <c r="CA172" i="12"/>
  <c r="CA223" i="12"/>
  <c r="BA89" i="12"/>
  <c r="BB89" i="12" s="1"/>
  <c r="AM89" i="12"/>
  <c r="AN89" i="12" s="1"/>
  <c r="BO89" i="12"/>
  <c r="BP89" i="12" s="1"/>
  <c r="BO97" i="12"/>
  <c r="BP97" i="12" s="1"/>
  <c r="BA97" i="12"/>
  <c r="BB97" i="12" s="1"/>
  <c r="AM97" i="12"/>
  <c r="AN97" i="12" s="1"/>
  <c r="BK166" i="2"/>
  <c r="AZ166" i="2"/>
  <c r="AG166" i="2" s="1"/>
  <c r="AU166" i="2"/>
  <c r="AB166" i="2" s="1"/>
  <c r="BN166" i="2"/>
  <c r="BI166" i="2"/>
  <c r="BC166" i="2"/>
  <c r="AJ166" i="2" s="1"/>
  <c r="BS166" i="2"/>
  <c r="AS166" i="2"/>
  <c r="Z166" i="2" s="1"/>
  <c r="AX166" i="2"/>
  <c r="AE166" i="2" s="1"/>
  <c r="BQ166" i="2"/>
  <c r="BP166" i="2"/>
  <c r="AY166" i="2"/>
  <c r="AF166" i="2" s="1"/>
  <c r="BM166" i="2"/>
  <c r="BA166" i="2"/>
  <c r="AH166" i="2" s="1"/>
  <c r="BD166" i="2"/>
  <c r="AK166" i="2" s="1"/>
  <c r="BR166" i="2"/>
  <c r="BH166" i="2"/>
  <c r="BB166" i="2"/>
  <c r="AI166" i="2" s="1"/>
  <c r="AV166" i="2"/>
  <c r="AC166" i="2" s="1"/>
  <c r="BJ166" i="2"/>
  <c r="BE166" i="2"/>
  <c r="AL166" i="2" s="1"/>
  <c r="AT166" i="2"/>
  <c r="AA166" i="2" s="1"/>
  <c r="BL166" i="2"/>
  <c r="AR166" i="2"/>
  <c r="Y166" i="2" s="1"/>
  <c r="BO166" i="2"/>
  <c r="AW166" i="2"/>
  <c r="AD166" i="2" s="1"/>
  <c r="BG166" i="2"/>
  <c r="BV166" i="2" s="1"/>
  <c r="AZ178" i="2"/>
  <c r="AG178" i="2" s="1"/>
  <c r="AS178" i="2"/>
  <c r="Z178" i="2" s="1"/>
  <c r="BN178" i="2"/>
  <c r="BI178" i="2"/>
  <c r="BQ178" i="2"/>
  <c r="AU178" i="2"/>
  <c r="AB178" i="2" s="1"/>
  <c r="BC178" i="2"/>
  <c r="AJ178" i="2" s="1"/>
  <c r="BK178" i="2"/>
  <c r="AY178" i="2"/>
  <c r="AF178" i="2" s="1"/>
  <c r="BP178" i="2"/>
  <c r="AX178" i="2"/>
  <c r="AE178" i="2" s="1"/>
  <c r="BS178" i="2"/>
  <c r="BM178" i="2"/>
  <c r="BB178" i="2"/>
  <c r="AI178" i="2" s="1"/>
  <c r="AV178" i="2"/>
  <c r="AC178" i="2" s="1"/>
  <c r="BH178" i="2"/>
  <c r="BD178" i="2"/>
  <c r="AK178" i="2" s="1"/>
  <c r="BA178" i="2"/>
  <c r="AH178" i="2" s="1"/>
  <c r="BR178" i="2"/>
  <c r="BJ178" i="2"/>
  <c r="AT178" i="2"/>
  <c r="AA178" i="2" s="1"/>
  <c r="BE178" i="2"/>
  <c r="AL178" i="2" s="1"/>
  <c r="AR178" i="2"/>
  <c r="Y178" i="2" s="1"/>
  <c r="BL178" i="2"/>
  <c r="BO178" i="2"/>
  <c r="AW178" i="2"/>
  <c r="AD178" i="2" s="1"/>
  <c r="BG178" i="2"/>
  <c r="BV178" i="2" s="1"/>
  <c r="BN165" i="2"/>
  <c r="AS165" i="2"/>
  <c r="Z165" i="2" s="1"/>
  <c r="AU165" i="2"/>
  <c r="AB165" i="2" s="1"/>
  <c r="BK165" i="2"/>
  <c r="AZ165" i="2"/>
  <c r="AG165" i="2" s="1"/>
  <c r="BQ165" i="2"/>
  <c r="BC165" i="2"/>
  <c r="AJ165" i="2" s="1"/>
  <c r="BS165" i="2"/>
  <c r="BP165" i="2"/>
  <c r="BI165" i="2"/>
  <c r="AY165" i="2"/>
  <c r="AF165" i="2" s="1"/>
  <c r="AX165" i="2"/>
  <c r="AE165" i="2" s="1"/>
  <c r="BM165" i="2"/>
  <c r="BA165" i="2"/>
  <c r="AH165" i="2" s="1"/>
  <c r="BR165" i="2"/>
  <c r="BH165" i="2"/>
  <c r="BD165" i="2"/>
  <c r="AK165" i="2" s="1"/>
  <c r="AV165" i="2"/>
  <c r="AC165" i="2" s="1"/>
  <c r="BJ165" i="2"/>
  <c r="BB165" i="2"/>
  <c r="AI165" i="2" s="1"/>
  <c r="BE165" i="2"/>
  <c r="AL165" i="2" s="1"/>
  <c r="AT165" i="2"/>
  <c r="AA165" i="2" s="1"/>
  <c r="AR165" i="2"/>
  <c r="Y165" i="2" s="1"/>
  <c r="BL165" i="2"/>
  <c r="AW165" i="2"/>
  <c r="AD165" i="2" s="1"/>
  <c r="BO165" i="2"/>
  <c r="BG165" i="2"/>
  <c r="BV165" i="2" s="1"/>
  <c r="AS181" i="2"/>
  <c r="Z181" i="2" s="1"/>
  <c r="BK181" i="2"/>
  <c r="BS181" i="2"/>
  <c r="BC181" i="2"/>
  <c r="AJ181" i="2" s="1"/>
  <c r="AZ181" i="2"/>
  <c r="AG181" i="2" s="1"/>
  <c r="BN181" i="2"/>
  <c r="AU181" i="2"/>
  <c r="AB181" i="2" s="1"/>
  <c r="BQ181" i="2"/>
  <c r="BP181" i="2"/>
  <c r="AX181" i="2"/>
  <c r="AE181" i="2" s="1"/>
  <c r="BD181" i="2"/>
  <c r="AK181" i="2" s="1"/>
  <c r="BI181" i="2"/>
  <c r="BM181" i="2"/>
  <c r="AV181" i="2"/>
  <c r="AC181" i="2" s="1"/>
  <c r="BR181" i="2"/>
  <c r="BB181" i="2"/>
  <c r="AI181" i="2" s="1"/>
  <c r="AY181" i="2"/>
  <c r="AF181" i="2" s="1"/>
  <c r="BH181" i="2"/>
  <c r="BA181" i="2"/>
  <c r="AH181" i="2" s="1"/>
  <c r="BJ181" i="2"/>
  <c r="AT181" i="2"/>
  <c r="AA181" i="2" s="1"/>
  <c r="BE181" i="2"/>
  <c r="AL181" i="2" s="1"/>
  <c r="BO181" i="2"/>
  <c r="BL181" i="2"/>
  <c r="AR181" i="2"/>
  <c r="Y181" i="2" s="1"/>
  <c r="AW181" i="2"/>
  <c r="AD181" i="2" s="1"/>
  <c r="BG181" i="2"/>
  <c r="BV181" i="2" s="1"/>
  <c r="BQ171" i="2"/>
  <c r="BI171" i="2"/>
  <c r="BK171" i="2"/>
  <c r="BN171" i="2"/>
  <c r="BC171" i="2"/>
  <c r="AJ171" i="2" s="1"/>
  <c r="AS171" i="2"/>
  <c r="Z171" i="2" s="1"/>
  <c r="BS171" i="2"/>
  <c r="AU171" i="2"/>
  <c r="AB171" i="2" s="1"/>
  <c r="AZ171" i="2"/>
  <c r="AG171" i="2" s="1"/>
  <c r="BP171" i="2"/>
  <c r="AX171" i="2"/>
  <c r="AE171" i="2" s="1"/>
  <c r="AY171" i="2"/>
  <c r="AF171" i="2" s="1"/>
  <c r="BR171" i="2"/>
  <c r="AV171" i="2"/>
  <c r="AC171" i="2" s="1"/>
  <c r="BA171" i="2"/>
  <c r="AH171" i="2" s="1"/>
  <c r="BJ171" i="2"/>
  <c r="BH171" i="2"/>
  <c r="BD171" i="2"/>
  <c r="AK171" i="2" s="1"/>
  <c r="BB171" i="2"/>
  <c r="AI171" i="2" s="1"/>
  <c r="BM171" i="2"/>
  <c r="BE171" i="2"/>
  <c r="AL171" i="2" s="1"/>
  <c r="BL171" i="2"/>
  <c r="AT171" i="2"/>
  <c r="AA171" i="2" s="1"/>
  <c r="AW171" i="2"/>
  <c r="AD171" i="2" s="1"/>
  <c r="BO171" i="2"/>
  <c r="AR171" i="2"/>
  <c r="Y171" i="2" s="1"/>
  <c r="BG171" i="2"/>
  <c r="BV171" i="2" s="1"/>
  <c r="BK177" i="2"/>
  <c r="BN177" i="2"/>
  <c r="BC177" i="2"/>
  <c r="AJ177" i="2" s="1"/>
  <c r="AS177" i="2"/>
  <c r="Z177" i="2" s="1"/>
  <c r="BI177" i="2"/>
  <c r="BS177" i="2"/>
  <c r="AU177" i="2"/>
  <c r="AB177" i="2" s="1"/>
  <c r="AZ177" i="2"/>
  <c r="AG177" i="2" s="1"/>
  <c r="BP177" i="2"/>
  <c r="BQ177" i="2"/>
  <c r="BD177" i="2"/>
  <c r="AK177" i="2" s="1"/>
  <c r="AX177" i="2"/>
  <c r="AE177" i="2" s="1"/>
  <c r="BH177" i="2"/>
  <c r="BA177" i="2"/>
  <c r="AH177" i="2" s="1"/>
  <c r="BM177" i="2"/>
  <c r="AY177" i="2"/>
  <c r="AF177" i="2" s="1"/>
  <c r="BR177" i="2"/>
  <c r="BJ177" i="2"/>
  <c r="AV177" i="2"/>
  <c r="AC177" i="2" s="1"/>
  <c r="BB177" i="2"/>
  <c r="AI177" i="2" s="1"/>
  <c r="BE177" i="2"/>
  <c r="AL177" i="2" s="1"/>
  <c r="AT177" i="2"/>
  <c r="AA177" i="2" s="1"/>
  <c r="AR177" i="2"/>
  <c r="Y177" i="2" s="1"/>
  <c r="BO177" i="2"/>
  <c r="AW177" i="2"/>
  <c r="AD177" i="2" s="1"/>
  <c r="BL177" i="2"/>
  <c r="BG177" i="2"/>
  <c r="BV177" i="2" s="1"/>
  <c r="BQ190" i="2"/>
  <c r="BK190" i="2"/>
  <c r="BS190" i="2"/>
  <c r="BN190" i="2"/>
  <c r="AZ190" i="2"/>
  <c r="AG190" i="2" s="1"/>
  <c r="AU190" i="2"/>
  <c r="AB190" i="2" s="1"/>
  <c r="AY190" i="2"/>
  <c r="AF190" i="2" s="1"/>
  <c r="BI190" i="2"/>
  <c r="AS190" i="2"/>
  <c r="Z190" i="2" s="1"/>
  <c r="BD190" i="2"/>
  <c r="AK190" i="2" s="1"/>
  <c r="AX190" i="2"/>
  <c r="AE190" i="2" s="1"/>
  <c r="BC190" i="2"/>
  <c r="AJ190" i="2" s="1"/>
  <c r="BP190" i="2"/>
  <c r="BR190" i="2"/>
  <c r="BA190" i="2"/>
  <c r="AH190" i="2" s="1"/>
  <c r="BB190" i="2"/>
  <c r="AI190" i="2" s="1"/>
  <c r="AV190" i="2"/>
  <c r="AC190" i="2" s="1"/>
  <c r="BJ190" i="2"/>
  <c r="BH190" i="2"/>
  <c r="BM190" i="2"/>
  <c r="AT190" i="2"/>
  <c r="AA190" i="2" s="1"/>
  <c r="BL190" i="2"/>
  <c r="BE190" i="2"/>
  <c r="AL190" i="2" s="1"/>
  <c r="AW190" i="2"/>
  <c r="AD190" i="2" s="1"/>
  <c r="AR190" i="2"/>
  <c r="Y190" i="2" s="1"/>
  <c r="BO190" i="2"/>
  <c r="BG190" i="2"/>
  <c r="BV190" i="2" s="1"/>
  <c r="BI175" i="2"/>
  <c r="AS175" i="2"/>
  <c r="Z175" i="2" s="1"/>
  <c r="BC175" i="2"/>
  <c r="AJ175" i="2" s="1"/>
  <c r="BN175" i="2"/>
  <c r="BQ175" i="2"/>
  <c r="BS175" i="2"/>
  <c r="AU175" i="2"/>
  <c r="AB175" i="2" s="1"/>
  <c r="AZ175" i="2"/>
  <c r="AG175" i="2" s="1"/>
  <c r="BK175" i="2"/>
  <c r="BD175" i="2"/>
  <c r="AK175" i="2" s="1"/>
  <c r="BP175" i="2"/>
  <c r="AX175" i="2"/>
  <c r="AE175" i="2" s="1"/>
  <c r="AY175" i="2"/>
  <c r="AF175" i="2" s="1"/>
  <c r="BA175" i="2"/>
  <c r="AH175" i="2" s="1"/>
  <c r="AV175" i="2"/>
  <c r="AC175" i="2" s="1"/>
  <c r="BJ175" i="2"/>
  <c r="BR175" i="2"/>
  <c r="BM175" i="2"/>
  <c r="BH175" i="2"/>
  <c r="BB175" i="2"/>
  <c r="AI175" i="2" s="1"/>
  <c r="BE175" i="2"/>
  <c r="AL175" i="2" s="1"/>
  <c r="AT175" i="2"/>
  <c r="AA175" i="2" s="1"/>
  <c r="AW175" i="2"/>
  <c r="AD175" i="2" s="1"/>
  <c r="BL175" i="2"/>
  <c r="AR175" i="2"/>
  <c r="Y175" i="2" s="1"/>
  <c r="BO175" i="2"/>
  <c r="BG175" i="2"/>
  <c r="BV175" i="2" s="1"/>
  <c r="BI179" i="2"/>
  <c r="BN179" i="2"/>
  <c r="BQ179" i="2"/>
  <c r="BK179" i="2"/>
  <c r="AS179" i="2"/>
  <c r="Z179" i="2" s="1"/>
  <c r="BS179" i="2"/>
  <c r="AZ179" i="2"/>
  <c r="AG179" i="2" s="1"/>
  <c r="AU179" i="2"/>
  <c r="AB179" i="2" s="1"/>
  <c r="BC179" i="2"/>
  <c r="AJ179" i="2" s="1"/>
  <c r="AX179" i="2"/>
  <c r="AE179" i="2" s="1"/>
  <c r="BP179" i="2"/>
  <c r="BH179" i="2"/>
  <c r="BJ179" i="2"/>
  <c r="AY179" i="2"/>
  <c r="AF179" i="2" s="1"/>
  <c r="BR179" i="2"/>
  <c r="AV179" i="2"/>
  <c r="AC179" i="2" s="1"/>
  <c r="BM179" i="2"/>
  <c r="BB179" i="2"/>
  <c r="AI179" i="2" s="1"/>
  <c r="BA179" i="2"/>
  <c r="AH179" i="2" s="1"/>
  <c r="BD179" i="2"/>
  <c r="AK179" i="2" s="1"/>
  <c r="BE179" i="2"/>
  <c r="AL179" i="2" s="1"/>
  <c r="AT179" i="2"/>
  <c r="AA179" i="2" s="1"/>
  <c r="AR179" i="2"/>
  <c r="Y179" i="2" s="1"/>
  <c r="BO179" i="2"/>
  <c r="AW179" i="2"/>
  <c r="AD179" i="2" s="1"/>
  <c r="BL179" i="2"/>
  <c r="BG179" i="2"/>
  <c r="BV179" i="2" s="1"/>
  <c r="BO200" i="12"/>
  <c r="BA200" i="12"/>
  <c r="BB200" i="12" s="1"/>
  <c r="AM200" i="12"/>
  <c r="AN200" i="12" s="1"/>
  <c r="BO208" i="12"/>
  <c r="BP208" i="12" s="1"/>
  <c r="BA208" i="12"/>
  <c r="BB208" i="12" s="1"/>
  <c r="AM208" i="12"/>
  <c r="AN208" i="12" s="1"/>
  <c r="BO219" i="12"/>
  <c r="BA219" i="12"/>
  <c r="AM219" i="12"/>
  <c r="BA230" i="12"/>
  <c r="BB230" i="12" s="1"/>
  <c r="AM230" i="12"/>
  <c r="AN230" i="12" s="1"/>
  <c r="BO230" i="12"/>
  <c r="BP230" i="12" s="1"/>
  <c r="BQ72" i="2"/>
  <c r="BC72" i="2"/>
  <c r="AJ72" i="2" s="1"/>
  <c r="BK72" i="2"/>
  <c r="AZ72" i="2"/>
  <c r="AG72" i="2" s="1"/>
  <c r="AU72" i="2"/>
  <c r="AB72" i="2" s="1"/>
  <c r="BN72" i="2"/>
  <c r="BI72" i="2"/>
  <c r="AS72" i="2"/>
  <c r="Z72" i="2" s="1"/>
  <c r="BP72" i="2"/>
  <c r="BS72" i="2"/>
  <c r="AX72" i="2"/>
  <c r="AE72" i="2" s="1"/>
  <c r="AY72" i="2"/>
  <c r="AF72" i="2" s="1"/>
  <c r="AV72" i="2"/>
  <c r="AC72" i="2" s="1"/>
  <c r="BB72" i="2"/>
  <c r="AI72" i="2" s="1"/>
  <c r="BR72" i="2"/>
  <c r="BM72" i="2"/>
  <c r="BH72" i="2"/>
  <c r="BJ72" i="2"/>
  <c r="BD72" i="2"/>
  <c r="AK72" i="2" s="1"/>
  <c r="BA72" i="2"/>
  <c r="AH72" i="2" s="1"/>
  <c r="AT72" i="2"/>
  <c r="AA72" i="2" s="1"/>
  <c r="BE72" i="2"/>
  <c r="AL72" i="2" s="1"/>
  <c r="AW72" i="2"/>
  <c r="AD72" i="2" s="1"/>
  <c r="BO72" i="2"/>
  <c r="BL72" i="2"/>
  <c r="AR72" i="2"/>
  <c r="Y72" i="2" s="1"/>
  <c r="BG72" i="2"/>
  <c r="BV72" i="2" s="1"/>
  <c r="BK76" i="2"/>
  <c r="AZ76" i="2"/>
  <c r="AG76" i="2" s="1"/>
  <c r="AU76" i="2"/>
  <c r="AB76" i="2" s="1"/>
  <c r="BN76" i="2"/>
  <c r="BI76" i="2"/>
  <c r="AS76" i="2"/>
  <c r="Z76" i="2" s="1"/>
  <c r="BQ76" i="2"/>
  <c r="BC76" i="2"/>
  <c r="AJ76" i="2" s="1"/>
  <c r="BD76" i="2"/>
  <c r="AK76" i="2" s="1"/>
  <c r="BP76" i="2"/>
  <c r="BS76" i="2"/>
  <c r="AX76" i="2"/>
  <c r="AE76" i="2" s="1"/>
  <c r="BJ76" i="2"/>
  <c r="BB76" i="2"/>
  <c r="AI76" i="2" s="1"/>
  <c r="AY76" i="2"/>
  <c r="AF76" i="2" s="1"/>
  <c r="AV76" i="2"/>
  <c r="AC76" i="2" s="1"/>
  <c r="BA76" i="2"/>
  <c r="AH76" i="2" s="1"/>
  <c r="BM76" i="2"/>
  <c r="BH76" i="2"/>
  <c r="BR76" i="2"/>
  <c r="AT76" i="2"/>
  <c r="AA76" i="2" s="1"/>
  <c r="BE76" i="2"/>
  <c r="AL76" i="2" s="1"/>
  <c r="BO76" i="2"/>
  <c r="BL76" i="2"/>
  <c r="AR76" i="2"/>
  <c r="Y76" i="2" s="1"/>
  <c r="AW76" i="2"/>
  <c r="AD76" i="2" s="1"/>
  <c r="BG76" i="2"/>
  <c r="BV76" i="2" s="1"/>
  <c r="BS80" i="2"/>
  <c r="AU80" i="2"/>
  <c r="AB80" i="2" s="1"/>
  <c r="BN80" i="2"/>
  <c r="BI80" i="2"/>
  <c r="AS80" i="2"/>
  <c r="Z80" i="2" s="1"/>
  <c r="BQ80" i="2"/>
  <c r="BC80" i="2"/>
  <c r="AJ80" i="2" s="1"/>
  <c r="BK80" i="2"/>
  <c r="AX80" i="2"/>
  <c r="AE80" i="2" s="1"/>
  <c r="BP80" i="2"/>
  <c r="BD80" i="2"/>
  <c r="AK80" i="2" s="1"/>
  <c r="AZ80" i="2"/>
  <c r="AG80" i="2" s="1"/>
  <c r="AY80" i="2"/>
  <c r="AF80" i="2" s="1"/>
  <c r="BB80" i="2"/>
  <c r="AI80" i="2" s="1"/>
  <c r="AV80" i="2"/>
  <c r="AC80" i="2" s="1"/>
  <c r="BM80" i="2"/>
  <c r="BJ80" i="2"/>
  <c r="BA80" i="2"/>
  <c r="AH80" i="2" s="1"/>
  <c r="BH80" i="2"/>
  <c r="BR80" i="2"/>
  <c r="BE80" i="2"/>
  <c r="AL80" i="2" s="1"/>
  <c r="AT80" i="2"/>
  <c r="AA80" i="2" s="1"/>
  <c r="BL80" i="2"/>
  <c r="BO80" i="2"/>
  <c r="AR80" i="2"/>
  <c r="Y80" i="2" s="1"/>
  <c r="AW80" i="2"/>
  <c r="AD80" i="2" s="1"/>
  <c r="BG80" i="2"/>
  <c r="BV80" i="2" s="1"/>
  <c r="AZ84" i="2"/>
  <c r="AG84" i="2" s="1"/>
  <c r="BI84" i="2"/>
  <c r="AU84" i="2"/>
  <c r="AB84" i="2" s="1"/>
  <c r="BA84" i="2"/>
  <c r="AH84" i="2" s="1"/>
  <c r="BQ84" i="2"/>
  <c r="BN84" i="2"/>
  <c r="BC84" i="2"/>
  <c r="AJ84" i="2" s="1"/>
  <c r="BK84" i="2"/>
  <c r="BS84" i="2"/>
  <c r="AS84" i="2"/>
  <c r="Z84" i="2" s="1"/>
  <c r="AX84" i="2"/>
  <c r="AE84" i="2" s="1"/>
  <c r="BP84" i="2"/>
  <c r="BD84" i="2"/>
  <c r="AK84" i="2" s="1"/>
  <c r="BH84" i="2"/>
  <c r="AV84" i="2"/>
  <c r="AC84" i="2" s="1"/>
  <c r="AY84" i="2"/>
  <c r="AF84" i="2" s="1"/>
  <c r="BR84" i="2"/>
  <c r="BB84" i="2"/>
  <c r="AI84" i="2" s="1"/>
  <c r="BJ84" i="2"/>
  <c r="BM84" i="2"/>
  <c r="BE84" i="2"/>
  <c r="AL84" i="2" s="1"/>
  <c r="AR84" i="2"/>
  <c r="Y84" i="2" s="1"/>
  <c r="AT84" i="2"/>
  <c r="AA84" i="2" s="1"/>
  <c r="BL84" i="2"/>
  <c r="AW84" i="2"/>
  <c r="AD84" i="2" s="1"/>
  <c r="BO84" i="2"/>
  <c r="BG84" i="2"/>
  <c r="BV84" i="2" s="1"/>
  <c r="BN88" i="2"/>
  <c r="BC88" i="2"/>
  <c r="AJ88" i="2" s="1"/>
  <c r="AS88" i="2"/>
  <c r="Z88" i="2" s="1"/>
  <c r="BK88" i="2"/>
  <c r="BS88" i="2"/>
  <c r="AU88" i="2"/>
  <c r="AB88" i="2" s="1"/>
  <c r="AZ88" i="2"/>
  <c r="AG88" i="2" s="1"/>
  <c r="BI88" i="2"/>
  <c r="BQ88" i="2"/>
  <c r="BP88" i="2"/>
  <c r="AX88" i="2"/>
  <c r="AE88" i="2" s="1"/>
  <c r="BA88" i="2"/>
  <c r="AH88" i="2" s="1"/>
  <c r="BR88" i="2"/>
  <c r="BJ88" i="2"/>
  <c r="AY88" i="2"/>
  <c r="AF88" i="2" s="1"/>
  <c r="BD88" i="2"/>
  <c r="AK88" i="2" s="1"/>
  <c r="BB88" i="2"/>
  <c r="AI88" i="2" s="1"/>
  <c r="AV88" i="2"/>
  <c r="AC88" i="2" s="1"/>
  <c r="BH88" i="2"/>
  <c r="BM88" i="2"/>
  <c r="AT88" i="2"/>
  <c r="AA88" i="2" s="1"/>
  <c r="BE88" i="2"/>
  <c r="AL88" i="2" s="1"/>
  <c r="AR88" i="2"/>
  <c r="Y88" i="2" s="1"/>
  <c r="AW88" i="2"/>
  <c r="AD88" i="2" s="1"/>
  <c r="BO88" i="2"/>
  <c r="BL88" i="2"/>
  <c r="BG88" i="2"/>
  <c r="BV88" i="2" s="1"/>
  <c r="BN92" i="2"/>
  <c r="BQ92" i="2"/>
  <c r="BA92" i="2"/>
  <c r="AH92" i="2" s="1"/>
  <c r="AU92" i="2"/>
  <c r="AB92" i="2" s="1"/>
  <c r="BC92" i="2"/>
  <c r="AJ92" i="2" s="1"/>
  <c r="BK92" i="2"/>
  <c r="AZ92" i="2"/>
  <c r="AG92" i="2" s="1"/>
  <c r="BI92" i="2"/>
  <c r="BP92" i="2"/>
  <c r="BS92" i="2"/>
  <c r="AS92" i="2"/>
  <c r="Z92" i="2" s="1"/>
  <c r="AX92" i="2"/>
  <c r="AE92" i="2" s="1"/>
  <c r="BM92" i="2"/>
  <c r="BB92" i="2"/>
  <c r="AI92" i="2" s="1"/>
  <c r="BD92" i="2"/>
  <c r="AK92" i="2" s="1"/>
  <c r="AV92" i="2"/>
  <c r="AC92" i="2" s="1"/>
  <c r="BR92" i="2"/>
  <c r="BJ92" i="2"/>
  <c r="BH92" i="2"/>
  <c r="AY92" i="2"/>
  <c r="AF92" i="2" s="1"/>
  <c r="BE92" i="2"/>
  <c r="AL92" i="2" s="1"/>
  <c r="AT92" i="2"/>
  <c r="AA92" i="2" s="1"/>
  <c r="BO92" i="2"/>
  <c r="AR92" i="2"/>
  <c r="Y92" i="2" s="1"/>
  <c r="BL92" i="2"/>
  <c r="AW92" i="2"/>
  <c r="AD92" i="2" s="1"/>
  <c r="BG92" i="2"/>
  <c r="BV92" i="2" s="1"/>
  <c r="BK96" i="2"/>
  <c r="AZ96" i="2"/>
  <c r="AG96" i="2" s="1"/>
  <c r="BI96" i="2"/>
  <c r="BC96" i="2"/>
  <c r="AJ96" i="2" s="1"/>
  <c r="AU96" i="2"/>
  <c r="AB96" i="2" s="1"/>
  <c r="AS96" i="2"/>
  <c r="Z96" i="2" s="1"/>
  <c r="BN96" i="2"/>
  <c r="BQ96" i="2"/>
  <c r="BS96" i="2"/>
  <c r="AX96" i="2"/>
  <c r="AE96" i="2" s="1"/>
  <c r="BP96" i="2"/>
  <c r="AY96" i="2"/>
  <c r="AF96" i="2" s="1"/>
  <c r="BD96" i="2"/>
  <c r="AK96" i="2" s="1"/>
  <c r="BH96" i="2"/>
  <c r="AV96" i="2"/>
  <c r="AC96" i="2" s="1"/>
  <c r="BM96" i="2"/>
  <c r="BR96" i="2"/>
  <c r="BA96" i="2"/>
  <c r="AH96" i="2" s="1"/>
  <c r="BJ96" i="2"/>
  <c r="BB96" i="2"/>
  <c r="AI96" i="2" s="1"/>
  <c r="AT96" i="2"/>
  <c r="AA96" i="2" s="1"/>
  <c r="BE96" i="2"/>
  <c r="AL96" i="2" s="1"/>
  <c r="AR96" i="2"/>
  <c r="Y96" i="2" s="1"/>
  <c r="AW96" i="2"/>
  <c r="AD96" i="2" s="1"/>
  <c r="BL96" i="2"/>
  <c r="BO96" i="2"/>
  <c r="BG96" i="2"/>
  <c r="BV96" i="2" s="1"/>
  <c r="AS100" i="2"/>
  <c r="Z100" i="2" s="1"/>
  <c r="AZ100" i="2"/>
  <c r="AG100" i="2" s="1"/>
  <c r="BI100" i="2"/>
  <c r="BC100" i="2"/>
  <c r="AJ100" i="2" s="1"/>
  <c r="BN100" i="2"/>
  <c r="BQ100" i="2"/>
  <c r="BK100" i="2"/>
  <c r="AU100" i="2"/>
  <c r="AB100" i="2" s="1"/>
  <c r="AX100" i="2"/>
  <c r="AE100" i="2" s="1"/>
  <c r="BS100" i="2"/>
  <c r="BH100" i="2"/>
  <c r="BP100" i="2"/>
  <c r="BM100" i="2"/>
  <c r="BR100" i="2"/>
  <c r="BA100" i="2"/>
  <c r="AH100" i="2" s="1"/>
  <c r="BJ100" i="2"/>
  <c r="AV100" i="2"/>
  <c r="AC100" i="2" s="1"/>
  <c r="BD100" i="2"/>
  <c r="AK100" i="2" s="1"/>
  <c r="AY100" i="2"/>
  <c r="AF100" i="2" s="1"/>
  <c r="BB100" i="2"/>
  <c r="AI100" i="2" s="1"/>
  <c r="AT100" i="2"/>
  <c r="AA100" i="2" s="1"/>
  <c r="AW100" i="2"/>
  <c r="AD100" i="2" s="1"/>
  <c r="BE100" i="2"/>
  <c r="AL100" i="2" s="1"/>
  <c r="AR100" i="2"/>
  <c r="Y100" i="2" s="1"/>
  <c r="BL100" i="2"/>
  <c r="BO100" i="2"/>
  <c r="BG100" i="2"/>
  <c r="BV100" i="2" s="1"/>
  <c r="BC104" i="2"/>
  <c r="AJ104" i="2" s="1"/>
  <c r="BS104" i="2"/>
  <c r="BN104" i="2"/>
  <c r="BQ104" i="2"/>
  <c r="AS104" i="2"/>
  <c r="Z104" i="2" s="1"/>
  <c r="AU104" i="2"/>
  <c r="AB104" i="2" s="1"/>
  <c r="BK104" i="2"/>
  <c r="BD104" i="2"/>
  <c r="AK104" i="2" s="1"/>
  <c r="AY104" i="2"/>
  <c r="AF104" i="2" s="1"/>
  <c r="AX104" i="2"/>
  <c r="AE104" i="2" s="1"/>
  <c r="BP104" i="2"/>
  <c r="AZ104" i="2"/>
  <c r="AG104" i="2" s="1"/>
  <c r="BI104" i="2"/>
  <c r="BH104" i="2"/>
  <c r="BB104" i="2"/>
  <c r="AI104" i="2" s="1"/>
  <c r="BM104" i="2"/>
  <c r="BJ104" i="2"/>
  <c r="BR104" i="2"/>
  <c r="BA104" i="2"/>
  <c r="AH104" i="2" s="1"/>
  <c r="AV104" i="2"/>
  <c r="AC104" i="2" s="1"/>
  <c r="BE104" i="2"/>
  <c r="AL104" i="2" s="1"/>
  <c r="AT104" i="2"/>
  <c r="AA104" i="2" s="1"/>
  <c r="AW104" i="2"/>
  <c r="AD104" i="2" s="1"/>
  <c r="BL104" i="2"/>
  <c r="BO104" i="2"/>
  <c r="AR104" i="2"/>
  <c r="Y104" i="2" s="1"/>
  <c r="BG104" i="2"/>
  <c r="BV104" i="2" s="1"/>
  <c r="Z12" i="12"/>
  <c r="AE12" i="12"/>
  <c r="AA100" i="12"/>
  <c r="AG84" i="12"/>
  <c r="AD76" i="12"/>
  <c r="AB60" i="12"/>
  <c r="AE52" i="12"/>
  <c r="AH36" i="12"/>
  <c r="AA226" i="12"/>
  <c r="AE215" i="12"/>
  <c r="AG188" i="12"/>
  <c r="AG12" i="12"/>
  <c r="AD20" i="12"/>
  <c r="AH188" i="12"/>
  <c r="AF188" i="12"/>
  <c r="Z193" i="12"/>
  <c r="AE84" i="12"/>
  <c r="AB215" i="12"/>
  <c r="AG76" i="12"/>
  <c r="AK226" i="12"/>
  <c r="AF100" i="12"/>
  <c r="AH84" i="12"/>
  <c r="Z68" i="12"/>
  <c r="AI52" i="12"/>
  <c r="AB36" i="12"/>
  <c r="AG20" i="12"/>
  <c r="AJ188" i="12"/>
  <c r="BF157" i="12"/>
  <c r="AP157" i="12"/>
  <c r="AR157" i="12"/>
  <c r="BG157" i="12"/>
  <c r="BR157" i="12"/>
  <c r="AS157" i="12"/>
  <c r="BP157" i="12"/>
  <c r="AT157" i="12"/>
  <c r="BS157" i="12"/>
  <c r="BC157" i="12"/>
  <c r="BT157" i="12"/>
  <c r="AO157" i="12"/>
  <c r="BE157" i="12"/>
  <c r="BD157" i="12"/>
  <c r="AQ157" i="12"/>
  <c r="BQ157" i="12"/>
  <c r="BH157" i="12"/>
  <c r="BU157" i="12"/>
  <c r="BV157" i="12"/>
  <c r="BI157" i="12"/>
  <c r="BW157" i="12"/>
  <c r="AU157" i="12"/>
  <c r="BX157" i="12"/>
  <c r="AV157" i="12"/>
  <c r="BJ157" i="12"/>
  <c r="BY157" i="12"/>
  <c r="BK157" i="12"/>
  <c r="AW157" i="12"/>
  <c r="BL157" i="12"/>
  <c r="AX157" i="12"/>
  <c r="BZ157" i="12"/>
  <c r="BV165" i="12"/>
  <c r="BB165" i="12"/>
  <c r="AS165" i="12"/>
  <c r="AN165" i="12"/>
  <c r="AR165" i="12"/>
  <c r="AP165" i="12"/>
  <c r="BS165" i="12"/>
  <c r="AO165" i="12"/>
  <c r="BG165" i="12"/>
  <c r="BR165" i="12"/>
  <c r="AT165" i="12"/>
  <c r="BT165" i="12"/>
  <c r="AQ165" i="12"/>
  <c r="BU165" i="12"/>
  <c r="BQ165" i="12"/>
  <c r="BD165" i="12"/>
  <c r="BC165" i="12"/>
  <c r="BH165" i="12"/>
  <c r="BW165" i="12"/>
  <c r="AU165" i="12"/>
  <c r="BI165" i="12"/>
  <c r="AV165" i="12"/>
  <c r="BX165" i="12"/>
  <c r="BJ165" i="12"/>
  <c r="BY165" i="12"/>
  <c r="AW165" i="12"/>
  <c r="BK165" i="12"/>
  <c r="BZ165" i="12"/>
  <c r="BL165" i="12"/>
  <c r="AX165" i="12"/>
  <c r="AO173" i="12"/>
  <c r="AN173" i="12"/>
  <c r="BF173" i="12"/>
  <c r="BG173" i="12"/>
  <c r="AR173" i="12"/>
  <c r="BR173" i="12"/>
  <c r="AS173" i="12"/>
  <c r="AP173" i="12"/>
  <c r="AT173" i="12"/>
  <c r="BS173" i="12"/>
  <c r="BC173" i="12"/>
  <c r="BB173" i="12"/>
  <c r="BU173" i="12"/>
  <c r="BE173" i="12"/>
  <c r="BT173" i="12"/>
  <c r="BD173" i="12"/>
  <c r="BH173" i="12"/>
  <c r="AQ173" i="12"/>
  <c r="BQ173" i="12"/>
  <c r="BV173" i="12"/>
  <c r="AU173" i="12"/>
  <c r="BW173" i="12"/>
  <c r="BI173" i="12"/>
  <c r="BJ173" i="12"/>
  <c r="AV173" i="12"/>
  <c r="BX173" i="12"/>
  <c r="AW173" i="12"/>
  <c r="BY173" i="12"/>
  <c r="BK173" i="12"/>
  <c r="AX173" i="12"/>
  <c r="BL173" i="12"/>
  <c r="BZ173" i="12"/>
  <c r="BV182" i="12"/>
  <c r="BG182" i="12"/>
  <c r="AN182" i="12"/>
  <c r="BC182" i="12"/>
  <c r="BR182" i="12"/>
  <c r="AS182" i="12"/>
  <c r="AO182" i="12"/>
  <c r="BE182" i="12"/>
  <c r="BF182" i="12"/>
  <c r="AP182" i="12"/>
  <c r="BP182" i="12"/>
  <c r="AR182" i="12"/>
  <c r="BT182" i="12"/>
  <c r="BB182" i="12"/>
  <c r="BS182" i="12"/>
  <c r="BU182" i="12"/>
  <c r="BQ182" i="12"/>
  <c r="BD182" i="12"/>
  <c r="AQ182" i="12"/>
  <c r="BH182" i="12"/>
  <c r="AT182" i="12"/>
  <c r="AU182" i="12"/>
  <c r="BW182" i="12"/>
  <c r="BI182" i="12"/>
  <c r="AV182" i="12"/>
  <c r="BJ182" i="12"/>
  <c r="BX182" i="12"/>
  <c r="BY182" i="12"/>
  <c r="BK182" i="12"/>
  <c r="AW182" i="12"/>
  <c r="BZ182" i="12"/>
  <c r="AX182" i="12"/>
  <c r="BL182" i="12"/>
  <c r="BS190" i="12"/>
  <c r="AO190" i="12"/>
  <c r="BF190" i="12"/>
  <c r="AP190" i="12"/>
  <c r="BV190" i="12"/>
  <c r="BP190" i="12"/>
  <c r="BR190" i="12"/>
  <c r="AS190" i="12"/>
  <c r="BE190" i="12"/>
  <c r="AT190" i="12"/>
  <c r="BU190" i="12"/>
  <c r="BD190" i="12"/>
  <c r="BB190" i="12"/>
  <c r="BH190" i="12"/>
  <c r="BG190" i="12"/>
  <c r="BQ190" i="12"/>
  <c r="AR190" i="12"/>
  <c r="BT190" i="12"/>
  <c r="AQ190" i="12"/>
  <c r="BC190" i="12"/>
  <c r="BW190" i="12"/>
  <c r="AU190" i="12"/>
  <c r="BI190" i="12"/>
  <c r="AV190" i="12"/>
  <c r="BX190" i="12"/>
  <c r="BJ190" i="12"/>
  <c r="BK190" i="12"/>
  <c r="BY190" i="12"/>
  <c r="AW190" i="12"/>
  <c r="AX190" i="12"/>
  <c r="BL190" i="12"/>
  <c r="BZ190" i="12"/>
  <c r="BV201" i="12"/>
  <c r="AN201" i="12"/>
  <c r="AO201" i="12"/>
  <c r="AR201" i="12"/>
  <c r="BR201" i="12"/>
  <c r="BG201" i="12"/>
  <c r="BP201" i="12"/>
  <c r="AS201" i="12"/>
  <c r="BS201" i="12"/>
  <c r="AT201" i="12"/>
  <c r="AP201" i="12"/>
  <c r="BB201" i="12"/>
  <c r="BE201" i="12"/>
  <c r="BC201" i="12"/>
  <c r="BF201" i="12"/>
  <c r="BU201" i="12"/>
  <c r="BQ201" i="12"/>
  <c r="BH201" i="12"/>
  <c r="AQ201" i="12"/>
  <c r="BT201" i="12"/>
  <c r="BD201" i="12"/>
  <c r="AU201" i="12"/>
  <c r="BW201" i="12"/>
  <c r="BI201" i="12"/>
  <c r="BX201" i="12"/>
  <c r="AV201" i="12"/>
  <c r="BJ201" i="12"/>
  <c r="BY201" i="12"/>
  <c r="AW201" i="12"/>
  <c r="BK201" i="12"/>
  <c r="AX201" i="12"/>
  <c r="BZ201" i="12"/>
  <c r="BL201" i="12"/>
  <c r="BF209" i="12"/>
  <c r="AS209" i="12"/>
  <c r="BV209" i="12"/>
  <c r="BP209" i="12"/>
  <c r="BC209" i="12"/>
  <c r="AN209" i="12"/>
  <c r="AR209" i="12"/>
  <c r="BE209" i="12"/>
  <c r="BB209" i="12"/>
  <c r="AT209" i="12"/>
  <c r="BR209" i="12"/>
  <c r="BG209" i="12"/>
  <c r="BS209" i="12"/>
  <c r="BQ209" i="12"/>
  <c r="AO209" i="12"/>
  <c r="AQ209" i="12"/>
  <c r="BT209" i="12"/>
  <c r="BH209" i="12"/>
  <c r="BD209" i="12"/>
  <c r="BU209" i="12"/>
  <c r="AP209" i="12"/>
  <c r="BW209" i="12"/>
  <c r="AU209" i="12"/>
  <c r="BI209" i="12"/>
  <c r="BJ209" i="12"/>
  <c r="BX209" i="12"/>
  <c r="AV209" i="12"/>
  <c r="BK209" i="12"/>
  <c r="BY209" i="12"/>
  <c r="AW209" i="12"/>
  <c r="BL209" i="12"/>
  <c r="BZ209" i="12"/>
  <c r="AX209" i="12"/>
  <c r="BR217" i="12"/>
  <c r="AS217" i="12"/>
  <c r="BS217" i="12"/>
  <c r="BE217" i="12"/>
  <c r="BC217" i="12"/>
  <c r="AP217" i="12"/>
  <c r="BF217" i="12"/>
  <c r="BV217" i="12"/>
  <c r="AT217" i="12"/>
  <c r="AO217" i="12"/>
  <c r="AR217" i="12"/>
  <c r="BD217" i="12"/>
  <c r="BH217" i="12"/>
  <c r="BT217" i="12"/>
  <c r="BU217" i="12"/>
  <c r="AQ217" i="12"/>
  <c r="BG217" i="12"/>
  <c r="BQ217" i="12"/>
  <c r="BW217" i="12"/>
  <c r="BI217" i="12"/>
  <c r="AU217" i="12"/>
  <c r="BX217" i="12"/>
  <c r="BJ217" i="12"/>
  <c r="AV217" i="12"/>
  <c r="AW217" i="12"/>
  <c r="BY217" i="12"/>
  <c r="BK217" i="12"/>
  <c r="BZ217" i="12"/>
  <c r="BL217" i="12"/>
  <c r="AX217" i="12"/>
  <c r="BF225" i="12"/>
  <c r="BR225" i="12"/>
  <c r="BV225" i="12"/>
  <c r="AP225" i="12"/>
  <c r="AO225" i="12"/>
  <c r="AR225" i="12"/>
  <c r="BE225" i="12"/>
  <c r="BG225" i="12"/>
  <c r="AS225" i="12"/>
  <c r="BS225" i="12"/>
  <c r="AT225" i="12"/>
  <c r="BC225" i="12"/>
  <c r="BD225" i="12"/>
  <c r="AQ225" i="12"/>
  <c r="BQ225" i="12"/>
  <c r="BU225" i="12"/>
  <c r="BH225" i="12"/>
  <c r="BT225" i="12"/>
  <c r="BI225" i="12"/>
  <c r="BW225" i="12"/>
  <c r="AU225" i="12"/>
  <c r="AV225" i="12"/>
  <c r="BX225" i="12"/>
  <c r="BJ225" i="12"/>
  <c r="BK225" i="12"/>
  <c r="AW225" i="12"/>
  <c r="BY225" i="12"/>
  <c r="AX225" i="12"/>
  <c r="BZ225" i="12"/>
  <c r="BL225" i="12"/>
  <c r="AP233" i="12"/>
  <c r="AR233" i="12"/>
  <c r="AN233" i="12"/>
  <c r="BG233" i="12"/>
  <c r="BS233" i="12"/>
  <c r="AT233" i="12"/>
  <c r="AO233" i="12"/>
  <c r="BV233" i="12"/>
  <c r="BF233" i="12"/>
  <c r="AS233" i="12"/>
  <c r="BR233" i="12"/>
  <c r="BT233" i="12"/>
  <c r="BQ233" i="12"/>
  <c r="BH233" i="12"/>
  <c r="BE233" i="12"/>
  <c r="BC233" i="12"/>
  <c r="BD233" i="12"/>
  <c r="BU233" i="12"/>
  <c r="AQ233" i="12"/>
  <c r="BW233" i="12"/>
  <c r="AU233" i="12"/>
  <c r="BI233" i="12"/>
  <c r="AV233" i="12"/>
  <c r="BJ233" i="12"/>
  <c r="BX233" i="12"/>
  <c r="BK233" i="12"/>
  <c r="BY233" i="12"/>
  <c r="AW233" i="12"/>
  <c r="BZ233" i="12"/>
  <c r="BL233" i="12"/>
  <c r="AX233" i="12"/>
  <c r="AB199" i="12"/>
  <c r="AY183" i="12"/>
  <c r="AY186" i="12"/>
  <c r="AY232" i="12"/>
  <c r="AY181" i="12"/>
  <c r="AY161" i="12"/>
  <c r="AY221" i="12"/>
  <c r="AY188" i="12"/>
  <c r="AY219" i="12"/>
  <c r="AY196" i="12"/>
  <c r="BM205" i="12"/>
  <c r="BM190" i="12"/>
  <c r="BM225" i="12"/>
  <c r="BM162" i="12"/>
  <c r="BM163" i="12"/>
  <c r="BM181" i="12"/>
  <c r="CA199" i="12"/>
  <c r="CA196" i="12"/>
  <c r="CA224" i="12"/>
  <c r="CA157" i="12"/>
  <c r="CA173" i="12"/>
  <c r="CA214" i="12"/>
  <c r="BO185" i="12"/>
  <c r="BP185" i="12" s="1"/>
  <c r="AM185" i="12"/>
  <c r="BA185" i="12"/>
  <c r="BB185" i="12" s="1"/>
  <c r="BO180" i="12"/>
  <c r="BP180" i="12" s="1"/>
  <c r="BA180" i="12"/>
  <c r="AM180" i="12"/>
  <c r="AN180" i="12" s="1"/>
  <c r="BO183" i="12"/>
  <c r="BA183" i="12"/>
  <c r="AM183" i="12"/>
  <c r="BA195" i="12"/>
  <c r="AM195" i="12"/>
  <c r="BO195" i="12"/>
  <c r="BP195" i="12" s="1"/>
  <c r="BO203" i="12"/>
  <c r="BA203" i="12"/>
  <c r="AM203" i="12"/>
  <c r="BA211" i="12"/>
  <c r="BO211" i="12"/>
  <c r="AM211" i="12"/>
  <c r="BA222" i="12"/>
  <c r="BB222" i="12" s="1"/>
  <c r="BO222" i="12"/>
  <c r="BP222" i="12" s="1"/>
  <c r="AM222" i="12"/>
  <c r="AN222" i="12" s="1"/>
  <c r="BO225" i="12"/>
  <c r="BP225" i="12" s="1"/>
  <c r="AM225" i="12"/>
  <c r="AN225" i="12" s="1"/>
  <c r="BA225" i="12"/>
  <c r="BB225" i="12" s="1"/>
  <c r="AM233" i="12"/>
  <c r="BO233" i="12"/>
  <c r="BP233" i="12" s="1"/>
  <c r="BA233" i="12"/>
  <c r="BB233" i="12" s="1"/>
  <c r="AB84" i="12"/>
  <c r="AC60" i="12"/>
  <c r="AH12" i="12"/>
  <c r="AC92" i="12"/>
  <c r="AC84" i="12"/>
  <c r="AA76" i="12"/>
  <c r="AE60" i="12"/>
  <c r="AD52" i="12"/>
  <c r="AC36" i="12"/>
  <c r="Z215" i="12"/>
  <c r="Z199" i="12"/>
  <c r="AD12" i="12"/>
  <c r="AA20" i="12"/>
  <c r="AD188" i="12"/>
  <c r="AD209" i="12"/>
  <c r="AI28" i="12"/>
  <c r="AE209" i="12"/>
  <c r="AF215" i="12"/>
  <c r="E230" i="2"/>
  <c r="AE221" i="12"/>
  <c r="AK209" i="12"/>
  <c r="AK193" i="12"/>
  <c r="AK177" i="12"/>
  <c r="AK161" i="12"/>
  <c r="AK92" i="12"/>
  <c r="AK76" i="12"/>
  <c r="AK60" i="12"/>
  <c r="AK44" i="12"/>
  <c r="AK28" i="12"/>
  <c r="AK12" i="12"/>
  <c r="AL188" i="12"/>
  <c r="BE158" i="12"/>
  <c r="BF158" i="12"/>
  <c r="AR158" i="12"/>
  <c r="BR158" i="12"/>
  <c r="AS158" i="12"/>
  <c r="BG158" i="12"/>
  <c r="AP158" i="12"/>
  <c r="AT158" i="12"/>
  <c r="BV158" i="12"/>
  <c r="BS158" i="12"/>
  <c r="BT158" i="12"/>
  <c r="BC158" i="12"/>
  <c r="BD158" i="12"/>
  <c r="AQ158" i="12"/>
  <c r="BH158" i="12"/>
  <c r="BU158" i="12"/>
  <c r="BQ158" i="12"/>
  <c r="AO158" i="12"/>
  <c r="BP158" i="12"/>
  <c r="AN158" i="12"/>
  <c r="BI158" i="12"/>
  <c r="BW158" i="12"/>
  <c r="AU158" i="12"/>
  <c r="AV158" i="12"/>
  <c r="BX158" i="12"/>
  <c r="BJ158" i="12"/>
  <c r="BK158" i="12"/>
  <c r="AW158" i="12"/>
  <c r="BY158" i="12"/>
  <c r="BL158" i="12"/>
  <c r="BZ158" i="12"/>
  <c r="AX158" i="12"/>
  <c r="BB166" i="12"/>
  <c r="BF166" i="12"/>
  <c r="BG166" i="12"/>
  <c r="AS166" i="12"/>
  <c r="AT166" i="12"/>
  <c r="AO166" i="12"/>
  <c r="BR166" i="12"/>
  <c r="BT166" i="12"/>
  <c r="AP166" i="12"/>
  <c r="BP166" i="12"/>
  <c r="AR166" i="12"/>
  <c r="BD166" i="12"/>
  <c r="AQ166" i="12"/>
  <c r="BQ166" i="12"/>
  <c r="BH166" i="12"/>
  <c r="BE166" i="12"/>
  <c r="AN166" i="12"/>
  <c r="BS166" i="12"/>
  <c r="BC166" i="12"/>
  <c r="BU166" i="12"/>
  <c r="BV166" i="12"/>
  <c r="BI166" i="12"/>
  <c r="AU166" i="12"/>
  <c r="BW166" i="12"/>
  <c r="BX166" i="12"/>
  <c r="AV166" i="12"/>
  <c r="BJ166" i="12"/>
  <c r="BK166" i="12"/>
  <c r="BY166" i="12"/>
  <c r="AW166" i="12"/>
  <c r="AX166" i="12"/>
  <c r="BZ166" i="12"/>
  <c r="BL166" i="12"/>
  <c r="BV174" i="12"/>
  <c r="AS174" i="12"/>
  <c r="AT174" i="12"/>
  <c r="BT174" i="12"/>
  <c r="BB174" i="12"/>
  <c r="BP174" i="12"/>
  <c r="AR174" i="12"/>
  <c r="BF174" i="12"/>
  <c r="BG174" i="12"/>
  <c r="BS174" i="12"/>
  <c r="BE174" i="12"/>
  <c r="AP174" i="12"/>
  <c r="AO174" i="12"/>
  <c r="AN174" i="12"/>
  <c r="BU174" i="12"/>
  <c r="BR174" i="12"/>
  <c r="BC174" i="12"/>
  <c r="BD174" i="12"/>
  <c r="BH174" i="12"/>
  <c r="AQ174" i="12"/>
  <c r="BQ174" i="12"/>
  <c r="AU174" i="12"/>
  <c r="BI174" i="12"/>
  <c r="BW174" i="12"/>
  <c r="AV174" i="12"/>
  <c r="BX174" i="12"/>
  <c r="BJ174" i="12"/>
  <c r="BK174" i="12"/>
  <c r="BY174" i="12"/>
  <c r="AW174" i="12"/>
  <c r="BZ174" i="12"/>
  <c r="BL174" i="12"/>
  <c r="AX174" i="12"/>
  <c r="BG183" i="12"/>
  <c r="BB183" i="12"/>
  <c r="BT183" i="12"/>
  <c r="AN183" i="12"/>
  <c r="AP183" i="12"/>
  <c r="BP183" i="12"/>
  <c r="AO183" i="12"/>
  <c r="BF183" i="12"/>
  <c r="BS183" i="12"/>
  <c r="BR183" i="12"/>
  <c r="AS183" i="12"/>
  <c r="AT183" i="12"/>
  <c r="BV183" i="12"/>
  <c r="BE183" i="12"/>
  <c r="BC183" i="12"/>
  <c r="AR183" i="12"/>
  <c r="BD183" i="12"/>
  <c r="BH183" i="12"/>
  <c r="AQ183" i="12"/>
  <c r="BU183" i="12"/>
  <c r="BQ183" i="12"/>
  <c r="BW183" i="12"/>
  <c r="AU183" i="12"/>
  <c r="BI183" i="12"/>
  <c r="BJ183" i="12"/>
  <c r="AV183" i="12"/>
  <c r="BX183" i="12"/>
  <c r="AW183" i="12"/>
  <c r="BK183" i="12"/>
  <c r="BY183" i="12"/>
  <c r="BZ183" i="12"/>
  <c r="BL183" i="12"/>
  <c r="AX183" i="12"/>
  <c r="BV191" i="12"/>
  <c r="AN191" i="12"/>
  <c r="BP191" i="12"/>
  <c r="BT191" i="12"/>
  <c r="BF191" i="12"/>
  <c r="BG191" i="12"/>
  <c r="BR191" i="12"/>
  <c r="AT191" i="12"/>
  <c r="AP191" i="12"/>
  <c r="BE191" i="12"/>
  <c r="AO191" i="12"/>
  <c r="AS191" i="12"/>
  <c r="AR191" i="12"/>
  <c r="BB191" i="12"/>
  <c r="BC191" i="12"/>
  <c r="BH191" i="12"/>
  <c r="BQ191" i="12"/>
  <c r="BS191" i="12"/>
  <c r="BD191" i="12"/>
  <c r="AQ191" i="12"/>
  <c r="BU191" i="12"/>
  <c r="AU191" i="12"/>
  <c r="BW191" i="12"/>
  <c r="BI191" i="12"/>
  <c r="BX191" i="12"/>
  <c r="BJ191" i="12"/>
  <c r="AV191" i="12"/>
  <c r="AW191" i="12"/>
  <c r="BK191" i="12"/>
  <c r="BY191" i="12"/>
  <c r="BL191" i="12"/>
  <c r="AX191" i="12"/>
  <c r="BZ191" i="12"/>
  <c r="BV202" i="12"/>
  <c r="BP202" i="12"/>
  <c r="AT202" i="12"/>
  <c r="BF202" i="12"/>
  <c r="AS202" i="12"/>
  <c r="BS202" i="12"/>
  <c r="BC202" i="12"/>
  <c r="BT202" i="12"/>
  <c r="BG202" i="12"/>
  <c r="AR202" i="12"/>
  <c r="BB202" i="12"/>
  <c r="BR202" i="12"/>
  <c r="AN202" i="12"/>
  <c r="BQ202" i="12"/>
  <c r="AP202" i="12"/>
  <c r="BH202" i="12"/>
  <c r="AO202" i="12"/>
  <c r="BU202" i="12"/>
  <c r="AQ202" i="12"/>
  <c r="BE202" i="12"/>
  <c r="BD202" i="12"/>
  <c r="BW202" i="12"/>
  <c r="BI202" i="12"/>
  <c r="AU202" i="12"/>
  <c r="AV202" i="12"/>
  <c r="BJ202" i="12"/>
  <c r="BX202" i="12"/>
  <c r="BK202" i="12"/>
  <c r="BY202" i="12"/>
  <c r="AW202" i="12"/>
  <c r="BZ202" i="12"/>
  <c r="AX202" i="12"/>
  <c r="BL202" i="12"/>
  <c r="BG210" i="12"/>
  <c r="BS210" i="12"/>
  <c r="BC210" i="12"/>
  <c r="AR210" i="12"/>
  <c r="BV210" i="12"/>
  <c r="BB210" i="12"/>
  <c r="AT210" i="12"/>
  <c r="AN210" i="12"/>
  <c r="AS210" i="12"/>
  <c r="AO210" i="12"/>
  <c r="BF210" i="12"/>
  <c r="AP210" i="12"/>
  <c r="BD210" i="12"/>
  <c r="BR210" i="12"/>
  <c r="BP210" i="12"/>
  <c r="BH210" i="12"/>
  <c r="BT210" i="12"/>
  <c r="BQ210" i="12"/>
  <c r="BE210" i="12"/>
  <c r="AQ210" i="12"/>
  <c r="BU210" i="12"/>
  <c r="AU210" i="12"/>
  <c r="BW210" i="12"/>
  <c r="BI210" i="12"/>
  <c r="AV210" i="12"/>
  <c r="BX210" i="12"/>
  <c r="BJ210" i="12"/>
  <c r="BK210" i="12"/>
  <c r="BY210" i="12"/>
  <c r="AW210" i="12"/>
  <c r="BZ210" i="12"/>
  <c r="BL210" i="12"/>
  <c r="AX210" i="12"/>
  <c r="BE218" i="12"/>
  <c r="AO218" i="12"/>
  <c r="AN218" i="12"/>
  <c r="AP218" i="12"/>
  <c r="BG218" i="12"/>
  <c r="AS218" i="12"/>
  <c r="AT218" i="12"/>
  <c r="BV218" i="12"/>
  <c r="BF218" i="12"/>
  <c r="BP218" i="12"/>
  <c r="BS218" i="12"/>
  <c r="BC218" i="12"/>
  <c r="BH218" i="12"/>
  <c r="BU218" i="12"/>
  <c r="BD218" i="12"/>
  <c r="BQ218" i="12"/>
  <c r="BT218" i="12"/>
  <c r="AR218" i="12"/>
  <c r="BR218" i="12"/>
  <c r="AQ218" i="12"/>
  <c r="AU218" i="12"/>
  <c r="BW218" i="12"/>
  <c r="BI218" i="12"/>
  <c r="BX218" i="12"/>
  <c r="AV218" i="12"/>
  <c r="BJ218" i="12"/>
  <c r="BY218" i="12"/>
  <c r="BK218" i="12"/>
  <c r="AW218" i="12"/>
  <c r="BL218" i="12"/>
  <c r="BZ218" i="12"/>
  <c r="AX218" i="12"/>
  <c r="BB226" i="12"/>
  <c r="AO226" i="12"/>
  <c r="BV226" i="12"/>
  <c r="AP226" i="12"/>
  <c r="AS226" i="12"/>
  <c r="BE226" i="12"/>
  <c r="AN226" i="12"/>
  <c r="BG226" i="12"/>
  <c r="AR226" i="12"/>
  <c r="BR226" i="12"/>
  <c r="BC226" i="12"/>
  <c r="BF226" i="12"/>
  <c r="BS226" i="12"/>
  <c r="AT226" i="12"/>
  <c r="BT226" i="12"/>
  <c r="BD226" i="12"/>
  <c r="BH226" i="12"/>
  <c r="BQ226" i="12"/>
  <c r="BU226" i="12"/>
  <c r="AQ226" i="12"/>
  <c r="AU226" i="12"/>
  <c r="BW226" i="12"/>
  <c r="BI226" i="12"/>
  <c r="AV226" i="12"/>
  <c r="BX226" i="12"/>
  <c r="BJ226" i="12"/>
  <c r="AW226" i="12"/>
  <c r="BK226" i="12"/>
  <c r="BY226" i="12"/>
  <c r="BL226" i="12"/>
  <c r="AX226" i="12"/>
  <c r="BZ226" i="12"/>
  <c r="AS234" i="12"/>
  <c r="BG234" i="12"/>
  <c r="AR234" i="12"/>
  <c r="BB234" i="12"/>
  <c r="BR234" i="12"/>
  <c r="BS234" i="12"/>
  <c r="AT234" i="12"/>
  <c r="AO234" i="12"/>
  <c r="BV234" i="12"/>
  <c r="BP234" i="12"/>
  <c r="BC234" i="12"/>
  <c r="BF234" i="12"/>
  <c r="AP234" i="12"/>
  <c r="BT234" i="12"/>
  <c r="BH234" i="12"/>
  <c r="BD234" i="12"/>
  <c r="BU234" i="12"/>
  <c r="AQ234" i="12"/>
  <c r="BE234" i="12"/>
  <c r="BQ234" i="12"/>
  <c r="AU234" i="12"/>
  <c r="BI234" i="12"/>
  <c r="BW234" i="12"/>
  <c r="AV234" i="12"/>
  <c r="BX234" i="12"/>
  <c r="BJ234" i="12"/>
  <c r="BY234" i="12"/>
  <c r="BK234" i="12"/>
  <c r="AW234" i="12"/>
  <c r="BL234" i="12"/>
  <c r="AX234" i="12"/>
  <c r="BZ234" i="12"/>
  <c r="AY209" i="12"/>
  <c r="AY163" i="12"/>
  <c r="AY205" i="12"/>
  <c r="AY212" i="12"/>
  <c r="AY187" i="12"/>
  <c r="AY160" i="12"/>
  <c r="AY224" i="12"/>
  <c r="AY180" i="12"/>
  <c r="AY222" i="12"/>
  <c r="AY179" i="12"/>
  <c r="BM176" i="12"/>
  <c r="BM173" i="12"/>
  <c r="BM233" i="12"/>
  <c r="BM207" i="12"/>
  <c r="BM200" i="12"/>
  <c r="CA233" i="12"/>
  <c r="CA177" i="12"/>
  <c r="CA200" i="12"/>
  <c r="CA228" i="12"/>
  <c r="CA190" i="12"/>
  <c r="CA165" i="12"/>
  <c r="CA171" i="12"/>
  <c r="CA180" i="12"/>
  <c r="BO91" i="12"/>
  <c r="BP91" i="12" s="1"/>
  <c r="BA91" i="12"/>
  <c r="BB91" i="12" s="1"/>
  <c r="AM91" i="12"/>
  <c r="AN91" i="12" s="1"/>
  <c r="BO99" i="12"/>
  <c r="BP99" i="12" s="1"/>
  <c r="BA99" i="12"/>
  <c r="BB99" i="12" s="1"/>
  <c r="AM99" i="12"/>
  <c r="AN99" i="12" s="1"/>
  <c r="BK158" i="2"/>
  <c r="BC158" i="2"/>
  <c r="AJ158" i="2" s="1"/>
  <c r="BD158" i="2"/>
  <c r="AK158" i="2" s="1"/>
  <c r="BR158" i="2"/>
  <c r="BE158" i="2"/>
  <c r="AL158" i="2" s="1"/>
  <c r="AW158" i="2"/>
  <c r="AD158" i="2" s="1"/>
  <c r="BQ169" i="2"/>
  <c r="BS169" i="2"/>
  <c r="BN169" i="2"/>
  <c r="AZ169" i="2"/>
  <c r="AG169" i="2" s="1"/>
  <c r="BI169" i="2"/>
  <c r="AS169" i="2"/>
  <c r="Z169" i="2" s="1"/>
  <c r="AU169" i="2"/>
  <c r="AB169" i="2" s="1"/>
  <c r="BP169" i="2"/>
  <c r="BC169" i="2"/>
  <c r="AJ169" i="2" s="1"/>
  <c r="BK169" i="2"/>
  <c r="AY169" i="2"/>
  <c r="AF169" i="2" s="1"/>
  <c r="AX169" i="2"/>
  <c r="AE169" i="2" s="1"/>
  <c r="BM169" i="2"/>
  <c r="BA169" i="2"/>
  <c r="AH169" i="2" s="1"/>
  <c r="BJ169" i="2"/>
  <c r="AV169" i="2"/>
  <c r="AC169" i="2" s="1"/>
  <c r="BR169" i="2"/>
  <c r="BH169" i="2"/>
  <c r="BD169" i="2"/>
  <c r="AK169" i="2" s="1"/>
  <c r="BB169" i="2"/>
  <c r="AI169" i="2" s="1"/>
  <c r="AT169" i="2"/>
  <c r="AA169" i="2" s="1"/>
  <c r="AR169" i="2"/>
  <c r="Y169" i="2" s="1"/>
  <c r="BE169" i="2"/>
  <c r="AL169" i="2" s="1"/>
  <c r="AW169" i="2"/>
  <c r="AD169" i="2" s="1"/>
  <c r="BO169" i="2"/>
  <c r="BL169" i="2"/>
  <c r="BT169" i="2"/>
  <c r="X169" i="2" s="1"/>
  <c r="BG169" i="2"/>
  <c r="BV169" i="2" s="1"/>
  <c r="AU163" i="2"/>
  <c r="AB163" i="2" s="1"/>
  <c r="BC163" i="2"/>
  <c r="AJ163" i="2" s="1"/>
  <c r="BN163" i="2"/>
  <c r="BI163" i="2"/>
  <c r="AS163" i="2"/>
  <c r="Z163" i="2" s="1"/>
  <c r="BQ163" i="2"/>
  <c r="BS163" i="2"/>
  <c r="AZ163" i="2"/>
  <c r="AG163" i="2" s="1"/>
  <c r="AX163" i="2"/>
  <c r="AE163" i="2" s="1"/>
  <c r="BK163" i="2"/>
  <c r="BP163" i="2"/>
  <c r="BB163" i="2"/>
  <c r="AI163" i="2" s="1"/>
  <c r="BD163" i="2"/>
  <c r="AK163" i="2" s="1"/>
  <c r="BH163" i="2"/>
  <c r="BJ163" i="2"/>
  <c r="BR163" i="2"/>
  <c r="BM163" i="2"/>
  <c r="AY163" i="2"/>
  <c r="AF163" i="2" s="1"/>
  <c r="AV163" i="2"/>
  <c r="AC163" i="2" s="1"/>
  <c r="BA163" i="2"/>
  <c r="AH163" i="2" s="1"/>
  <c r="AT163" i="2"/>
  <c r="AA163" i="2" s="1"/>
  <c r="BE163" i="2"/>
  <c r="AL163" i="2" s="1"/>
  <c r="BO163" i="2"/>
  <c r="BL163" i="2"/>
  <c r="AW163" i="2"/>
  <c r="AD163" i="2" s="1"/>
  <c r="AR163" i="2"/>
  <c r="Y163" i="2" s="1"/>
  <c r="BT163" i="2"/>
  <c r="X163" i="2" s="1"/>
  <c r="BG163" i="2"/>
  <c r="BV163" i="2" s="1"/>
  <c r="BN182" i="2"/>
  <c r="BK182" i="2"/>
  <c r="BI182" i="2"/>
  <c r="BQ182" i="2"/>
  <c r="AU182" i="2"/>
  <c r="AB182" i="2" s="1"/>
  <c r="BC182" i="2"/>
  <c r="AJ182" i="2" s="1"/>
  <c r="AZ182" i="2"/>
  <c r="AG182" i="2" s="1"/>
  <c r="AS182" i="2"/>
  <c r="Z182" i="2" s="1"/>
  <c r="BS182" i="2"/>
  <c r="BD182" i="2"/>
  <c r="AK182" i="2" s="1"/>
  <c r="BP182" i="2"/>
  <c r="AX182" i="2"/>
  <c r="AE182" i="2" s="1"/>
  <c r="BH182" i="2"/>
  <c r="BR182" i="2"/>
  <c r="AY182" i="2"/>
  <c r="AF182" i="2" s="1"/>
  <c r="AV182" i="2"/>
  <c r="AC182" i="2" s="1"/>
  <c r="BM182" i="2"/>
  <c r="BJ182" i="2"/>
  <c r="BB182" i="2"/>
  <c r="AI182" i="2" s="1"/>
  <c r="BA182" i="2"/>
  <c r="AH182" i="2" s="1"/>
  <c r="AT182" i="2"/>
  <c r="AA182" i="2" s="1"/>
  <c r="AR182" i="2"/>
  <c r="Y182" i="2" s="1"/>
  <c r="BE182" i="2"/>
  <c r="AL182" i="2" s="1"/>
  <c r="BO182" i="2"/>
  <c r="AW182" i="2"/>
  <c r="AD182" i="2" s="1"/>
  <c r="BL182" i="2"/>
  <c r="BG182" i="2"/>
  <c r="BV182" i="2" s="1"/>
  <c r="AZ167" i="2"/>
  <c r="AG167" i="2" s="1"/>
  <c r="BK167" i="2"/>
  <c r="BS167" i="2"/>
  <c r="BC167" i="2"/>
  <c r="AJ167" i="2" s="1"/>
  <c r="BI167" i="2"/>
  <c r="BN167" i="2"/>
  <c r="BQ167" i="2"/>
  <c r="AU167" i="2"/>
  <c r="AB167" i="2" s="1"/>
  <c r="AS167" i="2"/>
  <c r="Z167" i="2" s="1"/>
  <c r="BD167" i="2"/>
  <c r="AK167" i="2" s="1"/>
  <c r="AX167" i="2"/>
  <c r="AE167" i="2" s="1"/>
  <c r="AY167" i="2"/>
  <c r="AF167" i="2" s="1"/>
  <c r="BP167" i="2"/>
  <c r="BM167" i="2"/>
  <c r="BB167" i="2"/>
  <c r="AI167" i="2" s="1"/>
  <c r="AV167" i="2"/>
  <c r="AC167" i="2" s="1"/>
  <c r="BH167" i="2"/>
  <c r="BJ167" i="2"/>
  <c r="BR167" i="2"/>
  <c r="BA167" i="2"/>
  <c r="AH167" i="2" s="1"/>
  <c r="AT167" i="2"/>
  <c r="AA167" i="2" s="1"/>
  <c r="BE167" i="2"/>
  <c r="AL167" i="2" s="1"/>
  <c r="BO167" i="2"/>
  <c r="AW167" i="2"/>
  <c r="AD167" i="2" s="1"/>
  <c r="AR167" i="2"/>
  <c r="Y167" i="2" s="1"/>
  <c r="BL167" i="2"/>
  <c r="BT167" i="2"/>
  <c r="X167" i="2" s="1"/>
  <c r="BG167" i="2"/>
  <c r="BV167" i="2" s="1"/>
  <c r="AM198" i="12"/>
  <c r="AN198" i="12" s="1"/>
  <c r="BA198" i="12"/>
  <c r="BO198" i="12"/>
  <c r="BP198" i="12" s="1"/>
  <c r="BA206" i="12"/>
  <c r="BB206" i="12" s="1"/>
  <c r="BO206" i="12"/>
  <c r="BP206" i="12" s="1"/>
  <c r="AM206" i="12"/>
  <c r="AN206" i="12" s="1"/>
  <c r="AM214" i="12"/>
  <c r="AN214" i="12" s="1"/>
  <c r="BA214" i="12"/>
  <c r="BO214" i="12"/>
  <c r="BP214" i="12" s="1"/>
  <c r="AM217" i="12"/>
  <c r="AN217" i="12" s="1"/>
  <c r="BO217" i="12"/>
  <c r="BP217" i="12" s="1"/>
  <c r="BA217" i="12"/>
  <c r="BB217" i="12" s="1"/>
  <c r="BO228" i="12"/>
  <c r="BP228" i="12" s="1"/>
  <c r="BA228" i="12"/>
  <c r="BB228" i="12" s="1"/>
  <c r="AM228" i="12"/>
  <c r="AN228" i="12" s="1"/>
  <c r="BN73" i="2"/>
  <c r="AZ73" i="2"/>
  <c r="AG73" i="2" s="1"/>
  <c r="BI73" i="2"/>
  <c r="AU73" i="2"/>
  <c r="AB73" i="2" s="1"/>
  <c r="BQ73" i="2"/>
  <c r="BC73" i="2"/>
  <c r="AJ73" i="2" s="1"/>
  <c r="BK73" i="2"/>
  <c r="BS73" i="2"/>
  <c r="AX73" i="2"/>
  <c r="AE73" i="2" s="1"/>
  <c r="AS73" i="2"/>
  <c r="Z73" i="2" s="1"/>
  <c r="BP73" i="2"/>
  <c r="BD73" i="2"/>
  <c r="AK73" i="2" s="1"/>
  <c r="AY73" i="2"/>
  <c r="AF73" i="2" s="1"/>
  <c r="BR73" i="2"/>
  <c r="BH73" i="2"/>
  <c r="BA73" i="2"/>
  <c r="AH73" i="2" s="1"/>
  <c r="AV73" i="2"/>
  <c r="AC73" i="2" s="1"/>
  <c r="BM73" i="2"/>
  <c r="BB73" i="2"/>
  <c r="AI73" i="2" s="1"/>
  <c r="BJ73" i="2"/>
  <c r="BL73" i="2"/>
  <c r="AT73" i="2"/>
  <c r="AA73" i="2" s="1"/>
  <c r="BE73" i="2"/>
  <c r="AL73" i="2" s="1"/>
  <c r="BO73" i="2"/>
  <c r="AR73" i="2"/>
  <c r="Y73" i="2" s="1"/>
  <c r="AW73" i="2"/>
  <c r="AD73" i="2" s="1"/>
  <c r="BG73" i="2"/>
  <c r="BV73" i="2" s="1"/>
  <c r="BI77" i="2"/>
  <c r="AU77" i="2"/>
  <c r="AB77" i="2" s="1"/>
  <c r="AS77" i="2"/>
  <c r="Z77" i="2" s="1"/>
  <c r="BA77" i="2"/>
  <c r="AH77" i="2" s="1"/>
  <c r="BJ77" i="2"/>
  <c r="BK77" i="2"/>
  <c r="BS77" i="2"/>
  <c r="BN77" i="2"/>
  <c r="AZ77" i="2"/>
  <c r="AG77" i="2" s="1"/>
  <c r="AY77" i="2"/>
  <c r="AF77" i="2" s="1"/>
  <c r="BQ77" i="2"/>
  <c r="BP77" i="2"/>
  <c r="AX77" i="2"/>
  <c r="AE77" i="2" s="1"/>
  <c r="BC77" i="2"/>
  <c r="AJ77" i="2" s="1"/>
  <c r="BH77" i="2"/>
  <c r="BD77" i="2"/>
  <c r="AK77" i="2" s="1"/>
  <c r="AV77" i="2"/>
  <c r="AC77" i="2" s="1"/>
  <c r="BB77" i="2"/>
  <c r="AI77" i="2" s="1"/>
  <c r="BR77" i="2"/>
  <c r="BM77" i="2"/>
  <c r="AT77" i="2"/>
  <c r="AA77" i="2" s="1"/>
  <c r="BE77" i="2"/>
  <c r="AL77" i="2" s="1"/>
  <c r="BL77" i="2"/>
  <c r="BO77" i="2"/>
  <c r="AR77" i="2"/>
  <c r="Y77" i="2" s="1"/>
  <c r="AW77" i="2"/>
  <c r="AD77" i="2" s="1"/>
  <c r="BG77" i="2"/>
  <c r="BV77" i="2" s="1"/>
  <c r="AS81" i="2"/>
  <c r="Z81" i="2" s="1"/>
  <c r="BQ81" i="2"/>
  <c r="BC81" i="2"/>
  <c r="AJ81" i="2" s="1"/>
  <c r="BK81" i="2"/>
  <c r="BS81" i="2"/>
  <c r="BN81" i="2"/>
  <c r="AZ81" i="2"/>
  <c r="AG81" i="2" s="1"/>
  <c r="BI81" i="2"/>
  <c r="AU81" i="2"/>
  <c r="AB81" i="2" s="1"/>
  <c r="AY81" i="2"/>
  <c r="AF81" i="2" s="1"/>
  <c r="BD81" i="2"/>
  <c r="AK81" i="2" s="1"/>
  <c r="BP81" i="2"/>
  <c r="AX81" i="2"/>
  <c r="AE81" i="2" s="1"/>
  <c r="BH81" i="2"/>
  <c r="BJ81" i="2"/>
  <c r="BR81" i="2"/>
  <c r="BA81" i="2"/>
  <c r="AH81" i="2" s="1"/>
  <c r="BB81" i="2"/>
  <c r="AI81" i="2" s="1"/>
  <c r="AV81" i="2"/>
  <c r="AC81" i="2" s="1"/>
  <c r="BM81" i="2"/>
  <c r="AR81" i="2"/>
  <c r="Y81" i="2" s="1"/>
  <c r="AW81" i="2"/>
  <c r="AD81" i="2" s="1"/>
  <c r="AT81" i="2"/>
  <c r="AA81" i="2" s="1"/>
  <c r="BE81" i="2"/>
  <c r="AL81" i="2" s="1"/>
  <c r="BO81" i="2"/>
  <c r="BL81" i="2"/>
  <c r="BG81" i="2"/>
  <c r="BV81" i="2" s="1"/>
  <c r="BI85" i="2"/>
  <c r="BQ85" i="2"/>
  <c r="BN85" i="2"/>
  <c r="BC85" i="2"/>
  <c r="AJ85" i="2" s="1"/>
  <c r="AS85" i="2"/>
  <c r="Z85" i="2" s="1"/>
  <c r="AZ85" i="2"/>
  <c r="AG85" i="2" s="1"/>
  <c r="AU85" i="2"/>
  <c r="AB85" i="2" s="1"/>
  <c r="BK85" i="2"/>
  <c r="BS85" i="2"/>
  <c r="AX85" i="2"/>
  <c r="AE85" i="2" s="1"/>
  <c r="BP85" i="2"/>
  <c r="AY85" i="2"/>
  <c r="AF85" i="2" s="1"/>
  <c r="BJ85" i="2"/>
  <c r="BR85" i="2"/>
  <c r="AV85" i="2"/>
  <c r="AC85" i="2" s="1"/>
  <c r="BA85" i="2"/>
  <c r="AH85" i="2" s="1"/>
  <c r="BM85" i="2"/>
  <c r="BD85" i="2"/>
  <c r="AK85" i="2" s="1"/>
  <c r="BH85" i="2"/>
  <c r="BB85" i="2"/>
  <c r="AI85" i="2" s="1"/>
  <c r="AT85" i="2"/>
  <c r="AA85" i="2" s="1"/>
  <c r="BE85" i="2"/>
  <c r="AL85" i="2" s="1"/>
  <c r="AW85" i="2"/>
  <c r="AD85" i="2" s="1"/>
  <c r="BO85" i="2"/>
  <c r="AR85" i="2"/>
  <c r="Y85" i="2" s="1"/>
  <c r="BL85" i="2"/>
  <c r="BG85" i="2"/>
  <c r="BV85" i="2" s="1"/>
  <c r="BC89" i="2"/>
  <c r="AJ89" i="2" s="1"/>
  <c r="BN89" i="2"/>
  <c r="BS89" i="2"/>
  <c r="AZ89" i="2"/>
  <c r="AG89" i="2" s="1"/>
  <c r="BI89" i="2"/>
  <c r="BK89" i="2"/>
  <c r="BQ89" i="2"/>
  <c r="AU89" i="2"/>
  <c r="AB89" i="2" s="1"/>
  <c r="AS89" i="2"/>
  <c r="Z89" i="2" s="1"/>
  <c r="BD89" i="2"/>
  <c r="AK89" i="2" s="1"/>
  <c r="BP89" i="2"/>
  <c r="AX89" i="2"/>
  <c r="AE89" i="2" s="1"/>
  <c r="BM89" i="2"/>
  <c r="AV89" i="2"/>
  <c r="AC89" i="2" s="1"/>
  <c r="BH89" i="2"/>
  <c r="BA89" i="2"/>
  <c r="AH89" i="2" s="1"/>
  <c r="BR89" i="2"/>
  <c r="BJ89" i="2"/>
  <c r="AY89" i="2"/>
  <c r="AF89" i="2" s="1"/>
  <c r="BB89" i="2"/>
  <c r="AI89" i="2" s="1"/>
  <c r="BE89" i="2"/>
  <c r="AL89" i="2" s="1"/>
  <c r="AT89" i="2"/>
  <c r="AA89" i="2" s="1"/>
  <c r="AW89" i="2"/>
  <c r="AD89" i="2" s="1"/>
  <c r="BO89" i="2"/>
  <c r="BL89" i="2"/>
  <c r="AR89" i="2"/>
  <c r="Y89" i="2" s="1"/>
  <c r="BG89" i="2"/>
  <c r="BV89" i="2" s="1"/>
  <c r="BN93" i="2"/>
  <c r="BQ93" i="2"/>
  <c r="BK93" i="2"/>
  <c r="BI93" i="2"/>
  <c r="AZ93" i="2"/>
  <c r="AG93" i="2" s="1"/>
  <c r="AS93" i="2"/>
  <c r="Z93" i="2" s="1"/>
  <c r="BS93" i="2"/>
  <c r="BD93" i="2"/>
  <c r="AK93" i="2" s="1"/>
  <c r="BP93" i="2"/>
  <c r="AU93" i="2"/>
  <c r="AB93" i="2" s="1"/>
  <c r="BC93" i="2"/>
  <c r="AJ93" i="2" s="1"/>
  <c r="AX93" i="2"/>
  <c r="AE93" i="2" s="1"/>
  <c r="BR93" i="2"/>
  <c r="BH93" i="2"/>
  <c r="BM93" i="2"/>
  <c r="BB93" i="2"/>
  <c r="AI93" i="2" s="1"/>
  <c r="BJ93" i="2"/>
  <c r="AY93" i="2"/>
  <c r="AF93" i="2" s="1"/>
  <c r="BA93" i="2"/>
  <c r="AH93" i="2" s="1"/>
  <c r="AV93" i="2"/>
  <c r="AC93" i="2" s="1"/>
  <c r="BE93" i="2"/>
  <c r="AL93" i="2" s="1"/>
  <c r="AT93" i="2"/>
  <c r="AA93" i="2" s="1"/>
  <c r="AW93" i="2"/>
  <c r="AD93" i="2" s="1"/>
  <c r="BO93" i="2"/>
  <c r="AR93" i="2"/>
  <c r="Y93" i="2" s="1"/>
  <c r="BL93" i="2"/>
  <c r="BG93" i="2"/>
  <c r="BV93" i="2" s="1"/>
  <c r="BC97" i="2"/>
  <c r="AJ97" i="2" s="1"/>
  <c r="BN97" i="2"/>
  <c r="BI97" i="2"/>
  <c r="BQ97" i="2"/>
  <c r="AS97" i="2"/>
  <c r="Z97" i="2" s="1"/>
  <c r="AZ97" i="2"/>
  <c r="AG97" i="2" s="1"/>
  <c r="BS97" i="2"/>
  <c r="BP97" i="2"/>
  <c r="AX97" i="2"/>
  <c r="AE97" i="2" s="1"/>
  <c r="BK97" i="2"/>
  <c r="BD97" i="2"/>
  <c r="AK97" i="2" s="1"/>
  <c r="AU97" i="2"/>
  <c r="AB97" i="2" s="1"/>
  <c r="BA97" i="2"/>
  <c r="AH97" i="2" s="1"/>
  <c r="AV97" i="2"/>
  <c r="AC97" i="2" s="1"/>
  <c r="BB97" i="2"/>
  <c r="AI97" i="2" s="1"/>
  <c r="BJ97" i="2"/>
  <c r="AY97" i="2"/>
  <c r="AF97" i="2" s="1"/>
  <c r="BM97" i="2"/>
  <c r="BH97" i="2"/>
  <c r="BR97" i="2"/>
  <c r="BE97" i="2"/>
  <c r="AL97" i="2" s="1"/>
  <c r="AT97" i="2"/>
  <c r="AA97" i="2" s="1"/>
  <c r="BL97" i="2"/>
  <c r="AW97" i="2"/>
  <c r="AD97" i="2" s="1"/>
  <c r="BO97" i="2"/>
  <c r="AR97" i="2"/>
  <c r="Y97" i="2" s="1"/>
  <c r="BG97" i="2"/>
  <c r="BV97" i="2" s="1"/>
  <c r="AZ101" i="2"/>
  <c r="AG101" i="2" s="1"/>
  <c r="AU101" i="2"/>
  <c r="AB101" i="2" s="1"/>
  <c r="BC101" i="2"/>
  <c r="AJ101" i="2" s="1"/>
  <c r="BK101" i="2"/>
  <c r="BI101" i="2"/>
  <c r="BS101" i="2"/>
  <c r="BN101" i="2"/>
  <c r="AS101" i="2"/>
  <c r="Z101" i="2" s="1"/>
  <c r="AX101" i="2"/>
  <c r="AE101" i="2" s="1"/>
  <c r="BQ101" i="2"/>
  <c r="BP101" i="2"/>
  <c r="AY101" i="2"/>
  <c r="AF101" i="2" s="1"/>
  <c r="BD101" i="2"/>
  <c r="AK101" i="2" s="1"/>
  <c r="BH101" i="2"/>
  <c r="BJ101" i="2"/>
  <c r="BR101" i="2"/>
  <c r="BA101" i="2"/>
  <c r="AH101" i="2" s="1"/>
  <c r="BB101" i="2"/>
  <c r="AI101" i="2" s="1"/>
  <c r="BM101" i="2"/>
  <c r="AV101" i="2"/>
  <c r="AC101" i="2" s="1"/>
  <c r="AW101" i="2"/>
  <c r="AD101" i="2" s="1"/>
  <c r="BE101" i="2"/>
  <c r="AL101" i="2" s="1"/>
  <c r="AT101" i="2"/>
  <c r="AA101" i="2" s="1"/>
  <c r="BL101" i="2"/>
  <c r="BO101" i="2"/>
  <c r="AR101" i="2"/>
  <c r="Y101" i="2" s="1"/>
  <c r="BG101" i="2"/>
  <c r="BV101" i="2" s="1"/>
  <c r="AG60" i="12"/>
  <c r="AB92" i="12"/>
  <c r="AI76" i="12"/>
  <c r="AH60" i="12"/>
  <c r="AF44" i="12"/>
  <c r="AF28" i="12"/>
  <c r="AB12" i="12"/>
  <c r="AD28" i="12"/>
  <c r="AF209" i="12"/>
  <c r="AI209" i="12"/>
  <c r="AF92" i="12"/>
  <c r="E222" i="2"/>
  <c r="AC215" i="12"/>
  <c r="AP159" i="12"/>
  <c r="AR159" i="12"/>
  <c r="BC159" i="12"/>
  <c r="BF159" i="12"/>
  <c r="BR159" i="12"/>
  <c r="BB159" i="12"/>
  <c r="AT159" i="12"/>
  <c r="BT159" i="12"/>
  <c r="BP159" i="12"/>
  <c r="BE159" i="12"/>
  <c r="BG159" i="12"/>
  <c r="AS159" i="12"/>
  <c r="AO159" i="12"/>
  <c r="BS159" i="12"/>
  <c r="BQ159" i="12"/>
  <c r="BH159" i="12"/>
  <c r="BD159" i="12"/>
  <c r="BU159" i="12"/>
  <c r="AQ159" i="12"/>
  <c r="BV159" i="12"/>
  <c r="BW159" i="12"/>
  <c r="BI159" i="12"/>
  <c r="AU159" i="12"/>
  <c r="BJ159" i="12"/>
  <c r="AV159" i="12"/>
  <c r="BX159" i="12"/>
  <c r="BY159" i="12"/>
  <c r="BK159" i="12"/>
  <c r="AW159" i="12"/>
  <c r="BL159" i="12"/>
  <c r="BZ159" i="12"/>
  <c r="AX159" i="12"/>
  <c r="BR167" i="12"/>
  <c r="AS167" i="12"/>
  <c r="AT167" i="12"/>
  <c r="AP167" i="12"/>
  <c r="BS167" i="12"/>
  <c r="AO167" i="12"/>
  <c r="AR167" i="12"/>
  <c r="BF167" i="12"/>
  <c r="BB167" i="12"/>
  <c r="BV167" i="12"/>
  <c r="BP167" i="12"/>
  <c r="BG167" i="12"/>
  <c r="BE167" i="12"/>
  <c r="BC167" i="12"/>
  <c r="AN167" i="12"/>
  <c r="BH167" i="12"/>
  <c r="BQ167" i="12"/>
  <c r="AQ167" i="12"/>
  <c r="BT167" i="12"/>
  <c r="BD167" i="12"/>
  <c r="BU167" i="12"/>
  <c r="BW167" i="12"/>
  <c r="AU167" i="12"/>
  <c r="BI167" i="12"/>
  <c r="AV167" i="12"/>
  <c r="BJ167" i="12"/>
  <c r="BX167" i="12"/>
  <c r="BK167" i="12"/>
  <c r="AW167" i="12"/>
  <c r="BY167" i="12"/>
  <c r="AX167" i="12"/>
  <c r="BZ167" i="12"/>
  <c r="BL167" i="12"/>
  <c r="AR175" i="12"/>
  <c r="AS175" i="12"/>
  <c r="BS175" i="12"/>
  <c r="BF175" i="12"/>
  <c r="BV175" i="12"/>
  <c r="AP175" i="12"/>
  <c r="BG175" i="12"/>
  <c r="BP175" i="12"/>
  <c r="BE175" i="12"/>
  <c r="AO175" i="12"/>
  <c r="BR175" i="12"/>
  <c r="AT175" i="12"/>
  <c r="BC175" i="12"/>
  <c r="BH175" i="12"/>
  <c r="BT175" i="12"/>
  <c r="BU175" i="12"/>
  <c r="AN175" i="12"/>
  <c r="BD175" i="12"/>
  <c r="AQ175" i="12"/>
  <c r="BQ175" i="12"/>
  <c r="BW175" i="12"/>
  <c r="BI175" i="12"/>
  <c r="AU175" i="12"/>
  <c r="BJ175" i="12"/>
  <c r="BX175" i="12"/>
  <c r="AV175" i="12"/>
  <c r="BK175" i="12"/>
  <c r="AW175" i="12"/>
  <c r="BY175" i="12"/>
  <c r="BZ175" i="12"/>
  <c r="AX175" i="12"/>
  <c r="BL175" i="12"/>
  <c r="BP184" i="12"/>
  <c r="BT184" i="12"/>
  <c r="AN184" i="12"/>
  <c r="AO184" i="12"/>
  <c r="BF184" i="12"/>
  <c r="BS184" i="12"/>
  <c r="BE184" i="12"/>
  <c r="AT184" i="12"/>
  <c r="BV184" i="12"/>
  <c r="BR184" i="12"/>
  <c r="AP184" i="12"/>
  <c r="AS184" i="12"/>
  <c r="BG184" i="12"/>
  <c r="AR184" i="12"/>
  <c r="BH184" i="12"/>
  <c r="BD184" i="12"/>
  <c r="BB184" i="12"/>
  <c r="BC184" i="12"/>
  <c r="BU184" i="12"/>
  <c r="AQ184" i="12"/>
  <c r="BQ184" i="12"/>
  <c r="BI184" i="12"/>
  <c r="AU184" i="12"/>
  <c r="BW184" i="12"/>
  <c r="BJ184" i="12"/>
  <c r="BX184" i="12"/>
  <c r="AV184" i="12"/>
  <c r="AW184" i="12"/>
  <c r="BY184" i="12"/>
  <c r="BK184" i="12"/>
  <c r="AX184" i="12"/>
  <c r="BZ184" i="12"/>
  <c r="BL184" i="12"/>
  <c r="BG192" i="12"/>
  <c r="BS192" i="12"/>
  <c r="AO192" i="12"/>
  <c r="BF192" i="12"/>
  <c r="AP192" i="12"/>
  <c r="BE192" i="12"/>
  <c r="AR192" i="12"/>
  <c r="BB192" i="12"/>
  <c r="AT192" i="12"/>
  <c r="BC192" i="12"/>
  <c r="BP192" i="12"/>
  <c r="BH192" i="12"/>
  <c r="BQ192" i="12"/>
  <c r="BT192" i="12"/>
  <c r="AS192" i="12"/>
  <c r="AQ192" i="12"/>
  <c r="BV192" i="12"/>
  <c r="BD192" i="12"/>
  <c r="BR192" i="12"/>
  <c r="AN192" i="12"/>
  <c r="BU192" i="12"/>
  <c r="BI192" i="12"/>
  <c r="AU192" i="12"/>
  <c r="BW192" i="12"/>
  <c r="BX192" i="12"/>
  <c r="BJ192" i="12"/>
  <c r="AV192" i="12"/>
  <c r="BK192" i="12"/>
  <c r="AW192" i="12"/>
  <c r="BY192" i="12"/>
  <c r="AX192" i="12"/>
  <c r="BZ192" i="12"/>
  <c r="BL192" i="12"/>
  <c r="AO195" i="12"/>
  <c r="AS195" i="12"/>
  <c r="BS195" i="12"/>
  <c r="BR195" i="12"/>
  <c r="BE195" i="12"/>
  <c r="AT195" i="12"/>
  <c r="AR195" i="12"/>
  <c r="BB195" i="12"/>
  <c r="BF195" i="12"/>
  <c r="AP195" i="12"/>
  <c r="BU195" i="12"/>
  <c r="AQ195" i="12"/>
  <c r="BC195" i="12"/>
  <c r="BH195" i="12"/>
  <c r="BG195" i="12"/>
  <c r="BD195" i="12"/>
  <c r="AN195" i="12"/>
  <c r="BT195" i="12"/>
  <c r="BQ195" i="12"/>
  <c r="BV195" i="12"/>
  <c r="BW195" i="12"/>
  <c r="AU195" i="12"/>
  <c r="BI195" i="12"/>
  <c r="BJ195" i="12"/>
  <c r="BX195" i="12"/>
  <c r="AV195" i="12"/>
  <c r="BY195" i="12"/>
  <c r="BK195" i="12"/>
  <c r="AW195" i="12"/>
  <c r="BL195" i="12"/>
  <c r="AX195" i="12"/>
  <c r="BZ195" i="12"/>
  <c r="AP203" i="12"/>
  <c r="BB203" i="12"/>
  <c r="AT203" i="12"/>
  <c r="BS203" i="12"/>
  <c r="AS203" i="12"/>
  <c r="BF203" i="12"/>
  <c r="BP203" i="12"/>
  <c r="BE203" i="12"/>
  <c r="AR203" i="12"/>
  <c r="BR203" i="12"/>
  <c r="BT203" i="12"/>
  <c r="AN203" i="12"/>
  <c r="BD203" i="12"/>
  <c r="BG203" i="12"/>
  <c r="BV203" i="12"/>
  <c r="AO203" i="12"/>
  <c r="BU203" i="12"/>
  <c r="BC203" i="12"/>
  <c r="AQ203" i="12"/>
  <c r="BH203" i="12"/>
  <c r="BQ203" i="12"/>
  <c r="AU203" i="12"/>
  <c r="BW203" i="12"/>
  <c r="BI203" i="12"/>
  <c r="BJ203" i="12"/>
  <c r="AV203" i="12"/>
  <c r="BX203" i="12"/>
  <c r="BK203" i="12"/>
  <c r="AW203" i="12"/>
  <c r="BY203" i="12"/>
  <c r="AX203" i="12"/>
  <c r="BZ203" i="12"/>
  <c r="BL203" i="12"/>
  <c r="AS211" i="12"/>
  <c r="BT211" i="12"/>
  <c r="BE211" i="12"/>
  <c r="BF211" i="12"/>
  <c r="BP211" i="12"/>
  <c r="BB211" i="12"/>
  <c r="BG211" i="12"/>
  <c r="AR211" i="12"/>
  <c r="BR211" i="12"/>
  <c r="AT211" i="12"/>
  <c r="BC211" i="12"/>
  <c r="AO211" i="12"/>
  <c r="BS211" i="12"/>
  <c r="AN211" i="12"/>
  <c r="AQ211" i="12"/>
  <c r="BD211" i="12"/>
  <c r="BQ211" i="12"/>
  <c r="AP211" i="12"/>
  <c r="BU211" i="12"/>
  <c r="BH211" i="12"/>
  <c r="BV211" i="12"/>
  <c r="BI211" i="12"/>
  <c r="AU211" i="12"/>
  <c r="BW211" i="12"/>
  <c r="AV211" i="12"/>
  <c r="BX211" i="12"/>
  <c r="BJ211" i="12"/>
  <c r="AW211" i="12"/>
  <c r="BK211" i="12"/>
  <c r="BY211" i="12"/>
  <c r="AX211" i="12"/>
  <c r="BZ211" i="12"/>
  <c r="BL211" i="12"/>
  <c r="BF219" i="12"/>
  <c r="AP219" i="12"/>
  <c r="BE219" i="12"/>
  <c r="BT219" i="12"/>
  <c r="BP219" i="12"/>
  <c r="BR219" i="12"/>
  <c r="BV219" i="12"/>
  <c r="BS219" i="12"/>
  <c r="AT219" i="12"/>
  <c r="AO219" i="12"/>
  <c r="BG219" i="12"/>
  <c r="AS219" i="12"/>
  <c r="BB219" i="12"/>
  <c r="AN219" i="12"/>
  <c r="BH219" i="12"/>
  <c r="AR219" i="12"/>
  <c r="BD219" i="12"/>
  <c r="BQ219" i="12"/>
  <c r="BU219" i="12"/>
  <c r="AQ219" i="12"/>
  <c r="BC219" i="12"/>
  <c r="BI219" i="12"/>
  <c r="BW219" i="12"/>
  <c r="AU219" i="12"/>
  <c r="AV219" i="12"/>
  <c r="BX219" i="12"/>
  <c r="BJ219" i="12"/>
  <c r="BY219" i="12"/>
  <c r="BK219" i="12"/>
  <c r="AW219" i="12"/>
  <c r="BZ219" i="12"/>
  <c r="AX219" i="12"/>
  <c r="BL219" i="12"/>
  <c r="BV227" i="12"/>
  <c r="BP227" i="12"/>
  <c r="AS227" i="12"/>
  <c r="BE227" i="12"/>
  <c r="BC227" i="12"/>
  <c r="BF227" i="12"/>
  <c r="BG227" i="12"/>
  <c r="AT227" i="12"/>
  <c r="AO227" i="12"/>
  <c r="AP227" i="12"/>
  <c r="BS227" i="12"/>
  <c r="AR227" i="12"/>
  <c r="BR227" i="12"/>
  <c r="AN227" i="12"/>
  <c r="BH227" i="12"/>
  <c r="BQ227" i="12"/>
  <c r="BT227" i="12"/>
  <c r="BU227" i="12"/>
  <c r="BD227" i="12"/>
  <c r="AQ227" i="12"/>
  <c r="BW227" i="12"/>
  <c r="BI227" i="12"/>
  <c r="AU227" i="12"/>
  <c r="AV227" i="12"/>
  <c r="BJ227" i="12"/>
  <c r="BX227" i="12"/>
  <c r="AW227" i="12"/>
  <c r="BY227" i="12"/>
  <c r="BK227" i="12"/>
  <c r="BL227" i="12"/>
  <c r="BZ227" i="12"/>
  <c r="AX227" i="12"/>
  <c r="AY228" i="12"/>
  <c r="AY203" i="12"/>
  <c r="AY226" i="12"/>
  <c r="AY178" i="12"/>
  <c r="AY195" i="12"/>
  <c r="AY172" i="12"/>
  <c r="AY174" i="12"/>
  <c r="AY173" i="12"/>
  <c r="AY182" i="12"/>
  <c r="AY199" i="12"/>
  <c r="BM210" i="12"/>
  <c r="BM168" i="12"/>
  <c r="BM196" i="12"/>
  <c r="BM222" i="12"/>
  <c r="BM161" i="12"/>
  <c r="BM193" i="12"/>
  <c r="BM180" i="12"/>
  <c r="BM199" i="12"/>
  <c r="BM164" i="12"/>
  <c r="BM224" i="12"/>
  <c r="CA202" i="12"/>
  <c r="CA186" i="12"/>
  <c r="CA166" i="12"/>
  <c r="CA221" i="12"/>
  <c r="CA158" i="12"/>
  <c r="CA230" i="12"/>
  <c r="CA227" i="12"/>
  <c r="CA170" i="12"/>
  <c r="CA187" i="12"/>
  <c r="CA182" i="12"/>
  <c r="AJ22" i="11"/>
  <c r="BN271" i="2"/>
  <c r="AY271" i="2"/>
  <c r="AF271" i="2" s="1"/>
  <c r="AZ271" i="2"/>
  <c r="AG271" i="2" s="1"/>
  <c r="BS271" i="2"/>
  <c r="BP271" i="2"/>
  <c r="BI271" i="2"/>
  <c r="AU271" i="2"/>
  <c r="AB271" i="2" s="1"/>
  <c r="AS271" i="2"/>
  <c r="Z271" i="2" s="1"/>
  <c r="BK271" i="2"/>
  <c r="AX271" i="2"/>
  <c r="AE271" i="2" s="1"/>
  <c r="BC271" i="2"/>
  <c r="AJ271" i="2" s="1"/>
  <c r="BQ271" i="2"/>
  <c r="BD271" i="2"/>
  <c r="AK271" i="2" s="1"/>
  <c r="BE271" i="2"/>
  <c r="AL271" i="2" s="1"/>
  <c r="BT271" i="2"/>
  <c r="X271" i="2" s="1"/>
  <c r="BO271" i="2"/>
  <c r="BL271" i="2"/>
  <c r="BJ271" i="2"/>
  <c r="AR271" i="2"/>
  <c r="Y271" i="2" s="1"/>
  <c r="BR271" i="2"/>
  <c r="BM271" i="2"/>
  <c r="BH271" i="2"/>
  <c r="AW271" i="2"/>
  <c r="AD271" i="2" s="1"/>
  <c r="AT271" i="2"/>
  <c r="AA271" i="2" s="1"/>
  <c r="AV271" i="2"/>
  <c r="AC271" i="2" s="1"/>
  <c r="BB271" i="2"/>
  <c r="AI271" i="2" s="1"/>
  <c r="BA271" i="2"/>
  <c r="AH271" i="2" s="1"/>
  <c r="BG271" i="2"/>
  <c r="BV271" i="2" s="1"/>
  <c r="AJ19" i="11"/>
  <c r="AJ16" i="11"/>
  <c r="HC16" i="11"/>
  <c r="BN281" i="2"/>
  <c r="BA281" i="2"/>
  <c r="AH281" i="2" s="1"/>
  <c r="BS281" i="2"/>
  <c r="AY281" i="2"/>
  <c r="AF281" i="2" s="1"/>
  <c r="BP281" i="2"/>
  <c r="AZ281" i="2"/>
  <c r="AG281" i="2" s="1"/>
  <c r="BI281" i="2"/>
  <c r="AS281" i="2"/>
  <c r="Z281" i="2" s="1"/>
  <c r="AU281" i="2"/>
  <c r="AB281" i="2" s="1"/>
  <c r="BQ281" i="2"/>
  <c r="BC281" i="2"/>
  <c r="AJ281" i="2" s="1"/>
  <c r="AX281" i="2"/>
  <c r="AE281" i="2" s="1"/>
  <c r="BD281" i="2"/>
  <c r="AK281" i="2" s="1"/>
  <c r="BK281" i="2"/>
  <c r="BR281" i="2"/>
  <c r="BE281" i="2"/>
  <c r="AL281" i="2" s="1"/>
  <c r="AV281" i="2"/>
  <c r="AC281" i="2" s="1"/>
  <c r="AR281" i="2"/>
  <c r="Y281" i="2" s="1"/>
  <c r="BO281" i="2"/>
  <c r="BL281" i="2"/>
  <c r="AW281" i="2"/>
  <c r="AD281" i="2" s="1"/>
  <c r="BJ281" i="2"/>
  <c r="BB281" i="2"/>
  <c r="AI281" i="2" s="1"/>
  <c r="AT281" i="2"/>
  <c r="AA281" i="2" s="1"/>
  <c r="BH281" i="2"/>
  <c r="BM281" i="2"/>
  <c r="BG281" i="2"/>
  <c r="BV281" i="2" s="1"/>
  <c r="AS267" i="2"/>
  <c r="Z267" i="2" s="1"/>
  <c r="AW267" i="2"/>
  <c r="AD267" i="2" s="1"/>
  <c r="BO267" i="2"/>
  <c r="BQ269" i="2"/>
  <c r="AX269" i="2"/>
  <c r="AE269" i="2" s="1"/>
  <c r="BN269" i="2"/>
  <c r="BI269" i="2"/>
  <c r="BD269" i="2"/>
  <c r="AK269" i="2" s="1"/>
  <c r="AS269" i="2"/>
  <c r="Z269" i="2" s="1"/>
  <c r="AY269" i="2"/>
  <c r="AF269" i="2" s="1"/>
  <c r="BP269" i="2"/>
  <c r="BS269" i="2"/>
  <c r="AZ269" i="2"/>
  <c r="AG269" i="2" s="1"/>
  <c r="AU269" i="2"/>
  <c r="AB269" i="2" s="1"/>
  <c r="BC269" i="2"/>
  <c r="AJ269" i="2" s="1"/>
  <c r="BK269" i="2"/>
  <c r="BR269" i="2"/>
  <c r="BB269" i="2"/>
  <c r="AI269" i="2" s="1"/>
  <c r="BE269" i="2"/>
  <c r="AL269" i="2" s="1"/>
  <c r="AW269" i="2"/>
  <c r="AD269" i="2" s="1"/>
  <c r="BO269" i="2"/>
  <c r="BA269" i="2"/>
  <c r="AH269" i="2" s="1"/>
  <c r="AR269" i="2"/>
  <c r="Y269" i="2" s="1"/>
  <c r="BH269" i="2"/>
  <c r="AT269" i="2"/>
  <c r="AA269" i="2" s="1"/>
  <c r="BL269" i="2"/>
  <c r="AV269" i="2"/>
  <c r="AC269" i="2" s="1"/>
  <c r="BM269" i="2"/>
  <c r="BJ269" i="2"/>
  <c r="BG269" i="2"/>
  <c r="BV269" i="2" s="1"/>
  <c r="BQ270" i="2"/>
  <c r="AU270" i="2"/>
  <c r="AB270" i="2" s="1"/>
  <c r="BK270" i="2"/>
  <c r="BS270" i="2"/>
  <c r="BP270" i="2"/>
  <c r="BN270" i="2"/>
  <c r="BI270" i="2"/>
  <c r="AS270" i="2"/>
  <c r="Z270" i="2" s="1"/>
  <c r="AY270" i="2"/>
  <c r="AF270" i="2" s="1"/>
  <c r="AZ270" i="2"/>
  <c r="AG270" i="2" s="1"/>
  <c r="BC270" i="2"/>
  <c r="AJ270" i="2" s="1"/>
  <c r="AX270" i="2"/>
  <c r="AE270" i="2" s="1"/>
  <c r="BD270" i="2"/>
  <c r="AK270" i="2" s="1"/>
  <c r="BA270" i="2"/>
  <c r="AH270" i="2" s="1"/>
  <c r="BE270" i="2"/>
  <c r="AL270" i="2" s="1"/>
  <c r="BR270" i="2"/>
  <c r="AR270" i="2"/>
  <c r="Y270" i="2" s="1"/>
  <c r="AW270" i="2"/>
  <c r="AD270" i="2" s="1"/>
  <c r="BB270" i="2"/>
  <c r="AI270" i="2" s="1"/>
  <c r="BL270" i="2"/>
  <c r="BO270" i="2"/>
  <c r="BM270" i="2"/>
  <c r="BJ270" i="2"/>
  <c r="BH270" i="2"/>
  <c r="AT270" i="2"/>
  <c r="AA270" i="2" s="1"/>
  <c r="AV270" i="2"/>
  <c r="AC270" i="2" s="1"/>
  <c r="BG270" i="2"/>
  <c r="BV270" i="2" s="1"/>
  <c r="AZ265" i="2"/>
  <c r="AG265" i="2" s="1"/>
  <c r="BK265" i="2"/>
  <c r="AU265" i="2"/>
  <c r="AB265" i="2" s="1"/>
  <c r="AY265" i="2"/>
  <c r="AF265" i="2" s="1"/>
  <c r="BP265" i="2"/>
  <c r="BN265" i="2"/>
  <c r="BS265" i="2"/>
  <c r="BC265" i="2"/>
  <c r="AJ265" i="2" s="1"/>
  <c r="AS265" i="2"/>
  <c r="Z265" i="2" s="1"/>
  <c r="BQ265" i="2"/>
  <c r="AX265" i="2"/>
  <c r="AE265" i="2" s="1"/>
  <c r="BD265" i="2"/>
  <c r="AK265" i="2" s="1"/>
  <c r="BI265" i="2"/>
  <c r="BB265" i="2"/>
  <c r="AI265" i="2" s="1"/>
  <c r="AV265" i="2"/>
  <c r="AC265" i="2" s="1"/>
  <c r="AR265" i="2"/>
  <c r="Y265" i="2" s="1"/>
  <c r="BH265" i="2"/>
  <c r="BL265" i="2"/>
  <c r="AW265" i="2"/>
  <c r="AD265" i="2" s="1"/>
  <c r="BO265" i="2"/>
  <c r="AT265" i="2"/>
  <c r="AA265" i="2" s="1"/>
  <c r="BR265" i="2"/>
  <c r="BA265" i="2"/>
  <c r="AH265" i="2" s="1"/>
  <c r="BM265" i="2"/>
  <c r="BJ265" i="2"/>
  <c r="BE265" i="2"/>
  <c r="AL265" i="2" s="1"/>
  <c r="BG265" i="2"/>
  <c r="BV265" i="2" s="1"/>
  <c r="BC261" i="2"/>
  <c r="AJ261" i="2" s="1"/>
  <c r="BQ261" i="2"/>
  <c r="BK261" i="2"/>
  <c r="AY261" i="2"/>
  <c r="AF261" i="2" s="1"/>
  <c r="AU261" i="2"/>
  <c r="AB261" i="2" s="1"/>
  <c r="BN261" i="2"/>
  <c r="AZ261" i="2"/>
  <c r="AG261" i="2" s="1"/>
  <c r="BS261" i="2"/>
  <c r="BP261" i="2"/>
  <c r="BI261" i="2"/>
  <c r="AX261" i="2"/>
  <c r="AE261" i="2" s="1"/>
  <c r="AS261" i="2"/>
  <c r="Z261" i="2" s="1"/>
  <c r="BD261" i="2"/>
  <c r="AK261" i="2" s="1"/>
  <c r="BO261" i="2"/>
  <c r="BA261" i="2"/>
  <c r="AH261" i="2" s="1"/>
  <c r="BL261" i="2"/>
  <c r="BM261" i="2"/>
  <c r="AT261" i="2"/>
  <c r="AA261" i="2" s="1"/>
  <c r="AR261" i="2"/>
  <c r="Y261" i="2" s="1"/>
  <c r="BB261" i="2"/>
  <c r="AI261" i="2" s="1"/>
  <c r="AV261" i="2"/>
  <c r="AC261" i="2" s="1"/>
  <c r="BH261" i="2"/>
  <c r="BE261" i="2"/>
  <c r="AL261" i="2" s="1"/>
  <c r="BJ261" i="2"/>
  <c r="BR261" i="2"/>
  <c r="AW261" i="2"/>
  <c r="AD261" i="2" s="1"/>
  <c r="BG261" i="2"/>
  <c r="BV261" i="2" s="1"/>
  <c r="BN272" i="2"/>
  <c r="AZ272" i="2"/>
  <c r="AG272" i="2" s="1"/>
  <c r="BP272" i="2"/>
  <c r="BI272" i="2"/>
  <c r="BK272" i="2"/>
  <c r="AU272" i="2"/>
  <c r="AB272" i="2" s="1"/>
  <c r="BQ272" i="2"/>
  <c r="BC272" i="2"/>
  <c r="AJ272" i="2" s="1"/>
  <c r="AS272" i="2"/>
  <c r="Z272" i="2" s="1"/>
  <c r="BS272" i="2"/>
  <c r="AX272" i="2"/>
  <c r="AE272" i="2" s="1"/>
  <c r="AY272" i="2"/>
  <c r="AF272" i="2" s="1"/>
  <c r="BM272" i="2"/>
  <c r="BL272" i="2"/>
  <c r="AV272" i="2"/>
  <c r="AC272" i="2" s="1"/>
  <c r="BO272" i="2"/>
  <c r="BJ272" i="2"/>
  <c r="BB272" i="2"/>
  <c r="AI272" i="2" s="1"/>
  <c r="AT272" i="2"/>
  <c r="AA272" i="2" s="1"/>
  <c r="AW272" i="2"/>
  <c r="AD272" i="2" s="1"/>
  <c r="AR272" i="2"/>
  <c r="Y272" i="2" s="1"/>
  <c r="BR272" i="2"/>
  <c r="BH272" i="2"/>
  <c r="BA272" i="2"/>
  <c r="AH272" i="2" s="1"/>
  <c r="BD272" i="2"/>
  <c r="AK272" i="2" s="1"/>
  <c r="BE272" i="2"/>
  <c r="AL272" i="2" s="1"/>
  <c r="BT272" i="2"/>
  <c r="X272" i="2" s="1"/>
  <c r="BG272" i="2"/>
  <c r="BV272" i="2" s="1"/>
  <c r="AS277" i="2"/>
  <c r="Z277" i="2" s="1"/>
  <c r="BS277" i="2"/>
  <c r="BD277" i="2"/>
  <c r="AK277" i="2" s="1"/>
  <c r="AY277" i="2"/>
  <c r="AF277" i="2" s="1"/>
  <c r="BP277" i="2"/>
  <c r="BN277" i="2"/>
  <c r="BI277" i="2"/>
  <c r="AU277" i="2"/>
  <c r="AB277" i="2" s="1"/>
  <c r="AZ277" i="2"/>
  <c r="AG277" i="2" s="1"/>
  <c r="BQ277" i="2"/>
  <c r="BC277" i="2"/>
  <c r="AJ277" i="2" s="1"/>
  <c r="AX277" i="2"/>
  <c r="AE277" i="2" s="1"/>
  <c r="BK277" i="2"/>
  <c r="BM277" i="2"/>
  <c r="AV277" i="2"/>
  <c r="AC277" i="2" s="1"/>
  <c r="AT277" i="2"/>
  <c r="AA277" i="2" s="1"/>
  <c r="BB277" i="2"/>
  <c r="AI277" i="2" s="1"/>
  <c r="BE277" i="2"/>
  <c r="AL277" i="2" s="1"/>
  <c r="BJ277" i="2"/>
  <c r="BO277" i="2"/>
  <c r="BA277" i="2"/>
  <c r="AH277" i="2" s="1"/>
  <c r="BR277" i="2"/>
  <c r="AR277" i="2"/>
  <c r="Y277" i="2" s="1"/>
  <c r="BL277" i="2"/>
  <c r="AW277" i="2"/>
  <c r="AD277" i="2" s="1"/>
  <c r="BH277" i="2"/>
  <c r="BG277" i="2"/>
  <c r="BV277" i="2" s="1"/>
  <c r="AS280" i="2"/>
  <c r="Z280" i="2" s="1"/>
  <c r="BQ280" i="2"/>
  <c r="BP280" i="2"/>
  <c r="AU280" i="2"/>
  <c r="AB280" i="2" s="1"/>
  <c r="BC280" i="2"/>
  <c r="AJ280" i="2" s="1"/>
  <c r="AZ280" i="2"/>
  <c r="AG280" i="2" s="1"/>
  <c r="BK280" i="2"/>
  <c r="BD280" i="2"/>
  <c r="AK280" i="2" s="1"/>
  <c r="AX280" i="2"/>
  <c r="AE280" i="2" s="1"/>
  <c r="AY280" i="2"/>
  <c r="AF280" i="2" s="1"/>
  <c r="BI280" i="2"/>
  <c r="BN280" i="2"/>
  <c r="BS280" i="2"/>
  <c r="BA280" i="2"/>
  <c r="AH280" i="2" s="1"/>
  <c r="BM280" i="2"/>
  <c r="AV280" i="2"/>
  <c r="AC280" i="2" s="1"/>
  <c r="AW280" i="2"/>
  <c r="AD280" i="2" s="1"/>
  <c r="BO280" i="2"/>
  <c r="AT280" i="2"/>
  <c r="AA280" i="2" s="1"/>
  <c r="AR280" i="2"/>
  <c r="Y280" i="2" s="1"/>
  <c r="BL280" i="2"/>
  <c r="BH280" i="2"/>
  <c r="BJ280" i="2"/>
  <c r="BB280" i="2"/>
  <c r="AI280" i="2" s="1"/>
  <c r="BE280" i="2"/>
  <c r="AL280" i="2" s="1"/>
  <c r="BR280" i="2"/>
  <c r="BG280" i="2"/>
  <c r="BV280" i="2" s="1"/>
  <c r="EI23" i="11"/>
  <c r="CN23" i="11" s="1"/>
  <c r="EI18" i="11"/>
  <c r="CN18" i="11" s="1"/>
  <c r="EI7" i="11"/>
  <c r="CN7" i="11" s="1"/>
  <c r="EI21" i="11"/>
  <c r="CN21" i="11" s="1"/>
  <c r="EI16" i="11"/>
  <c r="CN16" i="11" s="1"/>
  <c r="EI11" i="11"/>
  <c r="CN11" i="11" s="1"/>
  <c r="EI13" i="11"/>
  <c r="CN13" i="11" s="1"/>
  <c r="EI17" i="11"/>
  <c r="CN17" i="11" s="1"/>
  <c r="EI15" i="11"/>
  <c r="CN15" i="11" s="1"/>
  <c r="EI19" i="11"/>
  <c r="CN19" i="11" s="1"/>
  <c r="EI8" i="11"/>
  <c r="CN8" i="11" s="1"/>
  <c r="EI12" i="11"/>
  <c r="CN12" i="11" s="1"/>
  <c r="EI10" i="11"/>
  <c r="CN10" i="11" s="1"/>
  <c r="EI14" i="11"/>
  <c r="CN14" i="11" s="1"/>
  <c r="EI9" i="11"/>
  <c r="CN9" i="11" s="1"/>
  <c r="EI5" i="11"/>
  <c r="EI20" i="11"/>
  <c r="CN20" i="11" s="1"/>
  <c r="EI6" i="11"/>
  <c r="CN6" i="11" s="1"/>
  <c r="EI24" i="11"/>
  <c r="CN24" i="11" s="1"/>
  <c r="EI22" i="11"/>
  <c r="CN22" i="11" s="1"/>
  <c r="BI276" i="2"/>
  <c r="AS276" i="2"/>
  <c r="Z276" i="2" s="1"/>
  <c r="BC276" i="2"/>
  <c r="AJ276" i="2" s="1"/>
  <c r="BK276" i="2"/>
  <c r="BP276" i="2"/>
  <c r="BQ276" i="2"/>
  <c r="AX276" i="2"/>
  <c r="AE276" i="2" s="1"/>
  <c r="BS276" i="2"/>
  <c r="BN276" i="2"/>
  <c r="AZ276" i="2"/>
  <c r="AG276" i="2" s="1"/>
  <c r="AU276" i="2"/>
  <c r="AB276" i="2" s="1"/>
  <c r="BD276" i="2"/>
  <c r="AK276" i="2" s="1"/>
  <c r="AY276" i="2"/>
  <c r="AF276" i="2" s="1"/>
  <c r="BR276" i="2"/>
  <c r="BA276" i="2"/>
  <c r="AH276" i="2" s="1"/>
  <c r="BB276" i="2"/>
  <c r="AI276" i="2" s="1"/>
  <c r="AT276" i="2"/>
  <c r="AA276" i="2" s="1"/>
  <c r="BL276" i="2"/>
  <c r="BJ276" i="2"/>
  <c r="AW276" i="2"/>
  <c r="AD276" i="2" s="1"/>
  <c r="BH276" i="2"/>
  <c r="AR276" i="2"/>
  <c r="Y276" i="2" s="1"/>
  <c r="BM276" i="2"/>
  <c r="AV276" i="2"/>
  <c r="AC276" i="2" s="1"/>
  <c r="BE276" i="2"/>
  <c r="AL276" i="2" s="1"/>
  <c r="BO276" i="2"/>
  <c r="BG276" i="2"/>
  <c r="BV276" i="2" s="1"/>
  <c r="AZ263" i="2"/>
  <c r="AG263" i="2" s="1"/>
  <c r="BI263" i="2"/>
  <c r="AU263" i="2"/>
  <c r="AB263" i="2" s="1"/>
  <c r="BK263" i="2"/>
  <c r="BS263" i="2"/>
  <c r="AX263" i="2"/>
  <c r="AE263" i="2" s="1"/>
  <c r="BP263" i="2"/>
  <c r="BC263" i="2"/>
  <c r="AJ263" i="2" s="1"/>
  <c r="AY263" i="2"/>
  <c r="AF263" i="2" s="1"/>
  <c r="BN263" i="2"/>
  <c r="BQ263" i="2"/>
  <c r="AS263" i="2"/>
  <c r="Z263" i="2" s="1"/>
  <c r="BR263" i="2"/>
  <c r="BE263" i="2"/>
  <c r="AL263" i="2" s="1"/>
  <c r="BO263" i="2"/>
  <c r="BL263" i="2"/>
  <c r="AW263" i="2"/>
  <c r="AD263" i="2" s="1"/>
  <c r="AT263" i="2"/>
  <c r="AA263" i="2" s="1"/>
  <c r="BH263" i="2"/>
  <c r="BM263" i="2"/>
  <c r="BB263" i="2"/>
  <c r="AI263" i="2" s="1"/>
  <c r="BJ263" i="2"/>
  <c r="BD263" i="2"/>
  <c r="AK263" i="2" s="1"/>
  <c r="AR263" i="2"/>
  <c r="Y263" i="2" s="1"/>
  <c r="BA263" i="2"/>
  <c r="AH263" i="2" s="1"/>
  <c r="AV263" i="2"/>
  <c r="AC263" i="2" s="1"/>
  <c r="BG263" i="2"/>
  <c r="BV263" i="2" s="1"/>
  <c r="AU278" i="2"/>
  <c r="AB278" i="2" s="1"/>
  <c r="BC278" i="2"/>
  <c r="AJ278" i="2" s="1"/>
  <c r="BD278" i="2"/>
  <c r="AK278" i="2" s="1"/>
  <c r="AX278" i="2"/>
  <c r="AE278" i="2" s="1"/>
  <c r="BS278" i="2"/>
  <c r="BN278" i="2"/>
  <c r="AZ278" i="2"/>
  <c r="AG278" i="2" s="1"/>
  <c r="AY278" i="2"/>
  <c r="AF278" i="2" s="1"/>
  <c r="BI278" i="2"/>
  <c r="AS278" i="2"/>
  <c r="Z278" i="2" s="1"/>
  <c r="BK278" i="2"/>
  <c r="BP278" i="2"/>
  <c r="BQ278" i="2"/>
  <c r="BM278" i="2"/>
  <c r="BB278" i="2"/>
  <c r="AI278" i="2" s="1"/>
  <c r="AT278" i="2"/>
  <c r="AA278" i="2" s="1"/>
  <c r="AR278" i="2"/>
  <c r="Y278" i="2" s="1"/>
  <c r="BA278" i="2"/>
  <c r="AH278" i="2" s="1"/>
  <c r="AV278" i="2"/>
  <c r="AC278" i="2" s="1"/>
  <c r="BJ278" i="2"/>
  <c r="BE278" i="2"/>
  <c r="AL278" i="2" s="1"/>
  <c r="BL278" i="2"/>
  <c r="AW278" i="2"/>
  <c r="AD278" i="2" s="1"/>
  <c r="BO278" i="2"/>
  <c r="BH278" i="2"/>
  <c r="BR278" i="2"/>
  <c r="BT278" i="2"/>
  <c r="X278" i="2" s="1"/>
  <c r="BG278" i="2"/>
  <c r="BV278" i="2" s="1"/>
  <c r="AJ21" i="11"/>
  <c r="HC21" i="11"/>
  <c r="AZ266" i="2"/>
  <c r="AG266" i="2" s="1"/>
  <c r="AU266" i="2"/>
  <c r="AB266" i="2" s="1"/>
  <c r="BK266" i="2"/>
  <c r="AY266" i="2"/>
  <c r="AF266" i="2" s="1"/>
  <c r="BQ266" i="2"/>
  <c r="BC266" i="2"/>
  <c r="AJ266" i="2" s="1"/>
  <c r="AX266" i="2"/>
  <c r="AE266" i="2" s="1"/>
  <c r="BI266" i="2"/>
  <c r="AS266" i="2"/>
  <c r="Z266" i="2" s="1"/>
  <c r="BP266" i="2"/>
  <c r="BN266" i="2"/>
  <c r="BS266" i="2"/>
  <c r="AT266" i="2"/>
  <c r="AA266" i="2" s="1"/>
  <c r="BE266" i="2"/>
  <c r="AL266" i="2" s="1"/>
  <c r="BL266" i="2"/>
  <c r="BD266" i="2"/>
  <c r="AK266" i="2" s="1"/>
  <c r="BA266" i="2"/>
  <c r="AH266" i="2" s="1"/>
  <c r="BH266" i="2"/>
  <c r="BB266" i="2"/>
  <c r="AI266" i="2" s="1"/>
  <c r="BJ266" i="2"/>
  <c r="BR266" i="2"/>
  <c r="AW266" i="2"/>
  <c r="AD266" i="2" s="1"/>
  <c r="BO266" i="2"/>
  <c r="AR266" i="2"/>
  <c r="Y266" i="2" s="1"/>
  <c r="BM266" i="2"/>
  <c r="AV266" i="2"/>
  <c r="AC266" i="2" s="1"/>
  <c r="BG266" i="2"/>
  <c r="BV266" i="2" s="1"/>
  <c r="BQ268" i="2"/>
  <c r="BD268" i="2"/>
  <c r="AK268" i="2" s="1"/>
  <c r="BJ268" i="2"/>
  <c r="AW268" i="2"/>
  <c r="AD268" i="2" s="1"/>
  <c r="BQ279" i="2"/>
  <c r="AU279" i="2"/>
  <c r="AB279" i="2" s="1"/>
  <c r="AX279" i="2"/>
  <c r="AE279" i="2" s="1"/>
  <c r="BC279" i="2"/>
  <c r="AJ279" i="2" s="1"/>
  <c r="BK279" i="2"/>
  <c r="AZ279" i="2"/>
  <c r="AG279" i="2" s="1"/>
  <c r="AY279" i="2"/>
  <c r="AF279" i="2" s="1"/>
  <c r="BN279" i="2"/>
  <c r="BS279" i="2"/>
  <c r="AS279" i="2"/>
  <c r="Z279" i="2" s="1"/>
  <c r="BI279" i="2"/>
  <c r="BP279" i="2"/>
  <c r="BD279" i="2"/>
  <c r="AK279" i="2" s="1"/>
  <c r="AW279" i="2"/>
  <c r="AD279" i="2" s="1"/>
  <c r="BH279" i="2"/>
  <c r="BL279" i="2"/>
  <c r="BJ279" i="2"/>
  <c r="BR279" i="2"/>
  <c r="BB279" i="2"/>
  <c r="AI279" i="2" s="1"/>
  <c r="AR279" i="2"/>
  <c r="Y279" i="2" s="1"/>
  <c r="AV279" i="2"/>
  <c r="AC279" i="2" s="1"/>
  <c r="BE279" i="2"/>
  <c r="AL279" i="2" s="1"/>
  <c r="AT279" i="2"/>
  <c r="AA279" i="2" s="1"/>
  <c r="BA279" i="2"/>
  <c r="AH279" i="2" s="1"/>
  <c r="BM279" i="2"/>
  <c r="BO279" i="2"/>
  <c r="BG279" i="2"/>
  <c r="BV279" i="2" s="1"/>
  <c r="BN262" i="2"/>
  <c r="BS262" i="2"/>
  <c r="BI262" i="2"/>
  <c r="AS262" i="2"/>
  <c r="Z262" i="2" s="1"/>
  <c r="BC262" i="2"/>
  <c r="AJ262" i="2" s="1"/>
  <c r="AZ262" i="2"/>
  <c r="AG262" i="2" s="1"/>
  <c r="BK262" i="2"/>
  <c r="AY262" i="2"/>
  <c r="AF262" i="2" s="1"/>
  <c r="BQ262" i="2"/>
  <c r="AX262" i="2"/>
  <c r="AE262" i="2" s="1"/>
  <c r="BP262" i="2"/>
  <c r="AU262" i="2"/>
  <c r="AB262" i="2" s="1"/>
  <c r="AV262" i="2"/>
  <c r="AC262" i="2" s="1"/>
  <c r="AR262" i="2"/>
  <c r="Y262" i="2" s="1"/>
  <c r="BO262" i="2"/>
  <c r="BB262" i="2"/>
  <c r="AI262" i="2" s="1"/>
  <c r="AW262" i="2"/>
  <c r="AD262" i="2" s="1"/>
  <c r="BR262" i="2"/>
  <c r="BM262" i="2"/>
  <c r="BL262" i="2"/>
  <c r="BE262" i="2"/>
  <c r="AL262" i="2" s="1"/>
  <c r="BH262" i="2"/>
  <c r="BA262" i="2"/>
  <c r="AH262" i="2" s="1"/>
  <c r="AT262" i="2"/>
  <c r="AA262" i="2" s="1"/>
  <c r="BJ262" i="2"/>
  <c r="BD262" i="2"/>
  <c r="AK262" i="2" s="1"/>
  <c r="BG262" i="2"/>
  <c r="BV262" i="2" s="1"/>
  <c r="AX264" i="2"/>
  <c r="AE264" i="2" s="1"/>
  <c r="BC264" i="2"/>
  <c r="AJ264" i="2" s="1"/>
  <c r="AS264" i="2"/>
  <c r="Z264" i="2" s="1"/>
  <c r="BN264" i="2"/>
  <c r="AZ264" i="2"/>
  <c r="AG264" i="2" s="1"/>
  <c r="AU264" i="2"/>
  <c r="AB264" i="2" s="1"/>
  <c r="BK264" i="2"/>
  <c r="BQ264" i="2"/>
  <c r="BP264" i="2"/>
  <c r="AY264" i="2"/>
  <c r="AF264" i="2" s="1"/>
  <c r="BI264" i="2"/>
  <c r="BS264" i="2"/>
  <c r="BA264" i="2"/>
  <c r="AH264" i="2" s="1"/>
  <c r="BJ264" i="2"/>
  <c r="BE264" i="2"/>
  <c r="AL264" i="2" s="1"/>
  <c r="AT264" i="2"/>
  <c r="AA264" i="2" s="1"/>
  <c r="AV264" i="2"/>
  <c r="AC264" i="2" s="1"/>
  <c r="AR264" i="2"/>
  <c r="Y264" i="2" s="1"/>
  <c r="AW264" i="2"/>
  <c r="AD264" i="2" s="1"/>
  <c r="BR264" i="2"/>
  <c r="BM264" i="2"/>
  <c r="BD264" i="2"/>
  <c r="AK264" i="2" s="1"/>
  <c r="BH264" i="2"/>
  <c r="BL264" i="2"/>
  <c r="BO264" i="2"/>
  <c r="BB264" i="2"/>
  <c r="AI264" i="2" s="1"/>
  <c r="BG264" i="2"/>
  <c r="BV264" i="2" s="1"/>
  <c r="AY275" i="2"/>
  <c r="AF275" i="2" s="1"/>
  <c r="BP275" i="2"/>
  <c r="AU275" i="2"/>
  <c r="AB275" i="2" s="1"/>
  <c r="BH275" i="2"/>
  <c r="AZ275" i="2"/>
  <c r="AG275" i="2" s="1"/>
  <c r="AX275" i="2"/>
  <c r="AE275" i="2" s="1"/>
  <c r="BQ275" i="2"/>
  <c r="BC275" i="2"/>
  <c r="AJ275" i="2" s="1"/>
  <c r="AS275" i="2"/>
  <c r="Z275" i="2" s="1"/>
  <c r="BN275" i="2"/>
  <c r="BK275" i="2"/>
  <c r="BI275" i="2"/>
  <c r="BS275" i="2"/>
  <c r="BM275" i="2"/>
  <c r="BO275" i="2"/>
  <c r="BE275" i="2"/>
  <c r="AL275" i="2" s="1"/>
  <c r="AR275" i="2"/>
  <c r="Y275" i="2" s="1"/>
  <c r="BL275" i="2"/>
  <c r="BD275" i="2"/>
  <c r="AK275" i="2" s="1"/>
  <c r="BB275" i="2"/>
  <c r="AI275" i="2" s="1"/>
  <c r="BJ275" i="2"/>
  <c r="BR275" i="2"/>
  <c r="BA275" i="2"/>
  <c r="AH275" i="2" s="1"/>
  <c r="AT275" i="2"/>
  <c r="AA275" i="2" s="1"/>
  <c r="AW275" i="2"/>
  <c r="AD275" i="2" s="1"/>
  <c r="AV275" i="2"/>
  <c r="AC275" i="2" s="1"/>
  <c r="BG275" i="2"/>
  <c r="BV275" i="2" s="1"/>
  <c r="BN282" i="2"/>
  <c r="AZ282" i="2"/>
  <c r="AG282" i="2" s="1"/>
  <c r="AY282" i="2"/>
  <c r="AF282" i="2" s="1"/>
  <c r="BS282" i="2"/>
  <c r="BI282" i="2"/>
  <c r="AS282" i="2"/>
  <c r="Z282" i="2" s="1"/>
  <c r="BK282" i="2"/>
  <c r="BP282" i="2"/>
  <c r="AX282" i="2"/>
  <c r="AE282" i="2" s="1"/>
  <c r="BQ282" i="2"/>
  <c r="AU282" i="2"/>
  <c r="AB282" i="2" s="1"/>
  <c r="BC282" i="2"/>
  <c r="AJ282" i="2" s="1"/>
  <c r="BA282" i="2"/>
  <c r="AH282" i="2" s="1"/>
  <c r="BH282" i="2"/>
  <c r="BB282" i="2"/>
  <c r="AI282" i="2" s="1"/>
  <c r="AR282" i="2"/>
  <c r="Y282" i="2" s="1"/>
  <c r="BL282" i="2"/>
  <c r="BD282" i="2"/>
  <c r="AK282" i="2" s="1"/>
  <c r="BJ282" i="2"/>
  <c r="BE282" i="2"/>
  <c r="AL282" i="2" s="1"/>
  <c r="AT282" i="2"/>
  <c r="AA282" i="2" s="1"/>
  <c r="BO282" i="2"/>
  <c r="BR282" i="2"/>
  <c r="AW282" i="2"/>
  <c r="AD282" i="2" s="1"/>
  <c r="AV282" i="2"/>
  <c r="AC282" i="2" s="1"/>
  <c r="BM282" i="2"/>
  <c r="BG282" i="2"/>
  <c r="BV282" i="2" s="1"/>
  <c r="DT21" i="11"/>
  <c r="BY21" i="11" s="1"/>
  <c r="DT17" i="11"/>
  <c r="BY17" i="11" s="1"/>
  <c r="DT13" i="11"/>
  <c r="BY13" i="11" s="1"/>
  <c r="DT9" i="11"/>
  <c r="BY9" i="11" s="1"/>
  <c r="DT24" i="11"/>
  <c r="BY24" i="11" s="1"/>
  <c r="DT19" i="11"/>
  <c r="BY19" i="11" s="1"/>
  <c r="DT14" i="11"/>
  <c r="BY14" i="11" s="1"/>
  <c r="DT12" i="11"/>
  <c r="BY12" i="11" s="1"/>
  <c r="DT20" i="11"/>
  <c r="BY20" i="11" s="1"/>
  <c r="DT7" i="11"/>
  <c r="BY7" i="11" s="1"/>
  <c r="DT5" i="11"/>
  <c r="BY5" i="11" s="1"/>
  <c r="DT22" i="11"/>
  <c r="BY22" i="11" s="1"/>
  <c r="DT11" i="11"/>
  <c r="BY11" i="11" s="1"/>
  <c r="DT15" i="11"/>
  <c r="BY15" i="11" s="1"/>
  <c r="DT10" i="11"/>
  <c r="BY10" i="11" s="1"/>
  <c r="DT8" i="11"/>
  <c r="BY8" i="11" s="1"/>
  <c r="DT23" i="11"/>
  <c r="BY23" i="11" s="1"/>
  <c r="DT16" i="11"/>
  <c r="BY16" i="11" s="1"/>
  <c r="DT18" i="11"/>
  <c r="BY18" i="11" s="1"/>
  <c r="DT6" i="11"/>
  <c r="BY6" i="11" s="1"/>
  <c r="BC6" i="2"/>
  <c r="AJ6" i="2" s="1"/>
  <c r="AZ6" i="2"/>
  <c r="AG6" i="2" s="1"/>
  <c r="BQ6" i="2"/>
  <c r="AS6" i="2"/>
  <c r="Z6" i="2" s="1"/>
  <c r="AU6" i="2"/>
  <c r="AB6" i="2" s="1"/>
  <c r="BS6" i="2"/>
  <c r="BN6" i="2"/>
  <c r="BI6" i="2"/>
  <c r="BK6" i="2"/>
  <c r="AY6" i="2"/>
  <c r="AF6" i="2" s="1"/>
  <c r="BP6" i="2"/>
  <c r="AX6" i="2"/>
  <c r="AE6" i="2" s="1"/>
  <c r="BH6" i="2"/>
  <c r="BM6" i="2"/>
  <c r="BD6" i="2"/>
  <c r="AK6" i="2" s="1"/>
  <c r="BA6" i="2"/>
  <c r="AH6" i="2" s="1"/>
  <c r="AV6" i="2"/>
  <c r="AC6" i="2" s="1"/>
  <c r="BB6" i="2"/>
  <c r="AI6" i="2" s="1"/>
  <c r="BE6" i="2"/>
  <c r="AL6" i="2" s="1"/>
  <c r="BL6" i="2"/>
  <c r="BR6" i="2"/>
  <c r="AT6" i="2"/>
  <c r="AA6" i="2" s="1"/>
  <c r="AW6" i="2"/>
  <c r="AD6" i="2" s="1"/>
  <c r="BO6" i="2"/>
  <c r="BJ6" i="2"/>
  <c r="AR6" i="2"/>
  <c r="Y6" i="2" s="1"/>
  <c r="BG6" i="2"/>
  <c r="BI17" i="2"/>
  <c r="BQ17" i="2"/>
  <c r="AX17" i="2"/>
  <c r="AE17" i="2" s="1"/>
  <c r="AZ17" i="2"/>
  <c r="AG17" i="2" s="1"/>
  <c r="AS17" i="2"/>
  <c r="Z17" i="2" s="1"/>
  <c r="AY17" i="2"/>
  <c r="AF17" i="2" s="1"/>
  <c r="BN17" i="2"/>
  <c r="BS17" i="2"/>
  <c r="BC17" i="2"/>
  <c r="AJ17" i="2" s="1"/>
  <c r="AU17" i="2"/>
  <c r="AB17" i="2" s="1"/>
  <c r="BK17" i="2"/>
  <c r="BP17" i="2"/>
  <c r="BA17" i="2"/>
  <c r="AH17" i="2" s="1"/>
  <c r="BR17" i="2"/>
  <c r="AV17" i="2"/>
  <c r="AC17" i="2" s="1"/>
  <c r="BD17" i="2"/>
  <c r="AK17" i="2" s="1"/>
  <c r="BH17" i="2"/>
  <c r="BJ17" i="2"/>
  <c r="BM17" i="2"/>
  <c r="BE17" i="2"/>
  <c r="AL17" i="2" s="1"/>
  <c r="AT17" i="2"/>
  <c r="AA17" i="2" s="1"/>
  <c r="AR17" i="2"/>
  <c r="Y17" i="2" s="1"/>
  <c r="BB17" i="2"/>
  <c r="AI17" i="2" s="1"/>
  <c r="AW17" i="2"/>
  <c r="AD17" i="2" s="1"/>
  <c r="BO17" i="2"/>
  <c r="BL17" i="2"/>
  <c r="BG17" i="2"/>
  <c r="BQ21" i="2"/>
  <c r="AU21" i="2"/>
  <c r="AB21" i="2" s="1"/>
  <c r="AX21" i="2"/>
  <c r="AE21" i="2" s="1"/>
  <c r="AZ21" i="2"/>
  <c r="AG21" i="2" s="1"/>
  <c r="AS21" i="2"/>
  <c r="Z21" i="2" s="1"/>
  <c r="BS21" i="2"/>
  <c r="BK21" i="2"/>
  <c r="BC21" i="2"/>
  <c r="AJ21" i="2" s="1"/>
  <c r="BN21" i="2"/>
  <c r="BI21" i="2"/>
  <c r="BH21" i="2"/>
  <c r="BP21" i="2"/>
  <c r="BR21" i="2"/>
  <c r="AV21" i="2"/>
  <c r="AC21" i="2" s="1"/>
  <c r="BM21" i="2"/>
  <c r="BA21" i="2"/>
  <c r="AH21" i="2" s="1"/>
  <c r="BJ21" i="2"/>
  <c r="BE21" i="2"/>
  <c r="AL21" i="2" s="1"/>
  <c r="BD21" i="2"/>
  <c r="AK21" i="2" s="1"/>
  <c r="BB21" i="2"/>
  <c r="AI21" i="2" s="1"/>
  <c r="AR21" i="2"/>
  <c r="Y21" i="2" s="1"/>
  <c r="AT21" i="2"/>
  <c r="AA21" i="2" s="1"/>
  <c r="AY21" i="2"/>
  <c r="AF21" i="2" s="1"/>
  <c r="BL21" i="2"/>
  <c r="AW21" i="2"/>
  <c r="AD21" i="2" s="1"/>
  <c r="BO21" i="2"/>
  <c r="BG21" i="2"/>
  <c r="AZ25" i="2"/>
  <c r="AG25" i="2" s="1"/>
  <c r="BN25" i="2"/>
  <c r="AU25" i="2"/>
  <c r="AB25" i="2" s="1"/>
  <c r="BC25" i="2"/>
  <c r="AJ25" i="2" s="1"/>
  <c r="BI25" i="2"/>
  <c r="BQ25" i="2"/>
  <c r="BA25" i="2"/>
  <c r="AH25" i="2" s="1"/>
  <c r="BP25" i="2"/>
  <c r="AS25" i="2"/>
  <c r="Z25" i="2" s="1"/>
  <c r="BS25" i="2"/>
  <c r="AV25" i="2"/>
  <c r="AC25" i="2" s="1"/>
  <c r="BK25" i="2"/>
  <c r="AX25" i="2"/>
  <c r="AE25" i="2" s="1"/>
  <c r="BM25" i="2"/>
  <c r="BD25" i="2"/>
  <c r="AK25" i="2" s="1"/>
  <c r="BR25" i="2"/>
  <c r="BL25" i="2"/>
  <c r="BJ25" i="2"/>
  <c r="AT25" i="2"/>
  <c r="AA25" i="2" s="1"/>
  <c r="AR25" i="2"/>
  <c r="Y25" i="2" s="1"/>
  <c r="BH25" i="2"/>
  <c r="BO25" i="2"/>
  <c r="AY25" i="2"/>
  <c r="AF25" i="2" s="1"/>
  <c r="BB25" i="2"/>
  <c r="AI25" i="2" s="1"/>
  <c r="BE25" i="2"/>
  <c r="AL25" i="2" s="1"/>
  <c r="AW25" i="2"/>
  <c r="AD25" i="2" s="1"/>
  <c r="BG25" i="2"/>
  <c r="BV25" i="2" s="1"/>
  <c r="BQ29" i="2"/>
  <c r="BC29" i="2"/>
  <c r="AJ29" i="2" s="1"/>
  <c r="BK29" i="2"/>
  <c r="AZ29" i="2"/>
  <c r="AG29" i="2" s="1"/>
  <c r="BI29" i="2"/>
  <c r="AX29" i="2"/>
  <c r="AE29" i="2" s="1"/>
  <c r="BN29" i="2"/>
  <c r="AU29" i="2"/>
  <c r="AB29" i="2" s="1"/>
  <c r="AS29" i="2"/>
  <c r="Z29" i="2" s="1"/>
  <c r="BS29" i="2"/>
  <c r="BP29" i="2"/>
  <c r="AY29" i="2"/>
  <c r="AF29" i="2" s="1"/>
  <c r="BD29" i="2"/>
  <c r="AK29" i="2" s="1"/>
  <c r="BM29" i="2"/>
  <c r="BR29" i="2"/>
  <c r="AV29" i="2"/>
  <c r="AC29" i="2" s="1"/>
  <c r="BJ29" i="2"/>
  <c r="BA29" i="2"/>
  <c r="AH29" i="2" s="1"/>
  <c r="BH29" i="2"/>
  <c r="AT29" i="2"/>
  <c r="AA29" i="2" s="1"/>
  <c r="BB29" i="2"/>
  <c r="AI29" i="2" s="1"/>
  <c r="AR29" i="2"/>
  <c r="Y29" i="2" s="1"/>
  <c r="BL29" i="2"/>
  <c r="BE29" i="2"/>
  <c r="AL29" i="2" s="1"/>
  <c r="AW29" i="2"/>
  <c r="AD29" i="2" s="1"/>
  <c r="BO29" i="2"/>
  <c r="BG29" i="2"/>
  <c r="BV29" i="2" s="1"/>
  <c r="BC33" i="2"/>
  <c r="AJ33" i="2" s="1"/>
  <c r="BK33" i="2"/>
  <c r="BI33" i="2"/>
  <c r="AZ33" i="2"/>
  <c r="AG33" i="2" s="1"/>
  <c r="BN33" i="2"/>
  <c r="BP33" i="2"/>
  <c r="AS33" i="2"/>
  <c r="Z33" i="2" s="1"/>
  <c r="BS33" i="2"/>
  <c r="BQ33" i="2"/>
  <c r="AY33" i="2"/>
  <c r="AF33" i="2" s="1"/>
  <c r="AX33" i="2"/>
  <c r="AE33" i="2" s="1"/>
  <c r="AU33" i="2"/>
  <c r="AB33" i="2" s="1"/>
  <c r="BM33" i="2"/>
  <c r="BH33" i="2"/>
  <c r="BA33" i="2"/>
  <c r="AH33" i="2" s="1"/>
  <c r="BD33" i="2"/>
  <c r="AK33" i="2" s="1"/>
  <c r="BJ33" i="2"/>
  <c r="AV33" i="2"/>
  <c r="AC33" i="2" s="1"/>
  <c r="BR33" i="2"/>
  <c r="AT33" i="2"/>
  <c r="AA33" i="2" s="1"/>
  <c r="BB33" i="2"/>
  <c r="AI33" i="2" s="1"/>
  <c r="BL33" i="2"/>
  <c r="AR33" i="2"/>
  <c r="Y33" i="2" s="1"/>
  <c r="BE33" i="2"/>
  <c r="AL33" i="2" s="1"/>
  <c r="AW33" i="2"/>
  <c r="AD33" i="2" s="1"/>
  <c r="BO33" i="2"/>
  <c r="BG33" i="2"/>
  <c r="BV33" i="2" s="1"/>
  <c r="AZ37" i="2"/>
  <c r="AG37" i="2" s="1"/>
  <c r="BC37" i="2"/>
  <c r="AJ37" i="2" s="1"/>
  <c r="BI37" i="2"/>
  <c r="BN37" i="2"/>
  <c r="BS37" i="2"/>
  <c r="AS37" i="2"/>
  <c r="Z37" i="2" s="1"/>
  <c r="BP37" i="2"/>
  <c r="BK37" i="2"/>
  <c r="BD37" i="2"/>
  <c r="AK37" i="2" s="1"/>
  <c r="BQ37" i="2"/>
  <c r="AX37" i="2"/>
  <c r="AE37" i="2" s="1"/>
  <c r="AU37" i="2"/>
  <c r="AB37" i="2" s="1"/>
  <c r="AY37" i="2"/>
  <c r="AF37" i="2" s="1"/>
  <c r="BH37" i="2"/>
  <c r="BA37" i="2"/>
  <c r="AH37" i="2" s="1"/>
  <c r="BJ37" i="2"/>
  <c r="AV37" i="2"/>
  <c r="AC37" i="2" s="1"/>
  <c r="BM37" i="2"/>
  <c r="AT37" i="2"/>
  <c r="AA37" i="2" s="1"/>
  <c r="BR37" i="2"/>
  <c r="BB37" i="2"/>
  <c r="AI37" i="2" s="1"/>
  <c r="BE37" i="2"/>
  <c r="AL37" i="2" s="1"/>
  <c r="BL37" i="2"/>
  <c r="AR37" i="2"/>
  <c r="Y37" i="2" s="1"/>
  <c r="BO37" i="2"/>
  <c r="AW37" i="2"/>
  <c r="AD37" i="2" s="1"/>
  <c r="BG37" i="2"/>
  <c r="BV37" i="2" s="1"/>
  <c r="AZ41" i="2"/>
  <c r="AG41" i="2" s="1"/>
  <c r="BC41" i="2"/>
  <c r="AJ41" i="2" s="1"/>
  <c r="BQ41" i="2"/>
  <c r="BS41" i="2"/>
  <c r="BI41" i="2"/>
  <c r="BN41" i="2"/>
  <c r="AU41" i="2"/>
  <c r="AB41" i="2" s="1"/>
  <c r="AS41" i="2"/>
  <c r="Z41" i="2" s="1"/>
  <c r="BK41" i="2"/>
  <c r="AY41" i="2"/>
  <c r="AF41" i="2" s="1"/>
  <c r="BP41" i="2"/>
  <c r="BD41" i="2"/>
  <c r="AK41" i="2" s="1"/>
  <c r="AX41" i="2"/>
  <c r="AE41" i="2" s="1"/>
  <c r="BJ41" i="2"/>
  <c r="BH41" i="2"/>
  <c r="BM41" i="2"/>
  <c r="BA41" i="2"/>
  <c r="AH41" i="2" s="1"/>
  <c r="BR41" i="2"/>
  <c r="AV41" i="2"/>
  <c r="AC41" i="2" s="1"/>
  <c r="BL41" i="2"/>
  <c r="BB41" i="2"/>
  <c r="AI41" i="2" s="1"/>
  <c r="BE41" i="2"/>
  <c r="AL41" i="2" s="1"/>
  <c r="AR41" i="2"/>
  <c r="Y41" i="2" s="1"/>
  <c r="AW41" i="2"/>
  <c r="AD41" i="2" s="1"/>
  <c r="BO41" i="2"/>
  <c r="AT41" i="2"/>
  <c r="AA41" i="2" s="1"/>
  <c r="BG41" i="2"/>
  <c r="BV41" i="2" s="1"/>
  <c r="BC45" i="2"/>
  <c r="AJ45" i="2" s="1"/>
  <c r="AS45" i="2"/>
  <c r="Z45" i="2" s="1"/>
  <c r="BN45" i="2"/>
  <c r="BA45" i="2"/>
  <c r="AH45" i="2" s="1"/>
  <c r="BI45" i="2"/>
  <c r="AU45" i="2"/>
  <c r="AB45" i="2" s="1"/>
  <c r="BS45" i="2"/>
  <c r="BQ45" i="2"/>
  <c r="AZ45" i="2"/>
  <c r="AG45" i="2" s="1"/>
  <c r="AY45" i="2"/>
  <c r="AF45" i="2" s="1"/>
  <c r="BP45" i="2"/>
  <c r="AX45" i="2"/>
  <c r="AE45" i="2" s="1"/>
  <c r="BK45" i="2"/>
  <c r="BD45" i="2"/>
  <c r="AK45" i="2" s="1"/>
  <c r="BH45" i="2"/>
  <c r="BJ45" i="2"/>
  <c r="AV45" i="2"/>
  <c r="AC45" i="2" s="1"/>
  <c r="BR45" i="2"/>
  <c r="BM45" i="2"/>
  <c r="BB45" i="2"/>
  <c r="AI45" i="2" s="1"/>
  <c r="AR45" i="2"/>
  <c r="Y45" i="2" s="1"/>
  <c r="BL45" i="2"/>
  <c r="AT45" i="2"/>
  <c r="AA45" i="2" s="1"/>
  <c r="BO45" i="2"/>
  <c r="AW45" i="2"/>
  <c r="AD45" i="2" s="1"/>
  <c r="BE45" i="2"/>
  <c r="AL45" i="2" s="1"/>
  <c r="BG45" i="2"/>
  <c r="BV45" i="2" s="1"/>
  <c r="BQ49" i="2"/>
  <c r="AZ49" i="2"/>
  <c r="AG49" i="2" s="1"/>
  <c r="AS49" i="2"/>
  <c r="Z49" i="2" s="1"/>
  <c r="BK49" i="2"/>
  <c r="BI49" i="2"/>
  <c r="BN49" i="2"/>
  <c r="AY49" i="2"/>
  <c r="AF49" i="2" s="1"/>
  <c r="AU49" i="2"/>
  <c r="AB49" i="2" s="1"/>
  <c r="BP49" i="2"/>
  <c r="AX49" i="2"/>
  <c r="AE49" i="2" s="1"/>
  <c r="BC49" i="2"/>
  <c r="AJ49" i="2" s="1"/>
  <c r="BS49" i="2"/>
  <c r="BD49" i="2"/>
  <c r="AK49" i="2" s="1"/>
  <c r="BH49" i="2"/>
  <c r="AV49" i="2"/>
  <c r="AC49" i="2" s="1"/>
  <c r="BA49" i="2"/>
  <c r="AH49" i="2" s="1"/>
  <c r="BM49" i="2"/>
  <c r="BJ49" i="2"/>
  <c r="AT49" i="2"/>
  <c r="AA49" i="2" s="1"/>
  <c r="BE49" i="2"/>
  <c r="AL49" i="2" s="1"/>
  <c r="AR49" i="2"/>
  <c r="Y49" i="2" s="1"/>
  <c r="BL49" i="2"/>
  <c r="BB49" i="2"/>
  <c r="AI49" i="2" s="1"/>
  <c r="AW49" i="2"/>
  <c r="AD49" i="2" s="1"/>
  <c r="BO49" i="2"/>
  <c r="BR49" i="2"/>
  <c r="BG49" i="2"/>
  <c r="BV49" i="2" s="1"/>
  <c r="BI53" i="2"/>
  <c r="AS53" i="2"/>
  <c r="Z53" i="2" s="1"/>
  <c r="BN53" i="2"/>
  <c r="BQ53" i="2"/>
  <c r="AZ53" i="2"/>
  <c r="AG53" i="2" s="1"/>
  <c r="AU53" i="2"/>
  <c r="AB53" i="2" s="1"/>
  <c r="BC53" i="2"/>
  <c r="AJ53" i="2" s="1"/>
  <c r="BS53" i="2"/>
  <c r="AY53" i="2"/>
  <c r="AF53" i="2" s="1"/>
  <c r="BK53" i="2"/>
  <c r="BD53" i="2"/>
  <c r="AK53" i="2" s="1"/>
  <c r="AX53" i="2"/>
  <c r="AE53" i="2" s="1"/>
  <c r="BH53" i="2"/>
  <c r="BP53" i="2"/>
  <c r="AV53" i="2"/>
  <c r="AC53" i="2" s="1"/>
  <c r="BA53" i="2"/>
  <c r="AH53" i="2" s="1"/>
  <c r="BR53" i="2"/>
  <c r="BM53" i="2"/>
  <c r="AR53" i="2"/>
  <c r="Y53" i="2" s="1"/>
  <c r="BL53" i="2"/>
  <c r="BE53" i="2"/>
  <c r="AL53" i="2" s="1"/>
  <c r="AT53" i="2"/>
  <c r="AA53" i="2" s="1"/>
  <c r="BJ53" i="2"/>
  <c r="BB53" i="2"/>
  <c r="AI53" i="2" s="1"/>
  <c r="AW53" i="2"/>
  <c r="AD53" i="2" s="1"/>
  <c r="BO53" i="2"/>
  <c r="BG53" i="2"/>
  <c r="BV53" i="2" s="1"/>
  <c r="BN57" i="2"/>
  <c r="BA57" i="2"/>
  <c r="AH57" i="2" s="1"/>
  <c r="BQ57" i="2"/>
  <c r="AZ57" i="2"/>
  <c r="AG57" i="2" s="1"/>
  <c r="AU57" i="2"/>
  <c r="AB57" i="2" s="1"/>
  <c r="BC57" i="2"/>
  <c r="AJ57" i="2" s="1"/>
  <c r="BI57" i="2"/>
  <c r="BK57" i="2"/>
  <c r="BD57" i="2"/>
  <c r="AK57" i="2" s="1"/>
  <c r="AY57" i="2"/>
  <c r="AF57" i="2" s="1"/>
  <c r="BS57" i="2"/>
  <c r="AX57" i="2"/>
  <c r="AE57" i="2" s="1"/>
  <c r="AS57" i="2"/>
  <c r="Z57" i="2" s="1"/>
  <c r="BP57" i="2"/>
  <c r="AV57" i="2"/>
  <c r="AC57" i="2" s="1"/>
  <c r="BM57" i="2"/>
  <c r="BH57" i="2"/>
  <c r="BB57" i="2"/>
  <c r="AI57" i="2" s="1"/>
  <c r="AT57" i="2"/>
  <c r="AA57" i="2" s="1"/>
  <c r="BJ57" i="2"/>
  <c r="BE57" i="2"/>
  <c r="AL57" i="2" s="1"/>
  <c r="BR57" i="2"/>
  <c r="AR57" i="2"/>
  <c r="Y57" i="2" s="1"/>
  <c r="AW57" i="2"/>
  <c r="AD57" i="2" s="1"/>
  <c r="BO57" i="2"/>
  <c r="BL57" i="2"/>
  <c r="BG57" i="2"/>
  <c r="BV57" i="2" s="1"/>
  <c r="BA61" i="2"/>
  <c r="AH61" i="2" s="1"/>
  <c r="BN61" i="2"/>
  <c r="AZ61" i="2"/>
  <c r="AG61" i="2" s="1"/>
  <c r="AU61" i="2"/>
  <c r="AB61" i="2" s="1"/>
  <c r="BC61" i="2"/>
  <c r="AJ61" i="2" s="1"/>
  <c r="BS61" i="2"/>
  <c r="BI61" i="2"/>
  <c r="BK61" i="2"/>
  <c r="AS61" i="2"/>
  <c r="Z61" i="2" s="1"/>
  <c r="AY61" i="2"/>
  <c r="AF61" i="2" s="1"/>
  <c r="AX61" i="2"/>
  <c r="AE61" i="2" s="1"/>
  <c r="BD61" i="2"/>
  <c r="AK61" i="2" s="1"/>
  <c r="BP61" i="2"/>
  <c r="BQ61" i="2"/>
  <c r="AV61" i="2"/>
  <c r="AC61" i="2" s="1"/>
  <c r="BH61" i="2"/>
  <c r="BR61" i="2"/>
  <c r="BM61" i="2"/>
  <c r="BE61" i="2"/>
  <c r="AL61" i="2" s="1"/>
  <c r="BJ61" i="2"/>
  <c r="BB61" i="2"/>
  <c r="AI61" i="2" s="1"/>
  <c r="AR61" i="2"/>
  <c r="Y61" i="2" s="1"/>
  <c r="BL61" i="2"/>
  <c r="AT61" i="2"/>
  <c r="AA61" i="2" s="1"/>
  <c r="AW61" i="2"/>
  <c r="AD61" i="2" s="1"/>
  <c r="BO61" i="2"/>
  <c r="BG61" i="2"/>
  <c r="BV61" i="2" s="1"/>
  <c r="BN65" i="2"/>
  <c r="AZ65" i="2"/>
  <c r="AG65" i="2" s="1"/>
  <c r="AU65" i="2"/>
  <c r="AB65" i="2" s="1"/>
  <c r="BC65" i="2"/>
  <c r="AJ65" i="2" s="1"/>
  <c r="BS65" i="2"/>
  <c r="BI65" i="2"/>
  <c r="AS65" i="2"/>
  <c r="Z65" i="2" s="1"/>
  <c r="BQ65" i="2"/>
  <c r="BK65" i="2"/>
  <c r="AX65" i="2"/>
  <c r="AE65" i="2" s="1"/>
  <c r="BP65" i="2"/>
  <c r="AY65" i="2"/>
  <c r="AF65" i="2" s="1"/>
  <c r="BH65" i="2"/>
  <c r="BM65" i="2"/>
  <c r="BA65" i="2"/>
  <c r="AH65" i="2" s="1"/>
  <c r="BD65" i="2"/>
  <c r="AK65" i="2" s="1"/>
  <c r="BR65" i="2"/>
  <c r="AV65" i="2"/>
  <c r="AC65" i="2" s="1"/>
  <c r="AT65" i="2"/>
  <c r="AA65" i="2" s="1"/>
  <c r="BJ65" i="2"/>
  <c r="BB65" i="2"/>
  <c r="AI65" i="2" s="1"/>
  <c r="BE65" i="2"/>
  <c r="AL65" i="2" s="1"/>
  <c r="AR65" i="2"/>
  <c r="Y65" i="2" s="1"/>
  <c r="BL65" i="2"/>
  <c r="BO65" i="2"/>
  <c r="AW65" i="2"/>
  <c r="AD65" i="2" s="1"/>
  <c r="BG65" i="2"/>
  <c r="BV65" i="2" s="1"/>
  <c r="BN69" i="2"/>
  <c r="BQ69" i="2"/>
  <c r="AU69" i="2"/>
  <c r="AB69" i="2" s="1"/>
  <c r="BI69" i="2"/>
  <c r="AZ69" i="2"/>
  <c r="AG69" i="2" s="1"/>
  <c r="BC69" i="2"/>
  <c r="AJ69" i="2" s="1"/>
  <c r="BP69" i="2"/>
  <c r="BK69" i="2"/>
  <c r="AS69" i="2"/>
  <c r="Z69" i="2" s="1"/>
  <c r="BS69" i="2"/>
  <c r="BD69" i="2"/>
  <c r="AK69" i="2" s="1"/>
  <c r="AX69" i="2"/>
  <c r="AE69" i="2" s="1"/>
  <c r="AY69" i="2"/>
  <c r="AF69" i="2" s="1"/>
  <c r="BH69" i="2"/>
  <c r="BM69" i="2"/>
  <c r="BA69" i="2"/>
  <c r="AH69" i="2" s="1"/>
  <c r="AV69" i="2"/>
  <c r="AC69" i="2" s="1"/>
  <c r="BR69" i="2"/>
  <c r="BE69" i="2"/>
  <c r="AL69" i="2" s="1"/>
  <c r="BL69" i="2"/>
  <c r="BB69" i="2"/>
  <c r="AI69" i="2" s="1"/>
  <c r="BJ69" i="2"/>
  <c r="AR69" i="2"/>
  <c r="Y69" i="2" s="1"/>
  <c r="AT69" i="2"/>
  <c r="AA69" i="2" s="1"/>
  <c r="AW69" i="2"/>
  <c r="AD69" i="2" s="1"/>
  <c r="BO69" i="2"/>
  <c r="BG69" i="2"/>
  <c r="BV69" i="2" s="1"/>
  <c r="BN13" i="2"/>
  <c r="BK13" i="2"/>
  <c r="BQ13" i="2"/>
  <c r="AU13" i="2"/>
  <c r="AB13" i="2" s="1"/>
  <c r="AZ13" i="2"/>
  <c r="AG13" i="2" s="1"/>
  <c r="AS13" i="2"/>
  <c r="Z13" i="2" s="1"/>
  <c r="BA13" i="2"/>
  <c r="AH13" i="2" s="1"/>
  <c r="BC13" i="2"/>
  <c r="AJ13" i="2" s="1"/>
  <c r="AY13" i="2"/>
  <c r="AF13" i="2" s="1"/>
  <c r="BI13" i="2"/>
  <c r="BP13" i="2"/>
  <c r="BS13" i="2"/>
  <c r="AX13" i="2"/>
  <c r="AE13" i="2" s="1"/>
  <c r="BD13" i="2"/>
  <c r="AK13" i="2" s="1"/>
  <c r="AV13" i="2"/>
  <c r="AC13" i="2" s="1"/>
  <c r="BR13" i="2"/>
  <c r="BM13" i="2"/>
  <c r="BH13" i="2"/>
  <c r="BJ13" i="2"/>
  <c r="BB13" i="2"/>
  <c r="AI13" i="2" s="1"/>
  <c r="AR13" i="2"/>
  <c r="Y13" i="2" s="1"/>
  <c r="BE13" i="2"/>
  <c r="AL13" i="2" s="1"/>
  <c r="AT13" i="2"/>
  <c r="AA13" i="2" s="1"/>
  <c r="AW13" i="2"/>
  <c r="AD13" i="2" s="1"/>
  <c r="BL13" i="2"/>
  <c r="BO13" i="2"/>
  <c r="BG13" i="2"/>
  <c r="BN5" i="2"/>
  <c r="BI5" i="2"/>
  <c r="BQ5" i="2"/>
  <c r="AU5" i="2"/>
  <c r="AB5" i="2" s="1"/>
  <c r="AZ5" i="2"/>
  <c r="AG5" i="2" s="1"/>
  <c r="AS5" i="2"/>
  <c r="Z5" i="2" s="1"/>
  <c r="BK5" i="2"/>
  <c r="BS5" i="2"/>
  <c r="BC5" i="2"/>
  <c r="AJ5" i="2" s="1"/>
  <c r="AY5" i="2"/>
  <c r="AF5" i="2" s="1"/>
  <c r="BP5" i="2"/>
  <c r="AX5" i="2"/>
  <c r="AE5" i="2" s="1"/>
  <c r="BA5" i="2"/>
  <c r="AH5" i="2" s="1"/>
  <c r="BH5" i="2"/>
  <c r="BJ5" i="2"/>
  <c r="AV5" i="2"/>
  <c r="AC5" i="2" s="1"/>
  <c r="BD5" i="2"/>
  <c r="AK5" i="2" s="1"/>
  <c r="BM5" i="2"/>
  <c r="BL5" i="2"/>
  <c r="BB5" i="2"/>
  <c r="AI5" i="2" s="1"/>
  <c r="AT5" i="2"/>
  <c r="AA5" i="2" s="1"/>
  <c r="AR5" i="2"/>
  <c r="Y5" i="2" s="1"/>
  <c r="BE5" i="2"/>
  <c r="AL5" i="2" s="1"/>
  <c r="BR5" i="2"/>
  <c r="AW5" i="2"/>
  <c r="AD5" i="2" s="1"/>
  <c r="BO5" i="2"/>
  <c r="BG5" i="2"/>
  <c r="AZ14" i="2"/>
  <c r="AG14" i="2" s="1"/>
  <c r="BS14" i="2"/>
  <c r="BD14" i="2"/>
  <c r="AK14" i="2" s="1"/>
  <c r="AU14" i="2"/>
  <c r="AB14" i="2" s="1"/>
  <c r="BN14" i="2"/>
  <c r="BC14" i="2"/>
  <c r="AJ14" i="2" s="1"/>
  <c r="BI14" i="2"/>
  <c r="AX14" i="2"/>
  <c r="AE14" i="2" s="1"/>
  <c r="BQ14" i="2"/>
  <c r="AS14" i="2"/>
  <c r="Z14" i="2" s="1"/>
  <c r="BK14" i="2"/>
  <c r="AY14" i="2"/>
  <c r="AF14" i="2" s="1"/>
  <c r="BP14" i="2"/>
  <c r="BA14" i="2"/>
  <c r="AH14" i="2" s="1"/>
  <c r="BM14" i="2"/>
  <c r="BJ14" i="2"/>
  <c r="AV14" i="2"/>
  <c r="AC14" i="2" s="1"/>
  <c r="BR14" i="2"/>
  <c r="BH14" i="2"/>
  <c r="BB14" i="2"/>
  <c r="AI14" i="2" s="1"/>
  <c r="BE14" i="2"/>
  <c r="AL14" i="2" s="1"/>
  <c r="BL14" i="2"/>
  <c r="AT14" i="2"/>
  <c r="AA14" i="2" s="1"/>
  <c r="AR14" i="2"/>
  <c r="Y14" i="2" s="1"/>
  <c r="AW14" i="2"/>
  <c r="AD14" i="2" s="1"/>
  <c r="BO14" i="2"/>
  <c r="BG14" i="2"/>
  <c r="BP18" i="2"/>
  <c r="AZ18" i="2"/>
  <c r="AG18" i="2" s="1"/>
  <c r="BK18" i="2"/>
  <c r="BS18" i="2"/>
  <c r="BN18" i="2"/>
  <c r="AU18" i="2"/>
  <c r="AB18" i="2" s="1"/>
  <c r="BI18" i="2"/>
  <c r="BQ18" i="2"/>
  <c r="AS18" i="2"/>
  <c r="Z18" i="2" s="1"/>
  <c r="BC18" i="2"/>
  <c r="AJ18" i="2" s="1"/>
  <c r="AX18" i="2"/>
  <c r="AE18" i="2" s="1"/>
  <c r="BR18" i="2"/>
  <c r="BA18" i="2"/>
  <c r="AH18" i="2" s="1"/>
  <c r="BM18" i="2"/>
  <c r="AV18" i="2"/>
  <c r="AC18" i="2" s="1"/>
  <c r="BD18" i="2"/>
  <c r="AK18" i="2" s="1"/>
  <c r="AY18" i="2"/>
  <c r="AF18" i="2" s="1"/>
  <c r="BB18" i="2"/>
  <c r="AI18" i="2" s="1"/>
  <c r="BE18" i="2"/>
  <c r="AL18" i="2" s="1"/>
  <c r="BJ18" i="2"/>
  <c r="BL18" i="2"/>
  <c r="AT18" i="2"/>
  <c r="AA18" i="2" s="1"/>
  <c r="AR18" i="2"/>
  <c r="Y18" i="2" s="1"/>
  <c r="BH18" i="2"/>
  <c r="BO18" i="2"/>
  <c r="AW18" i="2"/>
  <c r="AD18" i="2" s="1"/>
  <c r="BG18" i="2"/>
  <c r="BA22" i="2"/>
  <c r="AH22" i="2" s="1"/>
  <c r="BS22" i="2"/>
  <c r="AU22" i="2"/>
  <c r="AB22" i="2" s="1"/>
  <c r="BN22" i="2"/>
  <c r="BI22" i="2"/>
  <c r="BK22" i="2"/>
  <c r="BC22" i="2"/>
  <c r="AJ22" i="2" s="1"/>
  <c r="AZ22" i="2"/>
  <c r="AG22" i="2" s="1"/>
  <c r="BQ22" i="2"/>
  <c r="AS22" i="2"/>
  <c r="Z22" i="2" s="1"/>
  <c r="BP22" i="2"/>
  <c r="AX22" i="2"/>
  <c r="AE22" i="2" s="1"/>
  <c r="AY22" i="2"/>
  <c r="AF22" i="2" s="1"/>
  <c r="BJ22" i="2"/>
  <c r="AV22" i="2"/>
  <c r="AC22" i="2" s="1"/>
  <c r="BM22" i="2"/>
  <c r="BH22" i="2"/>
  <c r="BR22" i="2"/>
  <c r="BD22" i="2"/>
  <c r="AK22" i="2" s="1"/>
  <c r="BB22" i="2"/>
  <c r="AI22" i="2" s="1"/>
  <c r="BL22" i="2"/>
  <c r="AT22" i="2"/>
  <c r="AA22" i="2" s="1"/>
  <c r="AR22" i="2"/>
  <c r="Y22" i="2" s="1"/>
  <c r="BE22" i="2"/>
  <c r="AL22" i="2" s="1"/>
  <c r="BO22" i="2"/>
  <c r="AW22" i="2"/>
  <c r="AD22" i="2" s="1"/>
  <c r="BG22" i="2"/>
  <c r="BN26" i="2"/>
  <c r="BI26" i="2"/>
  <c r="BC26" i="2"/>
  <c r="AJ26" i="2" s="1"/>
  <c r="AS26" i="2"/>
  <c r="Z26" i="2" s="1"/>
  <c r="BK26" i="2"/>
  <c r="BA26" i="2"/>
  <c r="AH26" i="2" s="1"/>
  <c r="BQ26" i="2"/>
  <c r="AZ26" i="2"/>
  <c r="AG26" i="2" s="1"/>
  <c r="AU26" i="2"/>
  <c r="AB26" i="2" s="1"/>
  <c r="BP26" i="2"/>
  <c r="AX26" i="2"/>
  <c r="AE26" i="2" s="1"/>
  <c r="BS26" i="2"/>
  <c r="BJ26" i="2"/>
  <c r="BR26" i="2"/>
  <c r="BM26" i="2"/>
  <c r="BD26" i="2"/>
  <c r="AK26" i="2" s="1"/>
  <c r="AV26" i="2"/>
  <c r="AC26" i="2" s="1"/>
  <c r="BH26" i="2"/>
  <c r="AY26" i="2"/>
  <c r="AF26" i="2" s="1"/>
  <c r="AT26" i="2"/>
  <c r="AA26" i="2" s="1"/>
  <c r="AR26" i="2"/>
  <c r="Y26" i="2" s="1"/>
  <c r="BE26" i="2"/>
  <c r="AL26" i="2" s="1"/>
  <c r="BB26" i="2"/>
  <c r="AI26" i="2" s="1"/>
  <c r="BL26" i="2"/>
  <c r="AW26" i="2"/>
  <c r="AD26" i="2" s="1"/>
  <c r="BO26" i="2"/>
  <c r="BG26" i="2"/>
  <c r="BV26" i="2" s="1"/>
  <c r="AU30" i="2"/>
  <c r="AB30" i="2" s="1"/>
  <c r="BN30" i="2"/>
  <c r="BC30" i="2"/>
  <c r="AJ30" i="2" s="1"/>
  <c r="BK30" i="2"/>
  <c r="AS30" i="2"/>
  <c r="Z30" i="2" s="1"/>
  <c r="AZ30" i="2"/>
  <c r="AG30" i="2" s="1"/>
  <c r="BI30" i="2"/>
  <c r="BQ30" i="2"/>
  <c r="AX30" i="2"/>
  <c r="AE30" i="2" s="1"/>
  <c r="BS30" i="2"/>
  <c r="BD30" i="2"/>
  <c r="AK30" i="2" s="1"/>
  <c r="BP30" i="2"/>
  <c r="AY30" i="2"/>
  <c r="AF30" i="2" s="1"/>
  <c r="BR30" i="2"/>
  <c r="BJ30" i="2"/>
  <c r="AV30" i="2"/>
  <c r="AC30" i="2" s="1"/>
  <c r="BM30" i="2"/>
  <c r="BA30" i="2"/>
  <c r="AH30" i="2" s="1"/>
  <c r="AT30" i="2"/>
  <c r="AA30" i="2" s="1"/>
  <c r="AR30" i="2"/>
  <c r="Y30" i="2" s="1"/>
  <c r="BE30" i="2"/>
  <c r="AL30" i="2" s="1"/>
  <c r="BH30" i="2"/>
  <c r="BB30" i="2"/>
  <c r="AI30" i="2" s="1"/>
  <c r="BL30" i="2"/>
  <c r="BT30" i="2"/>
  <c r="X30" i="2" s="1"/>
  <c r="AW30" i="2"/>
  <c r="AD30" i="2" s="1"/>
  <c r="BO30" i="2"/>
  <c r="BG30" i="2"/>
  <c r="BV30" i="2" s="1"/>
  <c r="BC34" i="2"/>
  <c r="AJ34" i="2" s="1"/>
  <c r="BN34" i="2"/>
  <c r="AZ34" i="2"/>
  <c r="AG34" i="2" s="1"/>
  <c r="BQ34" i="2"/>
  <c r="BI34" i="2"/>
  <c r="AU34" i="2"/>
  <c r="AB34" i="2" s="1"/>
  <c r="AX34" i="2"/>
  <c r="AE34" i="2" s="1"/>
  <c r="AS34" i="2"/>
  <c r="Z34" i="2" s="1"/>
  <c r="BD34" i="2"/>
  <c r="AK34" i="2" s="1"/>
  <c r="BS34" i="2"/>
  <c r="AY34" i="2"/>
  <c r="AF34" i="2" s="1"/>
  <c r="BK34" i="2"/>
  <c r="BP34" i="2"/>
  <c r="BR34" i="2"/>
  <c r="BA34" i="2"/>
  <c r="AH34" i="2" s="1"/>
  <c r="BH34" i="2"/>
  <c r="AV34" i="2"/>
  <c r="AC34" i="2" s="1"/>
  <c r="BM34" i="2"/>
  <c r="AT34" i="2"/>
  <c r="AA34" i="2" s="1"/>
  <c r="BJ34" i="2"/>
  <c r="BE34" i="2"/>
  <c r="AL34" i="2" s="1"/>
  <c r="BL34" i="2"/>
  <c r="BB34" i="2"/>
  <c r="AI34" i="2" s="1"/>
  <c r="AW34" i="2"/>
  <c r="AD34" i="2" s="1"/>
  <c r="AR34" i="2"/>
  <c r="Y34" i="2" s="1"/>
  <c r="BO34" i="2"/>
  <c r="BG34" i="2"/>
  <c r="BV34" i="2" s="1"/>
  <c r="BN38" i="2"/>
  <c r="AZ38" i="2"/>
  <c r="AG38" i="2" s="1"/>
  <c r="BS38" i="2"/>
  <c r="BA38" i="2"/>
  <c r="AH38" i="2" s="1"/>
  <c r="BQ38" i="2"/>
  <c r="AU38" i="2"/>
  <c r="AB38" i="2" s="1"/>
  <c r="BI38" i="2"/>
  <c r="BD38" i="2"/>
  <c r="AK38" i="2" s="1"/>
  <c r="AX38" i="2"/>
  <c r="AE38" i="2" s="1"/>
  <c r="BC38" i="2"/>
  <c r="AJ38" i="2" s="1"/>
  <c r="AY38" i="2"/>
  <c r="AF38" i="2" s="1"/>
  <c r="AS38" i="2"/>
  <c r="Z38" i="2" s="1"/>
  <c r="BK38" i="2"/>
  <c r="BP38" i="2"/>
  <c r="AV38" i="2"/>
  <c r="AC38" i="2" s="1"/>
  <c r="BR38" i="2"/>
  <c r="BM38" i="2"/>
  <c r="BH38" i="2"/>
  <c r="BE38" i="2"/>
  <c r="AL38" i="2" s="1"/>
  <c r="BB38" i="2"/>
  <c r="AI38" i="2" s="1"/>
  <c r="BL38" i="2"/>
  <c r="BJ38" i="2"/>
  <c r="AR38" i="2"/>
  <c r="Y38" i="2" s="1"/>
  <c r="AW38" i="2"/>
  <c r="AD38" i="2" s="1"/>
  <c r="AT38" i="2"/>
  <c r="AA38" i="2" s="1"/>
  <c r="BO38" i="2"/>
  <c r="BG38" i="2"/>
  <c r="BV38" i="2" s="1"/>
  <c r="BC42" i="2"/>
  <c r="AJ42" i="2" s="1"/>
  <c r="BI42" i="2"/>
  <c r="BQ42" i="2"/>
  <c r="BD42" i="2"/>
  <c r="AK42" i="2" s="1"/>
  <c r="BN42" i="2"/>
  <c r="AZ42" i="2"/>
  <c r="AG42" i="2" s="1"/>
  <c r="AS42" i="2"/>
  <c r="Z42" i="2" s="1"/>
  <c r="BS42" i="2"/>
  <c r="AU42" i="2"/>
  <c r="AB42" i="2" s="1"/>
  <c r="BK42" i="2"/>
  <c r="AX42" i="2"/>
  <c r="AE42" i="2" s="1"/>
  <c r="AY42" i="2"/>
  <c r="AF42" i="2" s="1"/>
  <c r="BP42" i="2"/>
  <c r="BJ42" i="2"/>
  <c r="BH42" i="2"/>
  <c r="BA42" i="2"/>
  <c r="AH42" i="2" s="1"/>
  <c r="BR42" i="2"/>
  <c r="AV42" i="2"/>
  <c r="AC42" i="2" s="1"/>
  <c r="AR42" i="2"/>
  <c r="Y42" i="2" s="1"/>
  <c r="BE42" i="2"/>
  <c r="AL42" i="2" s="1"/>
  <c r="BL42" i="2"/>
  <c r="BB42" i="2"/>
  <c r="AI42" i="2" s="1"/>
  <c r="BM42" i="2"/>
  <c r="BO42" i="2"/>
  <c r="AW42" i="2"/>
  <c r="AD42" i="2" s="1"/>
  <c r="AT42" i="2"/>
  <c r="AA42" i="2" s="1"/>
  <c r="BG42" i="2"/>
  <c r="BV42" i="2" s="1"/>
  <c r="BI46" i="2"/>
  <c r="BP46" i="2"/>
  <c r="BQ46" i="2"/>
  <c r="BC46" i="2"/>
  <c r="AJ46" i="2" s="1"/>
  <c r="BS46" i="2"/>
  <c r="AZ46" i="2"/>
  <c r="AG46" i="2" s="1"/>
  <c r="BJ46" i="2"/>
  <c r="BK46" i="2"/>
  <c r="BA46" i="2"/>
  <c r="AH46" i="2" s="1"/>
  <c r="AU46" i="2"/>
  <c r="AB46" i="2" s="1"/>
  <c r="BN46" i="2"/>
  <c r="AY46" i="2"/>
  <c r="AF46" i="2" s="1"/>
  <c r="AS46" i="2"/>
  <c r="Z46" i="2" s="1"/>
  <c r="AX46" i="2"/>
  <c r="AE46" i="2" s="1"/>
  <c r="AV46" i="2"/>
  <c r="AC46" i="2" s="1"/>
  <c r="BM46" i="2"/>
  <c r="BR46" i="2"/>
  <c r="BH46" i="2"/>
  <c r="BD46" i="2"/>
  <c r="AK46" i="2" s="1"/>
  <c r="AT46" i="2"/>
  <c r="AA46" i="2" s="1"/>
  <c r="BE46" i="2"/>
  <c r="AL46" i="2" s="1"/>
  <c r="BB46" i="2"/>
  <c r="AI46" i="2" s="1"/>
  <c r="BL46" i="2"/>
  <c r="AR46" i="2"/>
  <c r="Y46" i="2" s="1"/>
  <c r="AW46" i="2"/>
  <c r="AD46" i="2" s="1"/>
  <c r="BO46" i="2"/>
  <c r="BG46" i="2"/>
  <c r="BV46" i="2" s="1"/>
  <c r="BQ50" i="2"/>
  <c r="AZ50" i="2"/>
  <c r="AG50" i="2" s="1"/>
  <c r="BC50" i="2"/>
  <c r="AJ50" i="2" s="1"/>
  <c r="AU50" i="2"/>
  <c r="AB50" i="2" s="1"/>
  <c r="BN50" i="2"/>
  <c r="AS50" i="2"/>
  <c r="Z50" i="2" s="1"/>
  <c r="BP50" i="2"/>
  <c r="AX50" i="2"/>
  <c r="AE50" i="2" s="1"/>
  <c r="AY50" i="2"/>
  <c r="AF50" i="2" s="1"/>
  <c r="BI50" i="2"/>
  <c r="BS50" i="2"/>
  <c r="BH50" i="2"/>
  <c r="BK50" i="2"/>
  <c r="BJ50" i="2"/>
  <c r="BA50" i="2"/>
  <c r="AH50" i="2" s="1"/>
  <c r="AV50" i="2"/>
  <c r="AC50" i="2" s="1"/>
  <c r="BD50" i="2"/>
  <c r="AK50" i="2" s="1"/>
  <c r="BM50" i="2"/>
  <c r="BL50" i="2"/>
  <c r="BB50" i="2"/>
  <c r="AI50" i="2" s="1"/>
  <c r="BR50" i="2"/>
  <c r="AT50" i="2"/>
  <c r="AA50" i="2" s="1"/>
  <c r="AR50" i="2"/>
  <c r="Y50" i="2" s="1"/>
  <c r="BO50" i="2"/>
  <c r="BE50" i="2"/>
  <c r="AL50" i="2" s="1"/>
  <c r="AW50" i="2"/>
  <c r="AD50" i="2" s="1"/>
  <c r="BG50" i="2"/>
  <c r="BV50" i="2" s="1"/>
  <c r="AZ54" i="2"/>
  <c r="AG54" i="2" s="1"/>
  <c r="BC54" i="2"/>
  <c r="AJ54" i="2" s="1"/>
  <c r="BK54" i="2"/>
  <c r="BS54" i="2"/>
  <c r="BN54" i="2"/>
  <c r="BI54" i="2"/>
  <c r="BP54" i="2"/>
  <c r="AX54" i="2"/>
  <c r="AE54" i="2" s="1"/>
  <c r="AY54" i="2"/>
  <c r="AF54" i="2" s="1"/>
  <c r="AU54" i="2"/>
  <c r="AB54" i="2" s="1"/>
  <c r="BH54" i="2"/>
  <c r="BQ54" i="2"/>
  <c r="AS54" i="2"/>
  <c r="Z54" i="2" s="1"/>
  <c r="AV54" i="2"/>
  <c r="AC54" i="2" s="1"/>
  <c r="BA54" i="2"/>
  <c r="AH54" i="2" s="1"/>
  <c r="BD54" i="2"/>
  <c r="AK54" i="2" s="1"/>
  <c r="BR54" i="2"/>
  <c r="BM54" i="2"/>
  <c r="BJ54" i="2"/>
  <c r="BB54" i="2"/>
  <c r="AI54" i="2" s="1"/>
  <c r="BL54" i="2"/>
  <c r="AR54" i="2"/>
  <c r="Y54" i="2" s="1"/>
  <c r="BE54" i="2"/>
  <c r="AL54" i="2" s="1"/>
  <c r="AT54" i="2"/>
  <c r="AA54" i="2" s="1"/>
  <c r="AW54" i="2"/>
  <c r="AD54" i="2" s="1"/>
  <c r="BO54" i="2"/>
  <c r="BG54" i="2"/>
  <c r="BV54" i="2" s="1"/>
  <c r="AZ58" i="2"/>
  <c r="AG58" i="2" s="1"/>
  <c r="BK58" i="2"/>
  <c r="BS58" i="2"/>
  <c r="AS58" i="2"/>
  <c r="Z58" i="2" s="1"/>
  <c r="BN58" i="2"/>
  <c r="BI58" i="2"/>
  <c r="BQ58" i="2"/>
  <c r="AU58" i="2"/>
  <c r="AB58" i="2" s="1"/>
  <c r="BP58" i="2"/>
  <c r="BD58" i="2"/>
  <c r="AK58" i="2" s="1"/>
  <c r="AX58" i="2"/>
  <c r="AE58" i="2" s="1"/>
  <c r="BC58" i="2"/>
  <c r="AJ58" i="2" s="1"/>
  <c r="AY58" i="2"/>
  <c r="AF58" i="2" s="1"/>
  <c r="BM58" i="2"/>
  <c r="BR58" i="2"/>
  <c r="BA58" i="2"/>
  <c r="AH58" i="2" s="1"/>
  <c r="AV58" i="2"/>
  <c r="AC58" i="2" s="1"/>
  <c r="BH58" i="2"/>
  <c r="BJ58" i="2"/>
  <c r="AT58" i="2"/>
  <c r="AA58" i="2" s="1"/>
  <c r="BB58" i="2"/>
  <c r="AI58" i="2" s="1"/>
  <c r="BL58" i="2"/>
  <c r="AR58" i="2"/>
  <c r="Y58" i="2" s="1"/>
  <c r="BE58" i="2"/>
  <c r="AL58" i="2" s="1"/>
  <c r="AW58" i="2"/>
  <c r="AD58" i="2" s="1"/>
  <c r="BO58" i="2"/>
  <c r="BG58" i="2"/>
  <c r="BV58" i="2" s="1"/>
  <c r="BK62" i="2"/>
  <c r="BS62" i="2"/>
  <c r="AS62" i="2"/>
  <c r="BN62" i="2"/>
  <c r="BI62" i="2"/>
  <c r="BQ62" i="2"/>
  <c r="AU62" i="2"/>
  <c r="AZ62" i="2"/>
  <c r="BC62" i="2"/>
  <c r="AJ62" i="2" s="1"/>
  <c r="AX62" i="2"/>
  <c r="BD62" i="2"/>
  <c r="AK62" i="2" s="1"/>
  <c r="AY62" i="2"/>
  <c r="BP62" i="2"/>
  <c r="BJ62" i="2"/>
  <c r="BR62" i="2"/>
  <c r="AV62" i="2"/>
  <c r="BA62" i="2"/>
  <c r="BH62" i="2"/>
  <c r="BM62" i="2"/>
  <c r="BL62" i="2"/>
  <c r="AR62" i="2"/>
  <c r="Y62" i="2" s="1"/>
  <c r="BE62" i="2"/>
  <c r="AL62" i="2" s="1"/>
  <c r="AT62" i="2"/>
  <c r="AW62" i="2"/>
  <c r="BO62" i="2"/>
  <c r="BB62" i="2"/>
  <c r="AI62" i="2" s="1"/>
  <c r="BG62" i="2"/>
  <c r="BV62" i="2" s="1"/>
  <c r="BK66" i="2"/>
  <c r="BS66" i="2"/>
  <c r="AS66" i="2"/>
  <c r="Z66" i="2" s="1"/>
  <c r="BN66" i="2"/>
  <c r="BI66" i="2"/>
  <c r="BQ66" i="2"/>
  <c r="AZ66" i="2"/>
  <c r="AG66" i="2" s="1"/>
  <c r="BC66" i="2"/>
  <c r="AJ66" i="2" s="1"/>
  <c r="BD66" i="2"/>
  <c r="AK66" i="2" s="1"/>
  <c r="AX66" i="2"/>
  <c r="AE66" i="2" s="1"/>
  <c r="AU66" i="2"/>
  <c r="AB66" i="2" s="1"/>
  <c r="AY66" i="2"/>
  <c r="AF66" i="2" s="1"/>
  <c r="BP66" i="2"/>
  <c r="BA66" i="2"/>
  <c r="AH66" i="2" s="1"/>
  <c r="BH66" i="2"/>
  <c r="BJ66" i="2"/>
  <c r="BM66" i="2"/>
  <c r="AV66" i="2"/>
  <c r="AC66" i="2" s="1"/>
  <c r="BR66" i="2"/>
  <c r="BL66" i="2"/>
  <c r="AR66" i="2"/>
  <c r="Y66" i="2" s="1"/>
  <c r="BE66" i="2"/>
  <c r="AL66" i="2" s="1"/>
  <c r="AT66" i="2"/>
  <c r="AA66" i="2" s="1"/>
  <c r="BB66" i="2"/>
  <c r="AI66" i="2" s="1"/>
  <c r="AW66" i="2"/>
  <c r="AD66" i="2" s="1"/>
  <c r="BO66" i="2"/>
  <c r="BG66" i="2"/>
  <c r="BV66" i="2" s="1"/>
  <c r="AU70" i="2"/>
  <c r="AB70" i="2" s="1"/>
  <c r="AZ70" i="2"/>
  <c r="AG70" i="2" s="1"/>
  <c r="BI70" i="2"/>
  <c r="BN70" i="2"/>
  <c r="BQ70" i="2"/>
  <c r="AS70" i="2"/>
  <c r="Z70" i="2" s="1"/>
  <c r="AX70" i="2"/>
  <c r="AE70" i="2" s="1"/>
  <c r="BP70" i="2"/>
  <c r="BC70" i="2"/>
  <c r="AJ70" i="2" s="1"/>
  <c r="BD70" i="2"/>
  <c r="AK70" i="2" s="1"/>
  <c r="BK70" i="2"/>
  <c r="AY70" i="2"/>
  <c r="AF70" i="2" s="1"/>
  <c r="BS70" i="2"/>
  <c r="BA70" i="2"/>
  <c r="AH70" i="2" s="1"/>
  <c r="AV70" i="2"/>
  <c r="AC70" i="2" s="1"/>
  <c r="BJ70" i="2"/>
  <c r="BR70" i="2"/>
  <c r="BH70" i="2"/>
  <c r="BM70" i="2"/>
  <c r="BB70" i="2"/>
  <c r="AI70" i="2" s="1"/>
  <c r="BE70" i="2"/>
  <c r="AL70" i="2" s="1"/>
  <c r="BL70" i="2"/>
  <c r="AR70" i="2"/>
  <c r="Y70" i="2" s="1"/>
  <c r="AT70" i="2"/>
  <c r="AA70" i="2" s="1"/>
  <c r="BO70" i="2"/>
  <c r="AW70" i="2"/>
  <c r="AD70" i="2" s="1"/>
  <c r="BG70" i="2"/>
  <c r="BV70" i="2" s="1"/>
  <c r="AS10" i="2"/>
  <c r="Z10" i="2" s="1"/>
  <c r="AZ10" i="2"/>
  <c r="AG10" i="2" s="1"/>
  <c r="BK10" i="2"/>
  <c r="BS10" i="2"/>
  <c r="BP10" i="2"/>
  <c r="BN10" i="2"/>
  <c r="BC10" i="2"/>
  <c r="AJ10" i="2" s="1"/>
  <c r="BI10" i="2"/>
  <c r="BQ10" i="2"/>
  <c r="AX10" i="2"/>
  <c r="AE10" i="2" s="1"/>
  <c r="AU10" i="2"/>
  <c r="AB10" i="2" s="1"/>
  <c r="BD10" i="2"/>
  <c r="AK10" i="2" s="1"/>
  <c r="AV10" i="2"/>
  <c r="AC10" i="2" s="1"/>
  <c r="BA10" i="2"/>
  <c r="AH10" i="2" s="1"/>
  <c r="BR10" i="2"/>
  <c r="BM10" i="2"/>
  <c r="BJ10" i="2"/>
  <c r="BB10" i="2"/>
  <c r="AI10" i="2" s="1"/>
  <c r="BE10" i="2"/>
  <c r="AL10" i="2" s="1"/>
  <c r="BL10" i="2"/>
  <c r="BH10" i="2"/>
  <c r="AT10" i="2"/>
  <c r="AA10" i="2" s="1"/>
  <c r="AY10" i="2"/>
  <c r="AF10" i="2" s="1"/>
  <c r="AW10" i="2"/>
  <c r="AD10" i="2" s="1"/>
  <c r="AR10" i="2"/>
  <c r="Y10" i="2" s="1"/>
  <c r="BO10" i="2"/>
  <c r="BG10" i="2"/>
  <c r="AU9" i="2"/>
  <c r="AB9" i="2" s="1"/>
  <c r="BP9" i="2"/>
  <c r="BI9" i="2"/>
  <c r="BQ9" i="2"/>
  <c r="AX9" i="2"/>
  <c r="AE9" i="2" s="1"/>
  <c r="BA9" i="2"/>
  <c r="AH9" i="2" s="1"/>
  <c r="AZ9" i="2"/>
  <c r="AG9" i="2" s="1"/>
  <c r="BN9" i="2"/>
  <c r="BK9" i="2"/>
  <c r="BD9" i="2"/>
  <c r="AK9" i="2" s="1"/>
  <c r="AY9" i="2"/>
  <c r="AF9" i="2" s="1"/>
  <c r="BC9" i="2"/>
  <c r="AJ9" i="2" s="1"/>
  <c r="AS9" i="2"/>
  <c r="Z9" i="2" s="1"/>
  <c r="BS9" i="2"/>
  <c r="BR9" i="2"/>
  <c r="BM9" i="2"/>
  <c r="BH9" i="2"/>
  <c r="BJ9" i="2"/>
  <c r="AV9" i="2"/>
  <c r="AC9" i="2" s="1"/>
  <c r="BL9" i="2"/>
  <c r="AT9" i="2"/>
  <c r="AA9" i="2" s="1"/>
  <c r="AR9" i="2"/>
  <c r="Y9" i="2" s="1"/>
  <c r="BB9" i="2"/>
  <c r="AI9" i="2" s="1"/>
  <c r="BE9" i="2"/>
  <c r="AL9" i="2" s="1"/>
  <c r="BO9" i="2"/>
  <c r="AW9" i="2"/>
  <c r="AD9" i="2" s="1"/>
  <c r="BG9" i="2"/>
  <c r="BI19" i="2"/>
  <c r="AU19" i="2"/>
  <c r="AB19" i="2" s="1"/>
  <c r="BK19" i="2"/>
  <c r="AZ19" i="2"/>
  <c r="AG19" i="2" s="1"/>
  <c r="BN19" i="2"/>
  <c r="BC19" i="2"/>
  <c r="AJ19" i="2" s="1"/>
  <c r="AS19" i="2"/>
  <c r="Z19" i="2" s="1"/>
  <c r="BS19" i="2"/>
  <c r="AY19" i="2"/>
  <c r="AF19" i="2" s="1"/>
  <c r="BQ19" i="2"/>
  <c r="AX19" i="2"/>
  <c r="AE19" i="2" s="1"/>
  <c r="BP19" i="2"/>
  <c r="AV19" i="2"/>
  <c r="AC19" i="2" s="1"/>
  <c r="BH19" i="2"/>
  <c r="BD19" i="2"/>
  <c r="AK19" i="2" s="1"/>
  <c r="BM19" i="2"/>
  <c r="BA19" i="2"/>
  <c r="AH19" i="2" s="1"/>
  <c r="BR19" i="2"/>
  <c r="BE19" i="2"/>
  <c r="AL19" i="2" s="1"/>
  <c r="BJ19" i="2"/>
  <c r="BB19" i="2"/>
  <c r="AI19" i="2" s="1"/>
  <c r="AT19" i="2"/>
  <c r="AA19" i="2" s="1"/>
  <c r="AR19" i="2"/>
  <c r="Y19" i="2" s="1"/>
  <c r="AW19" i="2"/>
  <c r="AD19" i="2" s="1"/>
  <c r="BO19" i="2"/>
  <c r="BL19" i="2"/>
  <c r="BT19" i="2"/>
  <c r="X19" i="2" s="1"/>
  <c r="BG19" i="2"/>
  <c r="BN23" i="2"/>
  <c r="BI23" i="2"/>
  <c r="BQ23" i="2"/>
  <c r="AS23" i="2"/>
  <c r="Z23" i="2" s="1"/>
  <c r="BK23" i="2"/>
  <c r="AZ23" i="2"/>
  <c r="AG23" i="2" s="1"/>
  <c r="BS23" i="2"/>
  <c r="AU23" i="2"/>
  <c r="AB23" i="2" s="1"/>
  <c r="BC23" i="2"/>
  <c r="AJ23" i="2" s="1"/>
  <c r="AX23" i="2"/>
  <c r="AE23" i="2" s="1"/>
  <c r="AY23" i="2"/>
  <c r="AF23" i="2" s="1"/>
  <c r="BP23" i="2"/>
  <c r="BR23" i="2"/>
  <c r="BA23" i="2"/>
  <c r="AH23" i="2" s="1"/>
  <c r="BJ23" i="2"/>
  <c r="BH23" i="2"/>
  <c r="BM23" i="2"/>
  <c r="AT23" i="2"/>
  <c r="AA23" i="2" s="1"/>
  <c r="AR23" i="2"/>
  <c r="Y23" i="2" s="1"/>
  <c r="AV23" i="2"/>
  <c r="AC23" i="2" s="1"/>
  <c r="BD23" i="2"/>
  <c r="AK23" i="2" s="1"/>
  <c r="BB23" i="2"/>
  <c r="AI23" i="2" s="1"/>
  <c r="BE23" i="2"/>
  <c r="AL23" i="2" s="1"/>
  <c r="BL23" i="2"/>
  <c r="AW23" i="2"/>
  <c r="AD23" i="2" s="1"/>
  <c r="BO23" i="2"/>
  <c r="BG23" i="2"/>
  <c r="BA27" i="2"/>
  <c r="AH27" i="2" s="1"/>
  <c r="AU27" i="2"/>
  <c r="AB27" i="2" s="1"/>
  <c r="BC27" i="2"/>
  <c r="AJ27" i="2" s="1"/>
  <c r="BK27" i="2"/>
  <c r="AS27" i="2"/>
  <c r="Z27" i="2" s="1"/>
  <c r="AZ27" i="2"/>
  <c r="AG27" i="2" s="1"/>
  <c r="BN27" i="2"/>
  <c r="BI27" i="2"/>
  <c r="BQ27" i="2"/>
  <c r="BP27" i="2"/>
  <c r="AX27" i="2"/>
  <c r="AE27" i="2" s="1"/>
  <c r="AY27" i="2"/>
  <c r="AF27" i="2" s="1"/>
  <c r="BS27" i="2"/>
  <c r="BD27" i="2"/>
  <c r="AK27" i="2" s="1"/>
  <c r="BM27" i="2"/>
  <c r="BR27" i="2"/>
  <c r="BH27" i="2"/>
  <c r="AV27" i="2"/>
  <c r="AC27" i="2" s="1"/>
  <c r="BB27" i="2"/>
  <c r="AI27" i="2" s="1"/>
  <c r="AT27" i="2"/>
  <c r="AA27" i="2" s="1"/>
  <c r="AR27" i="2"/>
  <c r="Y27" i="2" s="1"/>
  <c r="BL27" i="2"/>
  <c r="BJ27" i="2"/>
  <c r="BE27" i="2"/>
  <c r="AL27" i="2" s="1"/>
  <c r="AW27" i="2"/>
  <c r="AD27" i="2" s="1"/>
  <c r="BO27" i="2"/>
  <c r="BT27" i="2"/>
  <c r="X27" i="2" s="1"/>
  <c r="BG27" i="2"/>
  <c r="BV27" i="2" s="1"/>
  <c r="BA31" i="2"/>
  <c r="AH31" i="2" s="1"/>
  <c r="AS31" i="2"/>
  <c r="Z31" i="2" s="1"/>
  <c r="BK31" i="2"/>
  <c r="BS31" i="2"/>
  <c r="BD31" i="2"/>
  <c r="AK31" i="2" s="1"/>
  <c r="BC31" i="2"/>
  <c r="AJ31" i="2" s="1"/>
  <c r="AZ31" i="2"/>
  <c r="AG31" i="2" s="1"/>
  <c r="BQ31" i="2"/>
  <c r="BN31" i="2"/>
  <c r="AX31" i="2"/>
  <c r="AE31" i="2" s="1"/>
  <c r="BI31" i="2"/>
  <c r="AY31" i="2"/>
  <c r="AF31" i="2" s="1"/>
  <c r="AU31" i="2"/>
  <c r="AB31" i="2" s="1"/>
  <c r="BP31" i="2"/>
  <c r="BJ31" i="2"/>
  <c r="BR31" i="2"/>
  <c r="BH31" i="2"/>
  <c r="AV31" i="2"/>
  <c r="AC31" i="2" s="1"/>
  <c r="AR31" i="2"/>
  <c r="Y31" i="2" s="1"/>
  <c r="BM31" i="2"/>
  <c r="AT31" i="2"/>
  <c r="AA31" i="2" s="1"/>
  <c r="BL31" i="2"/>
  <c r="BE31" i="2"/>
  <c r="AL31" i="2" s="1"/>
  <c r="BB31" i="2"/>
  <c r="AI31" i="2" s="1"/>
  <c r="AW31" i="2"/>
  <c r="AD31" i="2" s="1"/>
  <c r="BO31" i="2"/>
  <c r="BG31" i="2"/>
  <c r="BV31" i="2" s="1"/>
  <c r="AZ35" i="2"/>
  <c r="AG35" i="2" s="1"/>
  <c r="BQ35" i="2"/>
  <c r="BC35" i="2"/>
  <c r="AJ35" i="2" s="1"/>
  <c r="BN35" i="2"/>
  <c r="BK35" i="2"/>
  <c r="BI35" i="2"/>
  <c r="AU35" i="2"/>
  <c r="AB35" i="2" s="1"/>
  <c r="AS35" i="2"/>
  <c r="Z35" i="2" s="1"/>
  <c r="AX35" i="2"/>
  <c r="AE35" i="2" s="1"/>
  <c r="AY35" i="2"/>
  <c r="AF35" i="2" s="1"/>
  <c r="BS35" i="2"/>
  <c r="BP35" i="2"/>
  <c r="BA35" i="2"/>
  <c r="AH35" i="2" s="1"/>
  <c r="BH35" i="2"/>
  <c r="AV35" i="2"/>
  <c r="AC35" i="2" s="1"/>
  <c r="BR35" i="2"/>
  <c r="BD35" i="2"/>
  <c r="AK35" i="2" s="1"/>
  <c r="BM35" i="2"/>
  <c r="BJ35" i="2"/>
  <c r="AT35" i="2"/>
  <c r="AA35" i="2" s="1"/>
  <c r="AR35" i="2"/>
  <c r="Y35" i="2" s="1"/>
  <c r="BB35" i="2"/>
  <c r="AI35" i="2" s="1"/>
  <c r="BE35" i="2"/>
  <c r="AL35" i="2" s="1"/>
  <c r="BL35" i="2"/>
  <c r="AW35" i="2"/>
  <c r="AD35" i="2" s="1"/>
  <c r="BO35" i="2"/>
  <c r="BT35" i="2"/>
  <c r="X35" i="2" s="1"/>
  <c r="BG35" i="2"/>
  <c r="BV35" i="2" s="1"/>
  <c r="BC39" i="2"/>
  <c r="AJ39" i="2" s="1"/>
  <c r="AZ39" i="2"/>
  <c r="AG39" i="2" s="1"/>
  <c r="AU39" i="2"/>
  <c r="AB39" i="2" s="1"/>
  <c r="BN39" i="2"/>
  <c r="BI39" i="2"/>
  <c r="BK39" i="2"/>
  <c r="AS39" i="2"/>
  <c r="Z39" i="2" s="1"/>
  <c r="BQ39" i="2"/>
  <c r="BS39" i="2"/>
  <c r="AX39" i="2"/>
  <c r="AE39" i="2" s="1"/>
  <c r="BD39" i="2"/>
  <c r="AK39" i="2" s="1"/>
  <c r="AY39" i="2"/>
  <c r="AF39" i="2" s="1"/>
  <c r="BP39" i="2"/>
  <c r="BJ39" i="2"/>
  <c r="BR39" i="2"/>
  <c r="AV39" i="2"/>
  <c r="AC39" i="2" s="1"/>
  <c r="BM39" i="2"/>
  <c r="BA39" i="2"/>
  <c r="AH39" i="2" s="1"/>
  <c r="BH39" i="2"/>
  <c r="BB39" i="2"/>
  <c r="AI39" i="2" s="1"/>
  <c r="BE39" i="2"/>
  <c r="AL39" i="2" s="1"/>
  <c r="AR39" i="2"/>
  <c r="Y39" i="2" s="1"/>
  <c r="BL39" i="2"/>
  <c r="AT39" i="2"/>
  <c r="AA39" i="2" s="1"/>
  <c r="AW39" i="2"/>
  <c r="AD39" i="2" s="1"/>
  <c r="BO39" i="2"/>
  <c r="BG39" i="2"/>
  <c r="BV39" i="2" s="1"/>
  <c r="AU43" i="2"/>
  <c r="AB43" i="2" s="1"/>
  <c r="BN43" i="2"/>
  <c r="BC43" i="2"/>
  <c r="AJ43" i="2" s="1"/>
  <c r="BK43" i="2"/>
  <c r="BQ43" i="2"/>
  <c r="BS43" i="2"/>
  <c r="AX43" i="2"/>
  <c r="AE43" i="2" s="1"/>
  <c r="BA43" i="2"/>
  <c r="AH43" i="2" s="1"/>
  <c r="AZ43" i="2"/>
  <c r="AG43" i="2" s="1"/>
  <c r="BI43" i="2"/>
  <c r="AS43" i="2"/>
  <c r="Z43" i="2" s="1"/>
  <c r="AY43" i="2"/>
  <c r="AF43" i="2" s="1"/>
  <c r="BP43" i="2"/>
  <c r="BR43" i="2"/>
  <c r="BM43" i="2"/>
  <c r="BJ43" i="2"/>
  <c r="AV43" i="2"/>
  <c r="AC43" i="2" s="1"/>
  <c r="BH43" i="2"/>
  <c r="BD43" i="2"/>
  <c r="AK43" i="2" s="1"/>
  <c r="BL43" i="2"/>
  <c r="AR43" i="2"/>
  <c r="Y43" i="2" s="1"/>
  <c r="AT43" i="2"/>
  <c r="AA43" i="2" s="1"/>
  <c r="BB43" i="2"/>
  <c r="AI43" i="2" s="1"/>
  <c r="BE43" i="2"/>
  <c r="AL43" i="2" s="1"/>
  <c r="AW43" i="2"/>
  <c r="AD43" i="2" s="1"/>
  <c r="BO43" i="2"/>
  <c r="BT43" i="2"/>
  <c r="X43" i="2" s="1"/>
  <c r="BG43" i="2"/>
  <c r="BV43" i="2" s="1"/>
  <c r="AS47" i="2"/>
  <c r="Z47" i="2" s="1"/>
  <c r="BI47" i="2"/>
  <c r="BK47" i="2"/>
  <c r="AZ47" i="2"/>
  <c r="AG47" i="2" s="1"/>
  <c r="BS47" i="2"/>
  <c r="BN47" i="2"/>
  <c r="BQ47" i="2"/>
  <c r="BC47" i="2"/>
  <c r="AJ47" i="2" s="1"/>
  <c r="AY47" i="2"/>
  <c r="AF47" i="2" s="1"/>
  <c r="AX47" i="2"/>
  <c r="AE47" i="2" s="1"/>
  <c r="BP47" i="2"/>
  <c r="AU47" i="2"/>
  <c r="AB47" i="2" s="1"/>
  <c r="BD47" i="2"/>
  <c r="AK47" i="2" s="1"/>
  <c r="BR47" i="2"/>
  <c r="BM47" i="2"/>
  <c r="BJ47" i="2"/>
  <c r="BA47" i="2"/>
  <c r="AH47" i="2" s="1"/>
  <c r="AV47" i="2"/>
  <c r="AC47" i="2" s="1"/>
  <c r="BH47" i="2"/>
  <c r="AT47" i="2"/>
  <c r="AA47" i="2" s="1"/>
  <c r="BE47" i="2"/>
  <c r="AL47" i="2" s="1"/>
  <c r="BB47" i="2"/>
  <c r="AI47" i="2" s="1"/>
  <c r="AR47" i="2"/>
  <c r="Y47" i="2" s="1"/>
  <c r="BL47" i="2"/>
  <c r="AW47" i="2"/>
  <c r="AD47" i="2" s="1"/>
  <c r="BO47" i="2"/>
  <c r="BG47" i="2"/>
  <c r="BV47" i="2" s="1"/>
  <c r="BK51" i="2"/>
  <c r="AZ51" i="2"/>
  <c r="AG51" i="2" s="1"/>
  <c r="BS51" i="2"/>
  <c r="AS51" i="2"/>
  <c r="Z51" i="2" s="1"/>
  <c r="BI51" i="2"/>
  <c r="BN51" i="2"/>
  <c r="BQ51" i="2"/>
  <c r="AY51" i="2"/>
  <c r="AF51" i="2" s="1"/>
  <c r="AX51" i="2"/>
  <c r="AE51" i="2" s="1"/>
  <c r="BH51" i="2"/>
  <c r="AU51" i="2"/>
  <c r="AB51" i="2" s="1"/>
  <c r="BP51" i="2"/>
  <c r="BC51" i="2"/>
  <c r="AJ51" i="2" s="1"/>
  <c r="BM51" i="2"/>
  <c r="BR51" i="2"/>
  <c r="BA51" i="2"/>
  <c r="AH51" i="2" s="1"/>
  <c r="BD51" i="2"/>
  <c r="AK51" i="2" s="1"/>
  <c r="AV51" i="2"/>
  <c r="AC51" i="2" s="1"/>
  <c r="BJ51" i="2"/>
  <c r="BE51" i="2"/>
  <c r="AL51" i="2" s="1"/>
  <c r="BL51" i="2"/>
  <c r="AR51" i="2"/>
  <c r="Y51" i="2" s="1"/>
  <c r="AT51" i="2"/>
  <c r="AA51" i="2" s="1"/>
  <c r="BB51" i="2"/>
  <c r="AI51" i="2" s="1"/>
  <c r="BO51" i="2"/>
  <c r="AW51" i="2"/>
  <c r="AD51" i="2" s="1"/>
  <c r="BT51" i="2"/>
  <c r="X51" i="2" s="1"/>
  <c r="BG51" i="2"/>
  <c r="BV51" i="2" s="1"/>
  <c r="BI55" i="2"/>
  <c r="AX55" i="2"/>
  <c r="AE55" i="2" s="1"/>
  <c r="BM55" i="2"/>
  <c r="BO55" i="2"/>
  <c r="BN59" i="2"/>
  <c r="BA59" i="2"/>
  <c r="AH59" i="2" s="1"/>
  <c r="AS59" i="2"/>
  <c r="Z59" i="2" s="1"/>
  <c r="AU59" i="2"/>
  <c r="AB59" i="2" s="1"/>
  <c r="BC59" i="2"/>
  <c r="AJ59" i="2" s="1"/>
  <c r="BI59" i="2"/>
  <c r="AZ59" i="2"/>
  <c r="AG59" i="2" s="1"/>
  <c r="BQ59" i="2"/>
  <c r="BS59" i="2"/>
  <c r="BK59" i="2"/>
  <c r="BP59" i="2"/>
  <c r="AY59" i="2"/>
  <c r="AF59" i="2" s="1"/>
  <c r="AX59" i="2"/>
  <c r="AE59" i="2" s="1"/>
  <c r="BJ59" i="2"/>
  <c r="BD59" i="2"/>
  <c r="AK59" i="2" s="1"/>
  <c r="BH59" i="2"/>
  <c r="BM59" i="2"/>
  <c r="AV59" i="2"/>
  <c r="AC59" i="2" s="1"/>
  <c r="BR59" i="2"/>
  <c r="BE59" i="2"/>
  <c r="AL59" i="2" s="1"/>
  <c r="AR59" i="2"/>
  <c r="Y59" i="2" s="1"/>
  <c r="AT59" i="2"/>
  <c r="AA59" i="2" s="1"/>
  <c r="BB59" i="2"/>
  <c r="AI59" i="2" s="1"/>
  <c r="BL59" i="2"/>
  <c r="BO59" i="2"/>
  <c r="AW59" i="2"/>
  <c r="AD59" i="2" s="1"/>
  <c r="BT59" i="2"/>
  <c r="X59" i="2" s="1"/>
  <c r="BG59" i="2"/>
  <c r="BV59" i="2" s="1"/>
  <c r="BN63" i="2"/>
  <c r="AU63" i="2"/>
  <c r="BC63" i="2"/>
  <c r="AJ63" i="2" s="1"/>
  <c r="AS63" i="2"/>
  <c r="AZ63" i="2"/>
  <c r="BQ63" i="2"/>
  <c r="BK63" i="2"/>
  <c r="BP63" i="2"/>
  <c r="BI63" i="2"/>
  <c r="AY63" i="2"/>
  <c r="AX63" i="2"/>
  <c r="BS63" i="2"/>
  <c r="BR63" i="2"/>
  <c r="BD63" i="2"/>
  <c r="AK63" i="2" s="1"/>
  <c r="BH63" i="2"/>
  <c r="AV63" i="2"/>
  <c r="BA63" i="2"/>
  <c r="BJ63" i="2"/>
  <c r="BM63" i="2"/>
  <c r="BB63" i="2"/>
  <c r="AI63" i="2" s="1"/>
  <c r="BE63" i="2"/>
  <c r="AL63" i="2" s="1"/>
  <c r="AR63" i="2"/>
  <c r="Y63" i="2" s="1"/>
  <c r="AT63" i="2"/>
  <c r="BL63" i="2"/>
  <c r="BO63" i="2"/>
  <c r="AW63" i="2"/>
  <c r="BG63" i="2"/>
  <c r="BV63" i="2" s="1"/>
  <c r="AZ67" i="2"/>
  <c r="AG67" i="2" s="1"/>
  <c r="AS67" i="2"/>
  <c r="Z67" i="2" s="1"/>
  <c r="BI67" i="2"/>
  <c r="BN67" i="2"/>
  <c r="BQ67" i="2"/>
  <c r="BK67" i="2"/>
  <c r="BC67" i="2"/>
  <c r="AJ67" i="2" s="1"/>
  <c r="AU67" i="2"/>
  <c r="AB67" i="2" s="1"/>
  <c r="BD67" i="2"/>
  <c r="AK67" i="2" s="1"/>
  <c r="AY67" i="2"/>
  <c r="AF67" i="2" s="1"/>
  <c r="AX67" i="2"/>
  <c r="AE67" i="2" s="1"/>
  <c r="BS67" i="2"/>
  <c r="BP67" i="2"/>
  <c r="BR67" i="2"/>
  <c r="BM67" i="2"/>
  <c r="BH67" i="2"/>
  <c r="BJ67" i="2"/>
  <c r="AV67" i="2"/>
  <c r="AC67" i="2" s="1"/>
  <c r="BA67" i="2"/>
  <c r="AH67" i="2" s="1"/>
  <c r="AT67" i="2"/>
  <c r="AA67" i="2" s="1"/>
  <c r="BB67" i="2"/>
  <c r="AI67" i="2" s="1"/>
  <c r="BL67" i="2"/>
  <c r="BE67" i="2"/>
  <c r="AL67" i="2" s="1"/>
  <c r="AW67" i="2"/>
  <c r="AD67" i="2" s="1"/>
  <c r="AR67" i="2"/>
  <c r="Y67" i="2" s="1"/>
  <c r="BO67" i="2"/>
  <c r="BT67" i="2"/>
  <c r="X67" i="2" s="1"/>
  <c r="BG67" i="2"/>
  <c r="BV67" i="2" s="1"/>
  <c r="BN7" i="2"/>
  <c r="BA7" i="2"/>
  <c r="AH7" i="2" s="1"/>
  <c r="AX7" i="2"/>
  <c r="AE7" i="2" s="1"/>
  <c r="BI7" i="2"/>
  <c r="BQ7" i="2"/>
  <c r="AS7" i="2"/>
  <c r="Z7" i="2" s="1"/>
  <c r="BK7" i="2"/>
  <c r="AZ7" i="2"/>
  <c r="AG7" i="2" s="1"/>
  <c r="BS7" i="2"/>
  <c r="BC7" i="2"/>
  <c r="AJ7" i="2" s="1"/>
  <c r="AU7" i="2"/>
  <c r="AB7" i="2" s="1"/>
  <c r="AY7" i="2"/>
  <c r="AF7" i="2" s="1"/>
  <c r="BP7" i="2"/>
  <c r="BH7" i="2"/>
  <c r="BJ7" i="2"/>
  <c r="BR7" i="2"/>
  <c r="AT7" i="2"/>
  <c r="AA7" i="2" s="1"/>
  <c r="BE7" i="2"/>
  <c r="AL7" i="2" s="1"/>
  <c r="BL7" i="2"/>
  <c r="BM7" i="2"/>
  <c r="AR7" i="2"/>
  <c r="Y7" i="2" s="1"/>
  <c r="AV7" i="2"/>
  <c r="AC7" i="2" s="1"/>
  <c r="BD7" i="2"/>
  <c r="AK7" i="2" s="1"/>
  <c r="BB7" i="2"/>
  <c r="AI7" i="2" s="1"/>
  <c r="AW7" i="2"/>
  <c r="AD7" i="2" s="1"/>
  <c r="BO7" i="2"/>
  <c r="BG7" i="2"/>
  <c r="BI11" i="2"/>
  <c r="BN11" i="2"/>
  <c r="BQ11" i="2"/>
  <c r="AU11" i="2"/>
  <c r="AB11" i="2" s="1"/>
  <c r="AZ11" i="2"/>
  <c r="AG11" i="2" s="1"/>
  <c r="AS11" i="2"/>
  <c r="Z11" i="2" s="1"/>
  <c r="BS11" i="2"/>
  <c r="AY11" i="2"/>
  <c r="AF11" i="2" s="1"/>
  <c r="BD11" i="2"/>
  <c r="AK11" i="2" s="1"/>
  <c r="AX11" i="2"/>
  <c r="AE11" i="2" s="1"/>
  <c r="BP11" i="2"/>
  <c r="BK11" i="2"/>
  <c r="BC11" i="2"/>
  <c r="AJ11" i="2" s="1"/>
  <c r="BA11" i="2"/>
  <c r="AH11" i="2" s="1"/>
  <c r="BH11" i="2"/>
  <c r="BM11" i="2"/>
  <c r="BR11" i="2"/>
  <c r="BJ11" i="2"/>
  <c r="AV11" i="2"/>
  <c r="AC11" i="2" s="1"/>
  <c r="BL11" i="2"/>
  <c r="BB11" i="2"/>
  <c r="AI11" i="2" s="1"/>
  <c r="AR11" i="2"/>
  <c r="Y11" i="2" s="1"/>
  <c r="BE11" i="2"/>
  <c r="AL11" i="2" s="1"/>
  <c r="AT11" i="2"/>
  <c r="AA11" i="2" s="1"/>
  <c r="AW11" i="2"/>
  <c r="AD11" i="2" s="1"/>
  <c r="BO11" i="2"/>
  <c r="BT11" i="2"/>
  <c r="X11" i="2" s="1"/>
  <c r="BG11" i="2"/>
  <c r="AZ16" i="2"/>
  <c r="AG16" i="2" s="1"/>
  <c r="BH16" i="2"/>
  <c r="AU16" i="2"/>
  <c r="AB16" i="2" s="1"/>
  <c r="BC16" i="2"/>
  <c r="AJ16" i="2" s="1"/>
  <c r="BS16" i="2"/>
  <c r="AX16" i="2"/>
  <c r="AE16" i="2" s="1"/>
  <c r="BN16" i="2"/>
  <c r="BI16" i="2"/>
  <c r="BP16" i="2"/>
  <c r="BK16" i="2"/>
  <c r="BQ16" i="2"/>
  <c r="BD16" i="2"/>
  <c r="AK16" i="2" s="1"/>
  <c r="AS16" i="2"/>
  <c r="Z16" i="2" s="1"/>
  <c r="AY16" i="2"/>
  <c r="AF16" i="2" s="1"/>
  <c r="AV16" i="2"/>
  <c r="AC16" i="2" s="1"/>
  <c r="BA16" i="2"/>
  <c r="AH16" i="2" s="1"/>
  <c r="BR16" i="2"/>
  <c r="BM16" i="2"/>
  <c r="BE16" i="2"/>
  <c r="AL16" i="2" s="1"/>
  <c r="BJ16" i="2"/>
  <c r="BB16" i="2"/>
  <c r="AI16" i="2" s="1"/>
  <c r="BL16" i="2"/>
  <c r="AT16" i="2"/>
  <c r="AA16" i="2" s="1"/>
  <c r="AR16" i="2"/>
  <c r="Y16" i="2" s="1"/>
  <c r="BO16" i="2"/>
  <c r="AW16" i="2"/>
  <c r="AD16" i="2" s="1"/>
  <c r="BG16" i="2"/>
  <c r="AS20" i="2"/>
  <c r="Z20" i="2" s="1"/>
  <c r="BS20" i="2"/>
  <c r="BN20" i="2"/>
  <c r="BI20" i="2"/>
  <c r="BC20" i="2"/>
  <c r="AJ20" i="2" s="1"/>
  <c r="AZ20" i="2"/>
  <c r="AG20" i="2" s="1"/>
  <c r="BQ20" i="2"/>
  <c r="BK20" i="2"/>
  <c r="AX20" i="2"/>
  <c r="AE20" i="2" s="1"/>
  <c r="BA20" i="2"/>
  <c r="AH20" i="2" s="1"/>
  <c r="AU20" i="2"/>
  <c r="AB20" i="2" s="1"/>
  <c r="AY20" i="2"/>
  <c r="AF20" i="2" s="1"/>
  <c r="BP20" i="2"/>
  <c r="BM20" i="2"/>
  <c r="AV20" i="2"/>
  <c r="AC20" i="2" s="1"/>
  <c r="BR20" i="2"/>
  <c r="BH20" i="2"/>
  <c r="BD20" i="2"/>
  <c r="AK20" i="2" s="1"/>
  <c r="BJ20" i="2"/>
  <c r="BL20" i="2"/>
  <c r="BB20" i="2"/>
  <c r="AI20" i="2" s="1"/>
  <c r="AT20" i="2"/>
  <c r="AA20" i="2" s="1"/>
  <c r="AR20" i="2"/>
  <c r="Y20" i="2" s="1"/>
  <c r="AW20" i="2"/>
  <c r="AD20" i="2" s="1"/>
  <c r="BO20" i="2"/>
  <c r="BT20" i="2"/>
  <c r="X20" i="2" s="1"/>
  <c r="BE20" i="2"/>
  <c r="AL20" i="2" s="1"/>
  <c r="BG20" i="2"/>
  <c r="AU24" i="2"/>
  <c r="AB24" i="2" s="1"/>
  <c r="BC24" i="2"/>
  <c r="AJ24" i="2" s="1"/>
  <c r="BS24" i="2"/>
  <c r="BI24" i="2"/>
  <c r="BK24" i="2"/>
  <c r="AZ24" i="2"/>
  <c r="AG24" i="2" s="1"/>
  <c r="BN24" i="2"/>
  <c r="BQ24" i="2"/>
  <c r="AS24" i="2"/>
  <c r="Z24" i="2" s="1"/>
  <c r="AY24" i="2"/>
  <c r="AF24" i="2" s="1"/>
  <c r="BP24" i="2"/>
  <c r="AX24" i="2"/>
  <c r="AE24" i="2" s="1"/>
  <c r="BH24" i="2"/>
  <c r="AV24" i="2"/>
  <c r="AC24" i="2" s="1"/>
  <c r="BJ24" i="2"/>
  <c r="BA24" i="2"/>
  <c r="AH24" i="2" s="1"/>
  <c r="BD24" i="2"/>
  <c r="AK24" i="2" s="1"/>
  <c r="BM24" i="2"/>
  <c r="BR24" i="2"/>
  <c r="BE24" i="2"/>
  <c r="AL24" i="2" s="1"/>
  <c r="BL24" i="2"/>
  <c r="AT24" i="2"/>
  <c r="AA24" i="2" s="1"/>
  <c r="AR24" i="2"/>
  <c r="Y24" i="2" s="1"/>
  <c r="BO24" i="2"/>
  <c r="BB24" i="2"/>
  <c r="AI24" i="2" s="1"/>
  <c r="AW24" i="2"/>
  <c r="AD24" i="2" s="1"/>
  <c r="BG24" i="2"/>
  <c r="AU28" i="2"/>
  <c r="AB28" i="2" s="1"/>
  <c r="BN28" i="2"/>
  <c r="BI28" i="2"/>
  <c r="AZ28" i="2"/>
  <c r="AG28" i="2" s="1"/>
  <c r="BQ28" i="2"/>
  <c r="BC28" i="2"/>
  <c r="AJ28" i="2" s="1"/>
  <c r="AS28" i="2"/>
  <c r="Z28" i="2" s="1"/>
  <c r="BK28" i="2"/>
  <c r="BH28" i="2"/>
  <c r="AY28" i="2"/>
  <c r="AF28" i="2" s="1"/>
  <c r="BP28" i="2"/>
  <c r="BS28" i="2"/>
  <c r="AX28" i="2"/>
  <c r="AE28" i="2" s="1"/>
  <c r="AV28" i="2"/>
  <c r="AC28" i="2" s="1"/>
  <c r="BA28" i="2"/>
  <c r="AH28" i="2" s="1"/>
  <c r="BJ28" i="2"/>
  <c r="BM28" i="2"/>
  <c r="BR28" i="2"/>
  <c r="AR28" i="2"/>
  <c r="Y28" i="2" s="1"/>
  <c r="BL28" i="2"/>
  <c r="BD28" i="2"/>
  <c r="AK28" i="2" s="1"/>
  <c r="BB28" i="2"/>
  <c r="AI28" i="2" s="1"/>
  <c r="AT28" i="2"/>
  <c r="AA28" i="2" s="1"/>
  <c r="BE28" i="2"/>
  <c r="AL28" i="2" s="1"/>
  <c r="BO28" i="2"/>
  <c r="AW28" i="2"/>
  <c r="AD28" i="2" s="1"/>
  <c r="BT28" i="2"/>
  <c r="X28" i="2" s="1"/>
  <c r="BG28" i="2"/>
  <c r="BV28" i="2" s="1"/>
  <c r="BP32" i="2"/>
  <c r="BN32" i="2"/>
  <c r="AU32" i="2"/>
  <c r="AB32" i="2" s="1"/>
  <c r="AZ32" i="2"/>
  <c r="AG32" i="2" s="1"/>
  <c r="AX32" i="2"/>
  <c r="AE32" i="2" s="1"/>
  <c r="BQ32" i="2"/>
  <c r="BS32" i="2"/>
  <c r="BC32" i="2"/>
  <c r="AJ32" i="2" s="1"/>
  <c r="BI32" i="2"/>
  <c r="AS32" i="2"/>
  <c r="Z32" i="2" s="1"/>
  <c r="BK32" i="2"/>
  <c r="AY32" i="2"/>
  <c r="AF32" i="2" s="1"/>
  <c r="BH32" i="2"/>
  <c r="BD32" i="2"/>
  <c r="AK32" i="2" s="1"/>
  <c r="BM32" i="2"/>
  <c r="BJ32" i="2"/>
  <c r="BA32" i="2"/>
  <c r="AH32" i="2" s="1"/>
  <c r="BR32" i="2"/>
  <c r="AV32" i="2"/>
  <c r="AC32" i="2" s="1"/>
  <c r="AR32" i="2"/>
  <c r="Y32" i="2" s="1"/>
  <c r="BL32" i="2"/>
  <c r="AT32" i="2"/>
  <c r="AA32" i="2" s="1"/>
  <c r="BB32" i="2"/>
  <c r="AI32" i="2" s="1"/>
  <c r="BE32" i="2"/>
  <c r="AL32" i="2" s="1"/>
  <c r="BO32" i="2"/>
  <c r="AW32" i="2"/>
  <c r="AD32" i="2" s="1"/>
  <c r="BG32" i="2"/>
  <c r="BV32" i="2" s="1"/>
  <c r="AZ36" i="2"/>
  <c r="AG36" i="2" s="1"/>
  <c r="BQ36" i="2"/>
  <c r="AS36" i="2"/>
  <c r="Z36" i="2" s="1"/>
  <c r="AU36" i="2"/>
  <c r="AB36" i="2" s="1"/>
  <c r="BK36" i="2"/>
  <c r="BS36" i="2"/>
  <c r="BN36" i="2"/>
  <c r="BI36" i="2"/>
  <c r="AY36" i="2"/>
  <c r="AF36" i="2" s="1"/>
  <c r="AX36" i="2"/>
  <c r="AE36" i="2" s="1"/>
  <c r="BP36" i="2"/>
  <c r="BC36" i="2"/>
  <c r="AJ36" i="2" s="1"/>
  <c r="BD36" i="2"/>
  <c r="AK36" i="2" s="1"/>
  <c r="BM36" i="2"/>
  <c r="BJ36" i="2"/>
  <c r="AV36" i="2"/>
  <c r="AC36" i="2" s="1"/>
  <c r="BA36" i="2"/>
  <c r="AH36" i="2" s="1"/>
  <c r="BR36" i="2"/>
  <c r="BH36" i="2"/>
  <c r="BE36" i="2"/>
  <c r="AL36" i="2" s="1"/>
  <c r="AT36" i="2"/>
  <c r="AA36" i="2" s="1"/>
  <c r="AW36" i="2"/>
  <c r="AD36" i="2" s="1"/>
  <c r="BL36" i="2"/>
  <c r="BO36" i="2"/>
  <c r="BB36" i="2"/>
  <c r="AI36" i="2" s="1"/>
  <c r="AR36" i="2"/>
  <c r="Y36" i="2" s="1"/>
  <c r="BT36" i="2"/>
  <c r="X36" i="2" s="1"/>
  <c r="BG36" i="2"/>
  <c r="BV36" i="2" s="1"/>
  <c r="AZ40" i="2"/>
  <c r="AG40" i="2" s="1"/>
  <c r="AU40" i="2"/>
  <c r="AB40" i="2" s="1"/>
  <c r="BN40" i="2"/>
  <c r="BS40" i="2"/>
  <c r="BQ40" i="2"/>
  <c r="BC40" i="2"/>
  <c r="AJ40" i="2" s="1"/>
  <c r="BK40" i="2"/>
  <c r="AS40" i="2"/>
  <c r="Z40" i="2" s="1"/>
  <c r="AX40" i="2"/>
  <c r="AE40" i="2" s="1"/>
  <c r="BP40" i="2"/>
  <c r="BI40" i="2"/>
  <c r="AY40" i="2"/>
  <c r="AF40" i="2" s="1"/>
  <c r="AV40" i="2"/>
  <c r="AC40" i="2" s="1"/>
  <c r="BH40" i="2"/>
  <c r="BJ40" i="2"/>
  <c r="BD40" i="2"/>
  <c r="AK40" i="2" s="1"/>
  <c r="BA40" i="2"/>
  <c r="AH40" i="2" s="1"/>
  <c r="BM40" i="2"/>
  <c r="BR40" i="2"/>
  <c r="AT40" i="2"/>
  <c r="AA40" i="2" s="1"/>
  <c r="BE40" i="2"/>
  <c r="AL40" i="2" s="1"/>
  <c r="BL40" i="2"/>
  <c r="AR40" i="2"/>
  <c r="Y40" i="2" s="1"/>
  <c r="BO40" i="2"/>
  <c r="BB40" i="2"/>
  <c r="AI40" i="2" s="1"/>
  <c r="AW40" i="2"/>
  <c r="AD40" i="2" s="1"/>
  <c r="BG40" i="2"/>
  <c r="BV40" i="2" s="1"/>
  <c r="BQ44" i="2"/>
  <c r="BK44" i="2"/>
  <c r="BI44" i="2"/>
  <c r="AZ44" i="2"/>
  <c r="AG44" i="2" s="1"/>
  <c r="AU44" i="2"/>
  <c r="AB44" i="2" s="1"/>
  <c r="AS44" i="2"/>
  <c r="Z44" i="2" s="1"/>
  <c r="BN44" i="2"/>
  <c r="BC44" i="2"/>
  <c r="AJ44" i="2" s="1"/>
  <c r="BS44" i="2"/>
  <c r="AX44" i="2"/>
  <c r="AE44" i="2" s="1"/>
  <c r="AY44" i="2"/>
  <c r="AF44" i="2" s="1"/>
  <c r="BP44" i="2"/>
  <c r="BA44" i="2"/>
  <c r="AH44" i="2" s="1"/>
  <c r="BD44" i="2"/>
  <c r="AK44" i="2" s="1"/>
  <c r="BH44" i="2"/>
  <c r="BM44" i="2"/>
  <c r="AV44" i="2"/>
  <c r="AC44" i="2" s="1"/>
  <c r="BJ44" i="2"/>
  <c r="BB44" i="2"/>
  <c r="AI44" i="2" s="1"/>
  <c r="AR44" i="2"/>
  <c r="Y44" i="2" s="1"/>
  <c r="BR44" i="2"/>
  <c r="BE44" i="2"/>
  <c r="AL44" i="2" s="1"/>
  <c r="AT44" i="2"/>
  <c r="AA44" i="2" s="1"/>
  <c r="AW44" i="2"/>
  <c r="AD44" i="2" s="1"/>
  <c r="BO44" i="2"/>
  <c r="BL44" i="2"/>
  <c r="BT44" i="2"/>
  <c r="X44" i="2" s="1"/>
  <c r="BG44" i="2"/>
  <c r="BV44" i="2" s="1"/>
  <c r="BC48" i="2"/>
  <c r="AJ48" i="2" s="1"/>
  <c r="BI48" i="2"/>
  <c r="AS48" i="2"/>
  <c r="Z48" i="2" s="1"/>
  <c r="BN48" i="2"/>
  <c r="AU48" i="2"/>
  <c r="AB48" i="2" s="1"/>
  <c r="BS48" i="2"/>
  <c r="BQ48" i="2"/>
  <c r="AZ48" i="2"/>
  <c r="AG48" i="2" s="1"/>
  <c r="BK48" i="2"/>
  <c r="AY48" i="2"/>
  <c r="AF48" i="2" s="1"/>
  <c r="BP48" i="2"/>
  <c r="AX48" i="2"/>
  <c r="AE48" i="2" s="1"/>
  <c r="BD48" i="2"/>
  <c r="AK48" i="2" s="1"/>
  <c r="BJ48" i="2"/>
  <c r="BA48" i="2"/>
  <c r="AH48" i="2" s="1"/>
  <c r="BM48" i="2"/>
  <c r="AV48" i="2"/>
  <c r="AC48" i="2" s="1"/>
  <c r="BH48" i="2"/>
  <c r="BR48" i="2"/>
  <c r="BB48" i="2"/>
  <c r="AI48" i="2" s="1"/>
  <c r="BE48" i="2"/>
  <c r="AL48" i="2" s="1"/>
  <c r="AR48" i="2"/>
  <c r="Y48" i="2" s="1"/>
  <c r="BL48" i="2"/>
  <c r="AT48" i="2"/>
  <c r="AA48" i="2" s="1"/>
  <c r="BO48" i="2"/>
  <c r="AW48" i="2"/>
  <c r="AD48" i="2" s="1"/>
  <c r="BG48" i="2"/>
  <c r="BV48" i="2" s="1"/>
  <c r="AZ52" i="2"/>
  <c r="AG52" i="2" s="1"/>
  <c r="BI52" i="2"/>
  <c r="AU52" i="2"/>
  <c r="AB52" i="2" s="1"/>
  <c r="BS52" i="2"/>
  <c r="BQ52" i="2"/>
  <c r="AS52" i="2"/>
  <c r="Z52" i="2" s="1"/>
  <c r="BN52" i="2"/>
  <c r="BC52" i="2"/>
  <c r="AJ52" i="2" s="1"/>
  <c r="BD52" i="2"/>
  <c r="AK52" i="2" s="1"/>
  <c r="BH52" i="2"/>
  <c r="BP52" i="2"/>
  <c r="BK52" i="2"/>
  <c r="AX52" i="2"/>
  <c r="AE52" i="2" s="1"/>
  <c r="AY52" i="2"/>
  <c r="AF52" i="2" s="1"/>
  <c r="BR52" i="2"/>
  <c r="BM52" i="2"/>
  <c r="AV52" i="2"/>
  <c r="AC52" i="2" s="1"/>
  <c r="BA52" i="2"/>
  <c r="AH52" i="2" s="1"/>
  <c r="BJ52" i="2"/>
  <c r="BL52" i="2"/>
  <c r="AR52" i="2"/>
  <c r="Y52" i="2" s="1"/>
  <c r="BB52" i="2"/>
  <c r="AI52" i="2" s="1"/>
  <c r="BE52" i="2"/>
  <c r="AL52" i="2" s="1"/>
  <c r="AT52" i="2"/>
  <c r="AA52" i="2" s="1"/>
  <c r="BO52" i="2"/>
  <c r="AW52" i="2"/>
  <c r="AD52" i="2" s="1"/>
  <c r="BT52" i="2"/>
  <c r="X52" i="2" s="1"/>
  <c r="BG52" i="2"/>
  <c r="BV52" i="2" s="1"/>
  <c r="BI56" i="2"/>
  <c r="BS56" i="2"/>
  <c r="AS56" i="2"/>
  <c r="Z56" i="2" s="1"/>
  <c r="BK56" i="2"/>
  <c r="BQ56" i="2"/>
  <c r="BN56" i="2"/>
  <c r="AZ56" i="2"/>
  <c r="AG56" i="2" s="1"/>
  <c r="BP56" i="2"/>
  <c r="BC56" i="2"/>
  <c r="AJ56" i="2" s="1"/>
  <c r="AY56" i="2"/>
  <c r="AF56" i="2" s="1"/>
  <c r="AU56" i="2"/>
  <c r="AB56" i="2" s="1"/>
  <c r="AX56" i="2"/>
  <c r="AE56" i="2" s="1"/>
  <c r="BD56" i="2"/>
  <c r="AK56" i="2" s="1"/>
  <c r="BR56" i="2"/>
  <c r="AV56" i="2"/>
  <c r="AC56" i="2" s="1"/>
  <c r="BA56" i="2"/>
  <c r="AH56" i="2" s="1"/>
  <c r="BH56" i="2"/>
  <c r="BM56" i="2"/>
  <c r="BJ56" i="2"/>
  <c r="BB56" i="2"/>
  <c r="AI56" i="2" s="1"/>
  <c r="AR56" i="2"/>
  <c r="Y56" i="2" s="1"/>
  <c r="AT56" i="2"/>
  <c r="AA56" i="2" s="1"/>
  <c r="BE56" i="2"/>
  <c r="AL56" i="2" s="1"/>
  <c r="BL56" i="2"/>
  <c r="BO56" i="2"/>
  <c r="AW56" i="2"/>
  <c r="AD56" i="2" s="1"/>
  <c r="BG56" i="2"/>
  <c r="BV56" i="2" s="1"/>
  <c r="BI60" i="2"/>
  <c r="AU60" i="2"/>
  <c r="AB60" i="2" s="1"/>
  <c r="AS60" i="2"/>
  <c r="Z60" i="2" s="1"/>
  <c r="BK60" i="2"/>
  <c r="BQ60" i="2"/>
  <c r="BN60" i="2"/>
  <c r="AZ60" i="2"/>
  <c r="AG60" i="2" s="1"/>
  <c r="BC60" i="2"/>
  <c r="AJ60" i="2" s="1"/>
  <c r="BP60" i="2"/>
  <c r="AY60" i="2"/>
  <c r="AF60" i="2" s="1"/>
  <c r="BS60" i="2"/>
  <c r="AX60" i="2"/>
  <c r="AE60" i="2" s="1"/>
  <c r="BD60" i="2"/>
  <c r="AK60" i="2" s="1"/>
  <c r="BM60" i="2"/>
  <c r="AV60" i="2"/>
  <c r="AC60" i="2" s="1"/>
  <c r="BH60" i="2"/>
  <c r="BA60" i="2"/>
  <c r="AH60" i="2" s="1"/>
  <c r="AT60" i="2"/>
  <c r="AA60" i="2" s="1"/>
  <c r="BB60" i="2"/>
  <c r="AI60" i="2" s="1"/>
  <c r="BJ60" i="2"/>
  <c r="BR60" i="2"/>
  <c r="AR60" i="2"/>
  <c r="Y60" i="2" s="1"/>
  <c r="BE60" i="2"/>
  <c r="AL60" i="2" s="1"/>
  <c r="BL60" i="2"/>
  <c r="BO60" i="2"/>
  <c r="AW60" i="2"/>
  <c r="AD60" i="2" s="1"/>
  <c r="BT60" i="2"/>
  <c r="X60" i="2" s="1"/>
  <c r="BG60" i="2"/>
  <c r="BV60" i="2" s="1"/>
  <c r="AS64" i="2"/>
  <c r="Z64" i="2" s="1"/>
  <c r="BQ64" i="2"/>
  <c r="BN64" i="2"/>
  <c r="AZ64" i="2"/>
  <c r="AG64" i="2" s="1"/>
  <c r="BC64" i="2"/>
  <c r="AJ64" i="2" s="1"/>
  <c r="BK64" i="2"/>
  <c r="BI64" i="2"/>
  <c r="AU64" i="2"/>
  <c r="AB64" i="2" s="1"/>
  <c r="AY64" i="2"/>
  <c r="AF64" i="2" s="1"/>
  <c r="AX64" i="2"/>
  <c r="AE64" i="2" s="1"/>
  <c r="BD64" i="2"/>
  <c r="AK64" i="2" s="1"/>
  <c r="BS64" i="2"/>
  <c r="BP64" i="2"/>
  <c r="BR64" i="2"/>
  <c r="BM64" i="2"/>
  <c r="BH64" i="2"/>
  <c r="BA64" i="2"/>
  <c r="AH64" i="2" s="1"/>
  <c r="AV64" i="2"/>
  <c r="AC64" i="2" s="1"/>
  <c r="BB64" i="2"/>
  <c r="AI64" i="2" s="1"/>
  <c r="AR64" i="2"/>
  <c r="Y64" i="2" s="1"/>
  <c r="BE64" i="2"/>
  <c r="AL64" i="2" s="1"/>
  <c r="AT64" i="2"/>
  <c r="AA64" i="2" s="1"/>
  <c r="BL64" i="2"/>
  <c r="BJ64" i="2"/>
  <c r="AW64" i="2"/>
  <c r="AD64" i="2" s="1"/>
  <c r="BO64" i="2"/>
  <c r="BG64" i="2"/>
  <c r="BV64" i="2" s="1"/>
  <c r="BN68" i="2"/>
  <c r="BQ68" i="2"/>
  <c r="BC68" i="2"/>
  <c r="AJ68" i="2" s="1"/>
  <c r="BI68" i="2"/>
  <c r="AZ68" i="2"/>
  <c r="AG68" i="2" s="1"/>
  <c r="AS68" i="2"/>
  <c r="Z68" i="2" s="1"/>
  <c r="AU68" i="2"/>
  <c r="AB68" i="2" s="1"/>
  <c r="BK68" i="2"/>
  <c r="BS68" i="2"/>
  <c r="AY68" i="2"/>
  <c r="AF68" i="2" s="1"/>
  <c r="AX68" i="2"/>
  <c r="AE68" i="2" s="1"/>
  <c r="BP68" i="2"/>
  <c r="BH68" i="2"/>
  <c r="BA68" i="2"/>
  <c r="AH68" i="2" s="1"/>
  <c r="BM68" i="2"/>
  <c r="BD68" i="2"/>
  <c r="AK68" i="2" s="1"/>
  <c r="BR68" i="2"/>
  <c r="BJ68" i="2"/>
  <c r="AV68" i="2"/>
  <c r="AC68" i="2" s="1"/>
  <c r="BB68" i="2"/>
  <c r="AI68" i="2" s="1"/>
  <c r="BE68" i="2"/>
  <c r="AL68" i="2" s="1"/>
  <c r="AT68" i="2"/>
  <c r="AA68" i="2" s="1"/>
  <c r="AR68" i="2"/>
  <c r="Y68" i="2" s="1"/>
  <c r="BL68" i="2"/>
  <c r="AW68" i="2"/>
  <c r="AD68" i="2" s="1"/>
  <c r="BO68" i="2"/>
  <c r="BT68" i="2"/>
  <c r="X68" i="2" s="1"/>
  <c r="BG68" i="2"/>
  <c r="BV68" i="2" s="1"/>
  <c r="BK12" i="2"/>
  <c r="BS12" i="2"/>
  <c r="BN12" i="2"/>
  <c r="BI12" i="2"/>
  <c r="AS12" i="2"/>
  <c r="Z12" i="2" s="1"/>
  <c r="AU12" i="2"/>
  <c r="AB12" i="2" s="1"/>
  <c r="AZ12" i="2"/>
  <c r="AG12" i="2" s="1"/>
  <c r="BQ12" i="2"/>
  <c r="AY12" i="2"/>
  <c r="AF12" i="2" s="1"/>
  <c r="BC12" i="2"/>
  <c r="AJ12" i="2" s="1"/>
  <c r="BP12" i="2"/>
  <c r="AX12" i="2"/>
  <c r="AE12" i="2" s="1"/>
  <c r="BD12" i="2"/>
  <c r="AK12" i="2" s="1"/>
  <c r="BA12" i="2"/>
  <c r="AH12" i="2" s="1"/>
  <c r="BH12" i="2"/>
  <c r="BM12" i="2"/>
  <c r="AV12" i="2"/>
  <c r="AC12" i="2" s="1"/>
  <c r="BR12" i="2"/>
  <c r="BJ12" i="2"/>
  <c r="BE12" i="2"/>
  <c r="AL12" i="2" s="1"/>
  <c r="BL12" i="2"/>
  <c r="BB12" i="2"/>
  <c r="AI12" i="2" s="1"/>
  <c r="AT12" i="2"/>
  <c r="AA12" i="2" s="1"/>
  <c r="AR12" i="2"/>
  <c r="Y12" i="2" s="1"/>
  <c r="AW12" i="2"/>
  <c r="AD12" i="2" s="1"/>
  <c r="BO12" i="2"/>
  <c r="BG12" i="2"/>
  <c r="H16" i="18"/>
  <c r="AQ260" i="2"/>
  <c r="D257" i="2"/>
  <c r="I63" i="1"/>
  <c r="J29" i="1" s="1"/>
  <c r="H23" i="1"/>
  <c r="H46" i="1" s="1"/>
  <c r="H22" i="1"/>
  <c r="H21" i="1"/>
  <c r="D11" i="8"/>
  <c r="CB70" i="12"/>
  <c r="CB48" i="12"/>
  <c r="CB49" i="12"/>
  <c r="CB53" i="12"/>
  <c r="CB11" i="12"/>
  <c r="CB61" i="12"/>
  <c r="CB232" i="12"/>
  <c r="CB223" i="12"/>
  <c r="CB217" i="12"/>
  <c r="CB170" i="12"/>
  <c r="CB229" i="12"/>
  <c r="CB210" i="12"/>
  <c r="CB196" i="12"/>
  <c r="CB185" i="12"/>
  <c r="CB156" i="12"/>
  <c r="CB159" i="12"/>
  <c r="CB203" i="12"/>
  <c r="CB89" i="12"/>
  <c r="CB97" i="12"/>
  <c r="CB28" i="12"/>
  <c r="CB57" i="12"/>
  <c r="CB55" i="12"/>
  <c r="CB228" i="12"/>
  <c r="CB215" i="12"/>
  <c r="CB190" i="12"/>
  <c r="CB212" i="12"/>
  <c r="CB219" i="12"/>
  <c r="CB172" i="12"/>
  <c r="CB202" i="12"/>
  <c r="CB102" i="12"/>
  <c r="CB99" i="12"/>
  <c r="CB192" i="12"/>
  <c r="CB158" i="12"/>
  <c r="CB87" i="12"/>
  <c r="CB41" i="12"/>
  <c r="CB58" i="12"/>
  <c r="CB54" i="12"/>
  <c r="CB224" i="12"/>
  <c r="CB221" i="12"/>
  <c r="CB186" i="12"/>
  <c r="CB207" i="12"/>
  <c r="CB205" i="12"/>
  <c r="CB167" i="12"/>
  <c r="CB209" i="12"/>
  <c r="CB98" i="12"/>
  <c r="CB176" i="12"/>
  <c r="CB164" i="12"/>
  <c r="CB95" i="12"/>
  <c r="CB80" i="12"/>
  <c r="CB38" i="12"/>
  <c r="CB52" i="12"/>
  <c r="CB50" i="12"/>
  <c r="CB12" i="12"/>
  <c r="CB220" i="12"/>
  <c r="CB234" i="12"/>
  <c r="CB182" i="12"/>
  <c r="CB214" i="12"/>
  <c r="CB193" i="12"/>
  <c r="CB191" i="12"/>
  <c r="CB184" i="12"/>
  <c r="CB94" i="12"/>
  <c r="CB171" i="12"/>
  <c r="CB163" i="12"/>
  <c r="CB93" i="12"/>
  <c r="CB77" i="12"/>
  <c r="CB73" i="12"/>
  <c r="CB56" i="12"/>
  <c r="CB37" i="12"/>
  <c r="CB227" i="12"/>
  <c r="CB233" i="12"/>
  <c r="CB178" i="12"/>
  <c r="CB208" i="12"/>
  <c r="CB204" i="12"/>
  <c r="CB189" i="12"/>
  <c r="CB183" i="12"/>
  <c r="CB90" i="12"/>
  <c r="CB101" i="12"/>
  <c r="CB157" i="12"/>
  <c r="CB85" i="12"/>
  <c r="CB88" i="12"/>
  <c r="CB68" i="12"/>
  <c r="CB76" i="12"/>
  <c r="CB222" i="12"/>
  <c r="CB231" i="12"/>
  <c r="CB174" i="12"/>
  <c r="CB206" i="12"/>
  <c r="CB198" i="12"/>
  <c r="CB188" i="12"/>
  <c r="CB181" i="12"/>
  <c r="CB86" i="12"/>
  <c r="CB96" i="12"/>
  <c r="CB161" i="12"/>
  <c r="CB84" i="12"/>
  <c r="CB81" i="12"/>
  <c r="CB60" i="12"/>
  <c r="CB74" i="12"/>
  <c r="CB69" i="12"/>
  <c r="CB226" i="12"/>
  <c r="CB230" i="12"/>
  <c r="CB166" i="12"/>
  <c r="CB200" i="12"/>
  <c r="CB197" i="12"/>
  <c r="CB175" i="12"/>
  <c r="CB180" i="12"/>
  <c r="CB82" i="12"/>
  <c r="CB91" i="12"/>
  <c r="CB103" i="12"/>
  <c r="CB79" i="12"/>
  <c r="CB78" i="12"/>
  <c r="CB51" i="12"/>
  <c r="CB72" i="12"/>
  <c r="CB27" i="12"/>
  <c r="CB225" i="12"/>
  <c r="CB201" i="12"/>
  <c r="CB162" i="12"/>
  <c r="CB211" i="12"/>
  <c r="CB216" i="12"/>
  <c r="CB173" i="12"/>
  <c r="CB199" i="12"/>
  <c r="CB168" i="12"/>
  <c r="CB165" i="12"/>
  <c r="CB169" i="12"/>
  <c r="CB83" i="12"/>
  <c r="CB75" i="12"/>
  <c r="CB71" i="12"/>
  <c r="CB63" i="12"/>
  <c r="CB195" i="12"/>
  <c r="CB177" i="12"/>
  <c r="CB59" i="12"/>
  <c r="CB187" i="12"/>
  <c r="CB62" i="12"/>
  <c r="CB179" i="12"/>
  <c r="CB218" i="12"/>
  <c r="CB100" i="12"/>
  <c r="CB194" i="12"/>
  <c r="CB160" i="12"/>
  <c r="CB213" i="12"/>
  <c r="CB92" i="12"/>
  <c r="BN43" i="12"/>
  <c r="BN38" i="12"/>
  <c r="BN56" i="12"/>
  <c r="BN227" i="12"/>
  <c r="BN225" i="12"/>
  <c r="BN189" i="12"/>
  <c r="BN209" i="12"/>
  <c r="BN211" i="12"/>
  <c r="BN208" i="12"/>
  <c r="BN179" i="12"/>
  <c r="BN187" i="12"/>
  <c r="BN88" i="12"/>
  <c r="BN95" i="12"/>
  <c r="BN162" i="12"/>
  <c r="BN74" i="12"/>
  <c r="BN82" i="12"/>
  <c r="BN63" i="12"/>
  <c r="BN68" i="12"/>
  <c r="BN51" i="12"/>
  <c r="BN50" i="12"/>
  <c r="BN223" i="12"/>
  <c r="BN224" i="12"/>
  <c r="BN185" i="12"/>
  <c r="BN203" i="12"/>
  <c r="BN200" i="12"/>
  <c r="BN207" i="12"/>
  <c r="BN213" i="12"/>
  <c r="BN186" i="12"/>
  <c r="BN101" i="12"/>
  <c r="BN176" i="12"/>
  <c r="BN91" i="12"/>
  <c r="BN171" i="12"/>
  <c r="BN81" i="12"/>
  <c r="BN87" i="12"/>
  <c r="BN55" i="12"/>
  <c r="BN60" i="12"/>
  <c r="BN48" i="12"/>
  <c r="BN12" i="12"/>
  <c r="BN27" i="12"/>
  <c r="BN233" i="12"/>
  <c r="BN222" i="12"/>
  <c r="BN181" i="12"/>
  <c r="BN210" i="12"/>
  <c r="BN194" i="12"/>
  <c r="BN197" i="12"/>
  <c r="BN201" i="12"/>
  <c r="BN184" i="12"/>
  <c r="BN97" i="12"/>
  <c r="BN174" i="12"/>
  <c r="BN164" i="12"/>
  <c r="BN103" i="12"/>
  <c r="BN78" i="12"/>
  <c r="BN76" i="12"/>
  <c r="BN70" i="12"/>
  <c r="BN79" i="12"/>
  <c r="BN28" i="12"/>
  <c r="BN228" i="12"/>
  <c r="BN218" i="12"/>
  <c r="BN177" i="12"/>
  <c r="BN205" i="12"/>
  <c r="BN216" i="12"/>
  <c r="BN188" i="12"/>
  <c r="BN192" i="12"/>
  <c r="BN37" i="12"/>
  <c r="BN11" i="12"/>
  <c r="BN232" i="12"/>
  <c r="BN234" i="12"/>
  <c r="BN173" i="12"/>
  <c r="BN204" i="12"/>
  <c r="BN214" i="12"/>
  <c r="BN183" i="12"/>
  <c r="BN191" i="12"/>
  <c r="BN170" i="12"/>
  <c r="BN89" i="12"/>
  <c r="BN157" i="12"/>
  <c r="BN98" i="12"/>
  <c r="BN86" i="12"/>
  <c r="BN92" i="12"/>
  <c r="BN72" i="12"/>
  <c r="BN62" i="12"/>
  <c r="BN59" i="12"/>
  <c r="BN44" i="12"/>
  <c r="BN230" i="12"/>
  <c r="BN221" i="12"/>
  <c r="BN169" i="12"/>
  <c r="BN196" i="12"/>
  <c r="BN220" i="12"/>
  <c r="BN178" i="12"/>
  <c r="BN199" i="12"/>
  <c r="BN168" i="12"/>
  <c r="BN85" i="12"/>
  <c r="BN102" i="12"/>
  <c r="BN96" i="12"/>
  <c r="BN94" i="12"/>
  <c r="BN84" i="12"/>
  <c r="BN52" i="12"/>
  <c r="BN61" i="12"/>
  <c r="BN75" i="12"/>
  <c r="BN165" i="12"/>
  <c r="BN190" i="12"/>
  <c r="BN172" i="12"/>
  <c r="BN77" i="12"/>
  <c r="BN54" i="12"/>
  <c r="BN161" i="12"/>
  <c r="BN195" i="12"/>
  <c r="BN156" i="12"/>
  <c r="BN158" i="12"/>
  <c r="BN53" i="12"/>
  <c r="BN217" i="12"/>
  <c r="BN202" i="12"/>
  <c r="BN166" i="12"/>
  <c r="BN71" i="12"/>
  <c r="BN231" i="12"/>
  <c r="BN206" i="12"/>
  <c r="BN167" i="12"/>
  <c r="BN100" i="12"/>
  <c r="BN83" i="12"/>
  <c r="BN58" i="12"/>
  <c r="BN229" i="12"/>
  <c r="BN219" i="12"/>
  <c r="BN159" i="12"/>
  <c r="BN182" i="12"/>
  <c r="BN73" i="12"/>
  <c r="BN57" i="12"/>
  <c r="BN226" i="12"/>
  <c r="BN215" i="12"/>
  <c r="BN93" i="12"/>
  <c r="BN163" i="12"/>
  <c r="BN49" i="12"/>
  <c r="BN212" i="12"/>
  <c r="BN198" i="12"/>
  <c r="BN175" i="12"/>
  <c r="BN99" i="12"/>
  <c r="BN90" i="12"/>
  <c r="BN41" i="12"/>
  <c r="BN193" i="12"/>
  <c r="BN180" i="12"/>
  <c r="BN160" i="12"/>
  <c r="BN80" i="12"/>
  <c r="BN69" i="12"/>
  <c r="AZ49" i="12"/>
  <c r="AZ12" i="12"/>
  <c r="AZ48" i="12"/>
  <c r="AZ218" i="12"/>
  <c r="AZ207" i="12"/>
  <c r="AZ168" i="12"/>
  <c r="AZ217" i="12"/>
  <c r="AZ210" i="12"/>
  <c r="AZ185" i="12"/>
  <c r="AZ193" i="12"/>
  <c r="AZ162" i="12"/>
  <c r="AZ175" i="12"/>
  <c r="AZ91" i="12"/>
  <c r="AZ159" i="12"/>
  <c r="AZ72" i="12"/>
  <c r="AZ80" i="12"/>
  <c r="AZ50" i="12"/>
  <c r="AZ73" i="12"/>
  <c r="AZ69" i="12"/>
  <c r="AZ38" i="12"/>
  <c r="AZ98" i="12"/>
  <c r="AZ222" i="12"/>
  <c r="AZ229" i="12"/>
  <c r="AZ184" i="12"/>
  <c r="AZ200" i="12"/>
  <c r="AZ197" i="12"/>
  <c r="AZ194" i="12"/>
  <c r="AZ204" i="12"/>
  <c r="AZ191" i="12"/>
  <c r="AZ96" i="12"/>
  <c r="AZ187" i="12"/>
  <c r="AZ156" i="12"/>
  <c r="AZ155" i="12"/>
  <c r="AZ76" i="12"/>
  <c r="AZ83" i="12"/>
  <c r="AZ58" i="12"/>
  <c r="AZ78" i="12"/>
  <c r="AZ233" i="12"/>
  <c r="AZ228" i="12"/>
  <c r="AZ180" i="12"/>
  <c r="AZ199" i="12"/>
  <c r="AZ195" i="12"/>
  <c r="AZ189" i="12"/>
  <c r="AZ181" i="12"/>
  <c r="AZ190" i="12"/>
  <c r="AZ92" i="12"/>
  <c r="AZ177" i="12"/>
  <c r="AZ102" i="12"/>
  <c r="AZ90" i="12"/>
  <c r="AZ103" i="12"/>
  <c r="AZ81" i="12"/>
  <c r="AZ57" i="12"/>
  <c r="AZ70" i="12"/>
  <c r="AZ215" i="12"/>
  <c r="AZ176" i="12"/>
  <c r="AZ219" i="12"/>
  <c r="AZ186" i="12"/>
  <c r="AZ198" i="12"/>
  <c r="AZ99" i="12"/>
  <c r="AZ163" i="12"/>
  <c r="AZ82" i="12"/>
  <c r="AZ74" i="12"/>
  <c r="AZ52" i="12"/>
  <c r="AZ232" i="12"/>
  <c r="AZ172" i="12"/>
  <c r="AZ212" i="12"/>
  <c r="AZ183" i="12"/>
  <c r="AZ174" i="12"/>
  <c r="AZ94" i="12"/>
  <c r="AZ169" i="12"/>
  <c r="AZ79" i="12"/>
  <c r="AZ62" i="12"/>
  <c r="AZ231" i="12"/>
  <c r="AZ164" i="12"/>
  <c r="AZ206" i="12"/>
  <c r="AZ209" i="12"/>
  <c r="AZ173" i="12"/>
  <c r="AZ89" i="12"/>
  <c r="AZ157" i="12"/>
  <c r="AZ93" i="12"/>
  <c r="AZ54" i="12"/>
  <c r="AZ234" i="12"/>
  <c r="AZ227" i="12"/>
  <c r="AZ211" i="12"/>
  <c r="AZ216" i="12"/>
  <c r="AZ182" i="12"/>
  <c r="AZ158" i="12"/>
  <c r="AZ171" i="12"/>
  <c r="AZ170" i="12"/>
  <c r="AZ86" i="12"/>
  <c r="AZ28" i="12"/>
  <c r="AZ68" i="12"/>
  <c r="AZ230" i="12"/>
  <c r="AZ225" i="12"/>
  <c r="AZ205" i="12"/>
  <c r="AZ214" i="12"/>
  <c r="AZ179" i="12"/>
  <c r="AZ166" i="12"/>
  <c r="AZ161" i="12"/>
  <c r="AZ77" i="12"/>
  <c r="AZ56" i="12"/>
  <c r="AZ61" i="12"/>
  <c r="AZ226" i="12"/>
  <c r="AZ196" i="12"/>
  <c r="AZ213" i="12"/>
  <c r="AZ203" i="12"/>
  <c r="AZ178" i="12"/>
  <c r="AZ100" i="12"/>
  <c r="AZ160" i="12"/>
  <c r="AZ101" i="12"/>
  <c r="AZ85" i="12"/>
  <c r="AZ51" i="12"/>
  <c r="AZ60" i="12"/>
  <c r="AZ37" i="12"/>
  <c r="AZ53" i="12"/>
  <c r="AZ221" i="12"/>
  <c r="AZ192" i="12"/>
  <c r="AZ224" i="12"/>
  <c r="AZ201" i="12"/>
  <c r="AZ223" i="12"/>
  <c r="AZ88" i="12"/>
  <c r="AZ97" i="12"/>
  <c r="AZ75" i="12"/>
  <c r="AZ87" i="12"/>
  <c r="AZ63" i="12"/>
  <c r="AZ27" i="12"/>
  <c r="AZ11" i="12"/>
  <c r="AZ95" i="12"/>
  <c r="AZ220" i="12"/>
  <c r="AZ71" i="12"/>
  <c r="AZ188" i="12"/>
  <c r="AZ55" i="12"/>
  <c r="AZ202" i="12"/>
  <c r="AZ167" i="12"/>
  <c r="AZ208" i="12"/>
  <c r="AZ84" i="12"/>
  <c r="AZ165" i="12"/>
  <c r="AZ59" i="12"/>
  <c r="AZ41" i="12"/>
  <c r="FZ6" i="11"/>
  <c r="HQ6" i="11" s="1"/>
  <c r="FZ8" i="11"/>
  <c r="HQ8" i="11" s="1"/>
  <c r="FZ5" i="11"/>
  <c r="FZ10" i="11"/>
  <c r="HQ10" i="11" s="1"/>
  <c r="FZ9" i="11"/>
  <c r="HQ9" i="11" s="1"/>
  <c r="FZ14" i="11"/>
  <c r="HQ14" i="11" s="1"/>
  <c r="FZ18" i="11"/>
  <c r="HQ18" i="11" s="1"/>
  <c r="FZ15" i="11"/>
  <c r="HQ15" i="11" s="1"/>
  <c r="FZ22" i="11"/>
  <c r="HQ22" i="11" s="1"/>
  <c r="FZ21" i="11"/>
  <c r="HQ21" i="11" s="1"/>
  <c r="FZ24" i="11"/>
  <c r="HQ24" i="11" s="1"/>
  <c r="FZ20" i="11"/>
  <c r="HQ20" i="11" s="1"/>
  <c r="FZ11" i="11"/>
  <c r="HQ11" i="11" s="1"/>
  <c r="FZ13" i="11"/>
  <c r="HQ13" i="11" s="1"/>
  <c r="FZ23" i="11"/>
  <c r="HQ23" i="11" s="1"/>
  <c r="FZ19" i="11"/>
  <c r="HQ19" i="11" s="1"/>
  <c r="FZ12" i="11"/>
  <c r="HQ12" i="11" s="1"/>
  <c r="FZ16" i="11"/>
  <c r="HQ16" i="11" s="1"/>
  <c r="FZ7" i="11"/>
  <c r="HQ7" i="11" s="1"/>
  <c r="FZ17" i="11"/>
  <c r="HQ17" i="11" s="1"/>
  <c r="EJ3" i="11"/>
  <c r="HQ3" i="11"/>
  <c r="GA3" i="11"/>
  <c r="H23" i="27"/>
  <c r="H61" i="27" s="1"/>
  <c r="I25" i="27"/>
  <c r="I70" i="27" s="1"/>
  <c r="H13" i="27"/>
  <c r="AR66" i="12"/>
  <c r="AQ66" i="12"/>
  <c r="AZ67" i="12"/>
  <c r="AY67" i="12"/>
  <c r="AX67" i="12"/>
  <c r="AS64" i="12"/>
  <c r="AQ64" i="12"/>
  <c r="AR64" i="12"/>
  <c r="AR65" i="12"/>
  <c r="AQ65" i="12"/>
  <c r="AO32" i="12"/>
  <c r="AN32" i="12"/>
  <c r="AP32" i="12"/>
  <c r="K3" i="31"/>
  <c r="M3" i="31" s="1"/>
  <c r="D8" i="8"/>
  <c r="P25" i="27"/>
  <c r="P63" i="27" s="1"/>
  <c r="H14" i="27"/>
  <c r="H52" i="27" s="1"/>
  <c r="H21" i="27"/>
  <c r="H66" i="27" s="1"/>
  <c r="H15" i="27"/>
  <c r="H53" i="27" s="1"/>
  <c r="H56" i="27"/>
  <c r="I17" i="27" s="1"/>
  <c r="I55" i="27" s="1"/>
  <c r="H17" i="27"/>
  <c r="H48" i="27" s="1"/>
  <c r="D10" i="22"/>
  <c r="H29" i="18"/>
  <c r="Z16" i="12"/>
  <c r="Z67" i="12"/>
  <c r="AL48" i="12"/>
  <c r="AL16" i="12"/>
  <c r="AJ67" i="12"/>
  <c r="BO63" i="12"/>
  <c r="BA63" i="12"/>
  <c r="BO71" i="12"/>
  <c r="BP71" i="12" s="1"/>
  <c r="BA71" i="12"/>
  <c r="BB71" i="12" s="1"/>
  <c r="AM71" i="12"/>
  <c r="AN71" i="12" s="1"/>
  <c r="BA79" i="12"/>
  <c r="BB79" i="12" s="1"/>
  <c r="AM79" i="12"/>
  <c r="AN79" i="12" s="1"/>
  <c r="BO79" i="12"/>
  <c r="BP79" i="12" s="1"/>
  <c r="BO64" i="12"/>
  <c r="BP64" i="12" s="1"/>
  <c r="BA64" i="12"/>
  <c r="BB64" i="12" s="1"/>
  <c r="BA72" i="12"/>
  <c r="BB72" i="12" s="1"/>
  <c r="AM72" i="12"/>
  <c r="AN72" i="12" s="1"/>
  <c r="BO72" i="12"/>
  <c r="BP72" i="12" s="1"/>
  <c r="BA80" i="12"/>
  <c r="BB80" i="12" s="1"/>
  <c r="AM80" i="12"/>
  <c r="AN80" i="12" s="1"/>
  <c r="BO80" i="12"/>
  <c r="BP80" i="12" s="1"/>
  <c r="BO65" i="12"/>
  <c r="BP65" i="12" s="1"/>
  <c r="BA65" i="12"/>
  <c r="BB65" i="12" s="1"/>
  <c r="AZ65" i="12"/>
  <c r="BA73" i="12"/>
  <c r="BB73" i="12" s="1"/>
  <c r="AM73" i="12"/>
  <c r="AN73" i="12" s="1"/>
  <c r="BO73" i="12"/>
  <c r="BP73" i="12" s="1"/>
  <c r="BO81" i="12"/>
  <c r="BP81" i="12" s="1"/>
  <c r="AM81" i="12"/>
  <c r="AN81" i="12" s="1"/>
  <c r="BA81" i="12"/>
  <c r="BB81" i="12" s="1"/>
  <c r="BO66" i="12"/>
  <c r="BP66" i="12" s="1"/>
  <c r="BA66" i="12"/>
  <c r="BB66" i="12" s="1"/>
  <c r="BO74" i="12"/>
  <c r="BP74" i="12" s="1"/>
  <c r="BA74" i="12"/>
  <c r="BB74" i="12" s="1"/>
  <c r="AM74" i="12"/>
  <c r="AN74" i="12" s="1"/>
  <c r="BA82" i="12"/>
  <c r="BB82" i="12" s="1"/>
  <c r="BO82" i="12"/>
  <c r="BP82" i="12" s="1"/>
  <c r="AM82" i="12"/>
  <c r="AN82" i="12" s="1"/>
  <c r="BO67" i="12"/>
  <c r="BP67" i="12" s="1"/>
  <c r="BA67" i="12"/>
  <c r="BB67" i="12" s="1"/>
  <c r="AM75" i="12"/>
  <c r="AN75" i="12" s="1"/>
  <c r="BO75" i="12"/>
  <c r="BP75" i="12" s="1"/>
  <c r="BA75" i="12"/>
  <c r="BB75" i="12" s="1"/>
  <c r="BA83" i="12"/>
  <c r="BB83" i="12" s="1"/>
  <c r="AM83" i="12"/>
  <c r="AN83" i="12" s="1"/>
  <c r="BO83" i="12"/>
  <c r="BP83" i="12" s="1"/>
  <c r="BO68" i="12"/>
  <c r="BP68" i="12" s="1"/>
  <c r="BA68" i="12"/>
  <c r="BB68" i="12" s="1"/>
  <c r="AM68" i="12"/>
  <c r="AN68" i="12" s="1"/>
  <c r="BA76" i="12"/>
  <c r="BB76" i="12" s="1"/>
  <c r="AM76" i="12"/>
  <c r="AN76" i="12" s="1"/>
  <c r="BO76" i="12"/>
  <c r="BP76" i="12" s="1"/>
  <c r="BA84" i="12"/>
  <c r="BB84" i="12" s="1"/>
  <c r="AM84" i="12"/>
  <c r="AN84" i="12" s="1"/>
  <c r="BO84" i="12"/>
  <c r="BP84" i="12" s="1"/>
  <c r="BO69" i="12"/>
  <c r="BP69" i="12" s="1"/>
  <c r="AM69" i="12"/>
  <c r="AN69" i="12" s="1"/>
  <c r="BA69" i="12"/>
  <c r="BB69" i="12" s="1"/>
  <c r="BO77" i="12"/>
  <c r="BP77" i="12" s="1"/>
  <c r="BA77" i="12"/>
  <c r="BB77" i="12" s="1"/>
  <c r="AM77" i="12"/>
  <c r="AN77" i="12" s="1"/>
  <c r="BO70" i="12"/>
  <c r="BP70" i="12" s="1"/>
  <c r="BA70" i="12"/>
  <c r="BB70" i="12" s="1"/>
  <c r="AM70" i="12"/>
  <c r="AN70" i="12" s="1"/>
  <c r="BO78" i="12"/>
  <c r="BP78" i="12" s="1"/>
  <c r="BA78" i="12"/>
  <c r="BB78" i="12" s="1"/>
  <c r="AM78" i="12"/>
  <c r="AN78" i="12" s="1"/>
  <c r="BO56" i="12"/>
  <c r="BA56" i="12"/>
  <c r="AM56" i="12"/>
  <c r="BO41" i="12"/>
  <c r="BA41" i="12"/>
  <c r="AM41" i="12"/>
  <c r="BO49" i="12"/>
  <c r="BA49" i="12"/>
  <c r="AM49" i="12"/>
  <c r="BO57" i="12"/>
  <c r="BA57" i="12"/>
  <c r="AM57" i="12"/>
  <c r="BO42" i="12"/>
  <c r="BA42" i="12"/>
  <c r="AM42" i="12"/>
  <c r="BO50" i="12"/>
  <c r="BP50" i="12" s="1"/>
  <c r="BA50" i="12"/>
  <c r="BB50" i="12" s="1"/>
  <c r="AM50" i="12"/>
  <c r="AN50" i="12" s="1"/>
  <c r="BA58" i="12"/>
  <c r="BB58" i="12" s="1"/>
  <c r="AM58" i="12"/>
  <c r="AN58" i="12" s="1"/>
  <c r="BO58" i="12"/>
  <c r="BP58" i="12" s="1"/>
  <c r="BA43" i="12"/>
  <c r="AM43" i="12"/>
  <c r="AZ43" i="12" s="1"/>
  <c r="BO43" i="12"/>
  <c r="CB43" i="12" s="1"/>
  <c r="BA51" i="12"/>
  <c r="BB51" i="12" s="1"/>
  <c r="BO51" i="12"/>
  <c r="BP51" i="12" s="1"/>
  <c r="AM51" i="12"/>
  <c r="AN51" i="12" s="1"/>
  <c r="BA59" i="12"/>
  <c r="BO59" i="12"/>
  <c r="AM59" i="12"/>
  <c r="AM46" i="12"/>
  <c r="BO46" i="12"/>
  <c r="CB46" i="12" s="1"/>
  <c r="BA46" i="12"/>
  <c r="BN46" i="12" s="1"/>
  <c r="BA44" i="12"/>
  <c r="AM44" i="12"/>
  <c r="AZ44" i="12" s="1"/>
  <c r="BO44" i="12"/>
  <c r="BA52" i="12"/>
  <c r="BB52" i="12" s="1"/>
  <c r="AM52" i="12"/>
  <c r="AN52" i="12" s="1"/>
  <c r="BO52" i="12"/>
  <c r="BP52" i="12" s="1"/>
  <c r="BO60" i="12"/>
  <c r="BA60" i="12"/>
  <c r="AM60" i="12"/>
  <c r="AM45" i="12"/>
  <c r="AZ45" i="12" s="1"/>
  <c r="BO45" i="12"/>
  <c r="BA45" i="12"/>
  <c r="BN45" i="12" s="1"/>
  <c r="BA53" i="12"/>
  <c r="BB53" i="12" s="1"/>
  <c r="BO53" i="12"/>
  <c r="BP53" i="12" s="1"/>
  <c r="AM53" i="12"/>
  <c r="AN53" i="12" s="1"/>
  <c r="BO61" i="12"/>
  <c r="BU61" i="12" s="1"/>
  <c r="BA61" i="12"/>
  <c r="BG61" i="12" s="1"/>
  <c r="AM61" i="12"/>
  <c r="AS61" i="12" s="1"/>
  <c r="AN62" i="12"/>
  <c r="BO62" i="12"/>
  <c r="BA62" i="12"/>
  <c r="AM54" i="12"/>
  <c r="AN54" i="12" s="1"/>
  <c r="BO54" i="12"/>
  <c r="BP54" i="12" s="1"/>
  <c r="BA54" i="12"/>
  <c r="BB54" i="12" s="1"/>
  <c r="BO47" i="12"/>
  <c r="CB47" i="12" s="1"/>
  <c r="BA47" i="12"/>
  <c r="BN47" i="12" s="1"/>
  <c r="AM55" i="12"/>
  <c r="BA55" i="12"/>
  <c r="BO55" i="12"/>
  <c r="BO48" i="12"/>
  <c r="BA48" i="12"/>
  <c r="AM48" i="12"/>
  <c r="H11" i="18"/>
  <c r="H45" i="27"/>
  <c r="H20" i="27"/>
  <c r="H65" i="27" s="1"/>
  <c r="G57" i="27"/>
  <c r="G72" i="27" s="1"/>
  <c r="D27" i="22" s="1"/>
  <c r="D28" i="22" s="1"/>
  <c r="S25" i="27"/>
  <c r="D11" i="22"/>
  <c r="H24" i="27"/>
  <c r="H62" i="27" s="1"/>
  <c r="H25" i="27"/>
  <c r="H63" i="27" s="1"/>
  <c r="H22" i="27"/>
  <c r="H60" i="27" s="1"/>
  <c r="N25" i="27"/>
  <c r="N70" i="27" s="1"/>
  <c r="H16" i="27"/>
  <c r="H47" i="27" s="1"/>
  <c r="M63" i="1"/>
  <c r="N29" i="1" s="1"/>
  <c r="F274" i="2"/>
  <c r="AQ274" i="2" s="1"/>
  <c r="Q12" i="20"/>
  <c r="Q20" i="20"/>
  <c r="R8" i="20"/>
  <c r="R16" i="20"/>
  <c r="R24" i="20"/>
  <c r="S9" i="20"/>
  <c r="S13" i="20"/>
  <c r="S17" i="20"/>
  <c r="S21" i="20"/>
  <c r="Q6" i="20"/>
  <c r="Q14" i="20"/>
  <c r="Q22" i="20"/>
  <c r="R10" i="20"/>
  <c r="R18" i="20"/>
  <c r="S6" i="20"/>
  <c r="S10" i="20"/>
  <c r="S14" i="20"/>
  <c r="S18" i="20"/>
  <c r="S22" i="20"/>
  <c r="Q8" i="20"/>
  <c r="Q16" i="20"/>
  <c r="Q24" i="20"/>
  <c r="R12" i="20"/>
  <c r="R20" i="20"/>
  <c r="BA11" i="12"/>
  <c r="AM11" i="12"/>
  <c r="BO11" i="12"/>
  <c r="BA19" i="12"/>
  <c r="BO19" i="12"/>
  <c r="AM19" i="12"/>
  <c r="BA27" i="12"/>
  <c r="BO27" i="12"/>
  <c r="AM27" i="12"/>
  <c r="BA35" i="12"/>
  <c r="BO35" i="12"/>
  <c r="AM35" i="12"/>
  <c r="AB27" i="12"/>
  <c r="AI35" i="12"/>
  <c r="AC19" i="12"/>
  <c r="AE11" i="12"/>
  <c r="AD27" i="12"/>
  <c r="AH19" i="12"/>
  <c r="AF31" i="12"/>
  <c r="AD35" i="12"/>
  <c r="AK27" i="12"/>
  <c r="AK15" i="12"/>
  <c r="BA12" i="12"/>
  <c r="BO12" i="12"/>
  <c r="AM12" i="12"/>
  <c r="BA20" i="12"/>
  <c r="AM20" i="12"/>
  <c r="BO20" i="12"/>
  <c r="BA28" i="12"/>
  <c r="AM28" i="12"/>
  <c r="BO28" i="12"/>
  <c r="BO36" i="12"/>
  <c r="BA36" i="12"/>
  <c r="AM36" i="12"/>
  <c r="AA27" i="12"/>
  <c r="AD19" i="12"/>
  <c r="AB19" i="12"/>
  <c r="Z27" i="12"/>
  <c r="AE19" i="12"/>
  <c r="AJ23" i="12"/>
  <c r="AF27" i="12"/>
  <c r="AJ31" i="12"/>
  <c r="AJ39" i="12"/>
  <c r="AL15" i="12"/>
  <c r="AM5" i="12"/>
  <c r="BO5" i="12"/>
  <c r="BA5" i="12"/>
  <c r="AM13" i="12"/>
  <c r="AZ13" i="12" s="1"/>
  <c r="BO13" i="12"/>
  <c r="CB13" i="12" s="1"/>
  <c r="BA13" i="12"/>
  <c r="BN13" i="12" s="1"/>
  <c r="AM21" i="12"/>
  <c r="BO21" i="12"/>
  <c r="BA21" i="12"/>
  <c r="BO29" i="12"/>
  <c r="BA29" i="12"/>
  <c r="AM29" i="12"/>
  <c r="BA37" i="12"/>
  <c r="AM37" i="12"/>
  <c r="BO37" i="12"/>
  <c r="AH27" i="12"/>
  <c r="AF35" i="12"/>
  <c r="Z35" i="12"/>
  <c r="AK23" i="12"/>
  <c r="AJ11" i="12"/>
  <c r="AK31" i="12"/>
  <c r="AK39" i="12"/>
  <c r="BO6" i="12"/>
  <c r="BA6" i="12"/>
  <c r="AM6" i="12"/>
  <c r="AM14" i="12"/>
  <c r="AZ14" i="12" s="1"/>
  <c r="BO14" i="12"/>
  <c r="CB14" i="12" s="1"/>
  <c r="BA14" i="12"/>
  <c r="BN14" i="12" s="1"/>
  <c r="AM22" i="12"/>
  <c r="BO22" i="12"/>
  <c r="BA22" i="12"/>
  <c r="AM30" i="12"/>
  <c r="BO30" i="12"/>
  <c r="BA30" i="12"/>
  <c r="AM38" i="12"/>
  <c r="BO38" i="12"/>
  <c r="BA38" i="12"/>
  <c r="AG27" i="12"/>
  <c r="AE27" i="12"/>
  <c r="AA19" i="12"/>
  <c r="AH35" i="12"/>
  <c r="AC35" i="12"/>
  <c r="AL11" i="12"/>
  <c r="BA7" i="12"/>
  <c r="AM7" i="12"/>
  <c r="BO7" i="12"/>
  <c r="BA15" i="12"/>
  <c r="BO15" i="12"/>
  <c r="BA23" i="12"/>
  <c r="BO23" i="12"/>
  <c r="AM23" i="12"/>
  <c r="BO31" i="12"/>
  <c r="BA31" i="12"/>
  <c r="AM31" i="12"/>
  <c r="BO39" i="12"/>
  <c r="BA39" i="12"/>
  <c r="AM39" i="12"/>
  <c r="AI27" i="12"/>
  <c r="AI11" i="12"/>
  <c r="AB35" i="12"/>
  <c r="AC27" i="12"/>
  <c r="AK11" i="12"/>
  <c r="AJ19" i="12"/>
  <c r="BO8" i="12"/>
  <c r="AM8" i="12"/>
  <c r="BA8" i="12"/>
  <c r="BO16" i="12"/>
  <c r="BA16" i="12"/>
  <c r="BO24" i="12"/>
  <c r="BA24" i="12"/>
  <c r="AM24" i="12"/>
  <c r="BO32" i="12"/>
  <c r="BA32" i="12"/>
  <c r="BO40" i="12"/>
  <c r="BA40" i="12"/>
  <c r="AM40" i="12"/>
  <c r="AA35" i="12"/>
  <c r="AG35" i="12"/>
  <c r="AE35" i="12"/>
  <c r="AI19" i="12"/>
  <c r="AJ35" i="12"/>
  <c r="AL19" i="12"/>
  <c r="BA9" i="12"/>
  <c r="BO9" i="12"/>
  <c r="AM9" i="12"/>
  <c r="BA17" i="12"/>
  <c r="AM17" i="12"/>
  <c r="BO17" i="12"/>
  <c r="BO25" i="12"/>
  <c r="BA25" i="12"/>
  <c r="AM25" i="12"/>
  <c r="BO33" i="12"/>
  <c r="BA33" i="12"/>
  <c r="AM33" i="12"/>
  <c r="AA11" i="12"/>
  <c r="AF11" i="12"/>
  <c r="Z11" i="12"/>
  <c r="AC11" i="12"/>
  <c r="BO10" i="12"/>
  <c r="BA10" i="12"/>
  <c r="AM10" i="12"/>
  <c r="BO18" i="12"/>
  <c r="AM18" i="12"/>
  <c r="BA18" i="12"/>
  <c r="BO26" i="12"/>
  <c r="AM26" i="12"/>
  <c r="BA26" i="12"/>
  <c r="BO34" i="12"/>
  <c r="BA34" i="12"/>
  <c r="AM34" i="12"/>
  <c r="D260" i="2"/>
  <c r="M5" i="31"/>
  <c r="L71" i="27"/>
  <c r="M25" i="27" s="1"/>
  <c r="N58" i="1"/>
  <c r="O29" i="1" s="1"/>
  <c r="J58" i="1"/>
  <c r="K29" i="1" s="1"/>
  <c r="O63" i="1"/>
  <c r="P29" i="1" s="1"/>
  <c r="P57" i="1" s="1"/>
  <c r="H29" i="1"/>
  <c r="H57" i="1" s="1"/>
  <c r="H28" i="1"/>
  <c r="H61" i="1" s="1"/>
  <c r="H27" i="1"/>
  <c r="H55" i="1" s="1"/>
  <c r="H26" i="1"/>
  <c r="G53" i="1"/>
  <c r="H50" i="1"/>
  <c r="S63" i="27"/>
  <c r="P70" i="27"/>
  <c r="H44" i="27"/>
  <c r="H51" i="27"/>
  <c r="H69" i="27"/>
  <c r="I12" i="18"/>
  <c r="N63" i="27"/>
  <c r="D274" i="2"/>
  <c r="L70" i="27"/>
  <c r="M24" i="27" s="1"/>
  <c r="J71" i="27"/>
  <c r="K25" i="27" s="1"/>
  <c r="H103" i="27"/>
  <c r="D8" i="22"/>
  <c r="K7" i="31"/>
  <c r="M7" i="31" s="1"/>
  <c r="D4" i="22"/>
  <c r="H12" i="27"/>
  <c r="O63" i="27"/>
  <c r="P24" i="27" s="1"/>
  <c r="S71" i="27"/>
  <c r="T25" i="27" s="1"/>
  <c r="P71" i="27"/>
  <c r="Q25" i="27" s="1"/>
  <c r="P58" i="1"/>
  <c r="P63" i="1"/>
  <c r="D10" i="8"/>
  <c r="H24" i="18"/>
  <c r="H33" i="18" s="1"/>
  <c r="D3" i="22"/>
  <c r="G3" i="29"/>
  <c r="H3" i="29" s="1"/>
  <c r="I3" i="29" s="1"/>
  <c r="J3" i="29" s="1"/>
  <c r="K3" i="29" s="1"/>
  <c r="L3" i="29" s="1"/>
  <c r="M3" i="29" s="1"/>
  <c r="N3" i="29" s="1"/>
  <c r="O3" i="29" s="1"/>
  <c r="P3" i="29" s="1"/>
  <c r="Q3" i="29" s="1"/>
  <c r="R3" i="29" s="1"/>
  <c r="S3" i="29" s="1"/>
  <c r="L3" i="19"/>
  <c r="L3" i="13"/>
  <c r="D4" i="21"/>
  <c r="M3" i="12"/>
  <c r="G3" i="21"/>
  <c r="G2" i="9"/>
  <c r="Z3" i="12"/>
  <c r="Z61" i="12" s="1"/>
  <c r="D3" i="8"/>
  <c r="G2" i="28"/>
  <c r="H2" i="28" s="1"/>
  <c r="I2" i="28" s="1"/>
  <c r="J2" i="28" s="1"/>
  <c r="K2" i="28" s="1"/>
  <c r="L2" i="28" s="1"/>
  <c r="M2" i="28" s="1"/>
  <c r="N2" i="28" s="1"/>
  <c r="O2" i="28" s="1"/>
  <c r="P2" i="28" s="1"/>
  <c r="Q2" i="28" s="1"/>
  <c r="R2" i="28" s="1"/>
  <c r="S2" i="28" s="1"/>
  <c r="T2" i="28" s="1"/>
  <c r="D4" i="23"/>
  <c r="G3" i="20"/>
  <c r="G5" i="20" s="1"/>
  <c r="G26" i="20" s="1"/>
  <c r="H58" i="1"/>
  <c r="H63" i="1"/>
  <c r="S58" i="1"/>
  <c r="S63" i="1"/>
  <c r="K63" i="1"/>
  <c r="L29" i="1" s="1"/>
  <c r="Q63" i="1"/>
  <c r="R29" i="1" s="1"/>
  <c r="R63" i="1"/>
  <c r="S29" i="1" s="1"/>
  <c r="L63" i="1"/>
  <c r="M29" i="1" s="1"/>
  <c r="H47" i="1"/>
  <c r="I23" i="1" s="1"/>
  <c r="DS3" i="11"/>
  <c r="GY3" i="11"/>
  <c r="AF3" i="11"/>
  <c r="AI18" i="11"/>
  <c r="AI16" i="11"/>
  <c r="AI20" i="11"/>
  <c r="FJ21" i="11"/>
  <c r="HA21" i="11" s="1"/>
  <c r="FJ24" i="11"/>
  <c r="HA24" i="11" s="1"/>
  <c r="FJ22" i="11"/>
  <c r="HA22" i="11" s="1"/>
  <c r="FJ23" i="11"/>
  <c r="HA23" i="11" s="1"/>
  <c r="FJ16" i="11"/>
  <c r="HA16" i="11" s="1"/>
  <c r="FJ19" i="11"/>
  <c r="HA19" i="11" s="1"/>
  <c r="FJ18" i="11"/>
  <c r="HA18" i="11" s="1"/>
  <c r="FJ20" i="11"/>
  <c r="HA20" i="11" s="1"/>
  <c r="FJ15" i="11"/>
  <c r="HA15" i="11" s="1"/>
  <c r="FJ14" i="11"/>
  <c r="HA14" i="11" s="1"/>
  <c r="FJ12" i="11"/>
  <c r="HA12" i="11" s="1"/>
  <c r="FJ9" i="11"/>
  <c r="HA9" i="11" s="1"/>
  <c r="FJ17" i="11"/>
  <c r="HA17" i="11" s="1"/>
  <c r="FJ13" i="11"/>
  <c r="HA13" i="11" s="1"/>
  <c r="FJ11" i="11"/>
  <c r="HA11" i="11" s="1"/>
  <c r="FJ10" i="11"/>
  <c r="HA10" i="11" s="1"/>
  <c r="FI3" i="11"/>
  <c r="FJ5" i="11"/>
  <c r="HA5" i="11" s="1"/>
  <c r="FJ8" i="11"/>
  <c r="HA8" i="11" s="1"/>
  <c r="FJ7" i="11"/>
  <c r="HA7" i="11" s="1"/>
  <c r="FJ6" i="11"/>
  <c r="HA6" i="11" s="1"/>
  <c r="AI21" i="11"/>
  <c r="AI17" i="11"/>
  <c r="AI24" i="11"/>
  <c r="AI23" i="11"/>
  <c r="AI15" i="11"/>
  <c r="AI22" i="11"/>
  <c r="AI19" i="11"/>
  <c r="AE8" i="12"/>
  <c r="AG8" i="12"/>
  <c r="AK8" i="12"/>
  <c r="AH8" i="12"/>
  <c r="E8" i="2"/>
  <c r="AJ8" i="12"/>
  <c r="AI8" i="12"/>
  <c r="AB8" i="12"/>
  <c r="AL8" i="12"/>
  <c r="Z8" i="12"/>
  <c r="AA8" i="12"/>
  <c r="D8" i="2"/>
  <c r="F8" i="2"/>
  <c r="AQ8" i="2" s="1"/>
  <c r="AF8" i="12"/>
  <c r="AD8" i="12"/>
  <c r="AC8" i="12"/>
  <c r="AD7" i="12"/>
  <c r="AG7" i="12"/>
  <c r="D7" i="2"/>
  <c r="AK7" i="12"/>
  <c r="AA7" i="12"/>
  <c r="AB7" i="12"/>
  <c r="AC7" i="12"/>
  <c r="AL7" i="12"/>
  <c r="AJ7" i="12"/>
  <c r="AE7" i="12"/>
  <c r="AI7" i="12"/>
  <c r="F7" i="2"/>
  <c r="AQ7" i="2" s="1"/>
  <c r="AH7" i="12"/>
  <c r="F13" i="2"/>
  <c r="AQ13" i="2" s="1"/>
  <c r="AG13" i="12"/>
  <c r="AE5" i="12"/>
  <c r="AJ13" i="12"/>
  <c r="Z13" i="12"/>
  <c r="AH5" i="12"/>
  <c r="AB13" i="12"/>
  <c r="AL13" i="12"/>
  <c r="D13" i="2"/>
  <c r="AD13" i="12"/>
  <c r="AA5" i="12"/>
  <c r="AF13" i="12"/>
  <c r="AC5" i="12"/>
  <c r="AJ5" i="12"/>
  <c r="D5" i="2"/>
  <c r="F5" i="2"/>
  <c r="AQ5" i="2" s="1"/>
  <c r="AB5" i="12"/>
  <c r="AY236" i="2" l="1"/>
  <c r="AF236" i="2" s="1"/>
  <c r="BR236" i="2"/>
  <c r="BQ236" i="2"/>
  <c r="BH235" i="2"/>
  <c r="BO235" i="2"/>
  <c r="BI235" i="2"/>
  <c r="M235" i="2" s="1"/>
  <c r="AT235" i="2"/>
  <c r="AA235" i="2" s="1"/>
  <c r="AS235" i="2"/>
  <c r="Z235" i="2" s="1"/>
  <c r="G9" i="1"/>
  <c r="T29" i="1"/>
  <c r="T57" i="1" s="1"/>
  <c r="R70" i="27"/>
  <c r="R63" i="27"/>
  <c r="H46" i="27"/>
  <c r="BT254" i="2"/>
  <c r="X254" i="2" s="1"/>
  <c r="BE244" i="2"/>
  <c r="AL244" i="2" s="1"/>
  <c r="BE237" i="2"/>
  <c r="AL237" i="2" s="1"/>
  <c r="BT235" i="2"/>
  <c r="BE238" i="2"/>
  <c r="AL238" i="2" s="1"/>
  <c r="BE249" i="2"/>
  <c r="AL249" i="2" s="1"/>
  <c r="BE242" i="2"/>
  <c r="AL242" i="2" s="1"/>
  <c r="BJ257" i="2"/>
  <c r="AT257" i="2"/>
  <c r="AA257" i="2" s="1"/>
  <c r="BT244" i="2"/>
  <c r="X244" i="2" s="1"/>
  <c r="AI10" i="11"/>
  <c r="BP257" i="2"/>
  <c r="T22" i="46"/>
  <c r="E23" i="25" s="1"/>
  <c r="O51" i="18" s="1"/>
  <c r="T23" i="46"/>
  <c r="T7" i="46"/>
  <c r="T21" i="46"/>
  <c r="E22" i="25" s="1"/>
  <c r="T8" i="46"/>
  <c r="E18" i="25" s="1"/>
  <c r="BT238" i="2"/>
  <c r="X238" i="2" s="1"/>
  <c r="BA235" i="2"/>
  <c r="BE235" i="2"/>
  <c r="AZ235" i="2"/>
  <c r="CA228" i="2"/>
  <c r="BV216" i="2"/>
  <c r="BV228" i="2"/>
  <c r="CG216" i="2"/>
  <c r="BW216" i="2"/>
  <c r="CG228" i="2"/>
  <c r="CE228" i="2"/>
  <c r="CA216" i="2"/>
  <c r="CF216" i="2"/>
  <c r="BE165" i="12"/>
  <c r="BA155" i="12"/>
  <c r="BB155" i="12" s="1"/>
  <c r="AC255" i="2"/>
  <c r="BO155" i="12"/>
  <c r="BP155" i="12" s="1"/>
  <c r="CI6" i="11"/>
  <c r="HL6" i="11" s="1"/>
  <c r="HM6" i="11" s="1"/>
  <c r="AJ10" i="11"/>
  <c r="BZ10" i="11" s="1"/>
  <c r="HC10" i="11" s="1"/>
  <c r="BP57" i="12"/>
  <c r="BT57" i="12"/>
  <c r="BR57" i="12"/>
  <c r="BU57" i="12"/>
  <c r="BQ57" i="12"/>
  <c r="BS57" i="12"/>
  <c r="BG56" i="12"/>
  <c r="BF56" i="12"/>
  <c r="BB56" i="12"/>
  <c r="BC56" i="12"/>
  <c r="BD56" i="12"/>
  <c r="BE56" i="12"/>
  <c r="BU56" i="12"/>
  <c r="BS56" i="12"/>
  <c r="BP56" i="12"/>
  <c r="BR56" i="12"/>
  <c r="BQ56" i="12"/>
  <c r="BT56" i="12"/>
  <c r="BP55" i="12"/>
  <c r="BQ55" i="12"/>
  <c r="BB62" i="12"/>
  <c r="BF62" i="12"/>
  <c r="BC62" i="12"/>
  <c r="BH62" i="12"/>
  <c r="BD62" i="12"/>
  <c r="BG62" i="12"/>
  <c r="BE62" i="12"/>
  <c r="BB55" i="12"/>
  <c r="BC55" i="12"/>
  <c r="BP62" i="12"/>
  <c r="BQ62" i="12"/>
  <c r="BR62" i="12"/>
  <c r="BT62" i="12"/>
  <c r="BS62" i="12"/>
  <c r="BU62" i="12"/>
  <c r="BV62" i="12"/>
  <c r="AO55" i="12"/>
  <c r="AN55" i="12"/>
  <c r="AN57" i="12"/>
  <c r="AO57" i="12"/>
  <c r="AR57" i="12"/>
  <c r="AS57" i="12"/>
  <c r="AP57" i="12"/>
  <c r="AQ57" i="12"/>
  <c r="BB63" i="12"/>
  <c r="BF63" i="12"/>
  <c r="BD63" i="12"/>
  <c r="BG63" i="12"/>
  <c r="BE63" i="12"/>
  <c r="BC63" i="12"/>
  <c r="BH63" i="12"/>
  <c r="BB57" i="12"/>
  <c r="BC57" i="12"/>
  <c r="BD57" i="12"/>
  <c r="BE57" i="12"/>
  <c r="BG57" i="12"/>
  <c r="BF57" i="12"/>
  <c r="AR56" i="12"/>
  <c r="AN56" i="12"/>
  <c r="AO56" i="12"/>
  <c r="AS56" i="12"/>
  <c r="AP56" i="12"/>
  <c r="AQ56" i="12"/>
  <c r="BP63" i="12"/>
  <c r="BR63" i="12"/>
  <c r="BQ63" i="12"/>
  <c r="BU63" i="12"/>
  <c r="BS63" i="12"/>
  <c r="BV63" i="12"/>
  <c r="BT63" i="12"/>
  <c r="T6" i="46"/>
  <c r="E17" i="25" s="1"/>
  <c r="J42" i="18" s="1"/>
  <c r="T16" i="46"/>
  <c r="T17" i="46"/>
  <c r="T25" i="46"/>
  <c r="T11" i="46"/>
  <c r="E20" i="25" s="1"/>
  <c r="T20" i="46"/>
  <c r="T5" i="46"/>
  <c r="T24" i="46"/>
  <c r="T19" i="46"/>
  <c r="T14" i="46"/>
  <c r="E19" i="25" s="1"/>
  <c r="T9" i="46"/>
  <c r="T27" i="46"/>
  <c r="T12" i="46"/>
  <c r="E21" i="25" s="1"/>
  <c r="T10" i="46"/>
  <c r="T4" i="46"/>
  <c r="T18" i="46"/>
  <c r="T13" i="46"/>
  <c r="T26" i="46"/>
  <c r="T62" i="1"/>
  <c r="J63" i="27"/>
  <c r="J70" i="27"/>
  <c r="AT267" i="2"/>
  <c r="AA267" i="2" s="1"/>
  <c r="BR257" i="2"/>
  <c r="V257" i="2" s="1"/>
  <c r="BT264" i="2"/>
  <c r="X264" i="2" s="1"/>
  <c r="BO268" i="2"/>
  <c r="AR268" i="2"/>
  <c r="Y268" i="2" s="1"/>
  <c r="AZ268" i="2"/>
  <c r="AG268" i="2" s="1"/>
  <c r="BT265" i="2"/>
  <c r="X265" i="2" s="1"/>
  <c r="BJ267" i="2"/>
  <c r="BB267" i="2"/>
  <c r="AI267" i="2" s="1"/>
  <c r="AX267" i="2"/>
  <c r="AE267" i="2" s="1"/>
  <c r="BO257" i="2"/>
  <c r="AW257" i="2"/>
  <c r="AD257" i="2" s="1"/>
  <c r="BS257" i="2"/>
  <c r="BT101" i="2"/>
  <c r="X101" i="2" s="1"/>
  <c r="BT93" i="2"/>
  <c r="X93" i="2" s="1"/>
  <c r="BT77" i="2"/>
  <c r="X77" i="2" s="1"/>
  <c r="AT158" i="2"/>
  <c r="AA158" i="2" s="1"/>
  <c r="BJ158" i="2"/>
  <c r="N158" i="2" s="1"/>
  <c r="BQ158" i="2"/>
  <c r="U158" i="2" s="1"/>
  <c r="BT100" i="2"/>
  <c r="X100" i="2" s="1"/>
  <c r="BT84" i="2"/>
  <c r="X84" i="2" s="1"/>
  <c r="BT76" i="2"/>
  <c r="X76" i="2" s="1"/>
  <c r="BT175" i="2"/>
  <c r="X175" i="2" s="1"/>
  <c r="BT177" i="2"/>
  <c r="X177" i="2" s="1"/>
  <c r="BT178" i="2"/>
  <c r="X178" i="2" s="1"/>
  <c r="CC213" i="2"/>
  <c r="BT180" i="2"/>
  <c r="X180" i="2" s="1"/>
  <c r="AW71" i="2"/>
  <c r="AD71" i="2" s="1"/>
  <c r="BH71" i="2"/>
  <c r="BQ71" i="2"/>
  <c r="CF71" i="2" s="1"/>
  <c r="BT189" i="2"/>
  <c r="X189" i="2" s="1"/>
  <c r="BE194" i="2"/>
  <c r="AL194" i="2" s="1"/>
  <c r="AV194" i="2"/>
  <c r="AC194" i="2" s="1"/>
  <c r="BC194" i="2"/>
  <c r="AJ194" i="2" s="1"/>
  <c r="BT255" i="2"/>
  <c r="BT247" i="2"/>
  <c r="X247" i="2" s="1"/>
  <c r="BT259" i="2"/>
  <c r="X259" i="2" s="1"/>
  <c r="BK268" i="2"/>
  <c r="O268" i="2" s="1"/>
  <c r="AZ267" i="2"/>
  <c r="AG267" i="2" s="1"/>
  <c r="BA257" i="2"/>
  <c r="AH257" i="2" s="1"/>
  <c r="H59" i="27"/>
  <c r="AW15" i="2"/>
  <c r="AD15" i="2" s="1"/>
  <c r="BT10" i="2"/>
  <c r="X10" i="2" s="1"/>
  <c r="BT66" i="2"/>
  <c r="X66" i="2" s="1"/>
  <c r="BT58" i="2"/>
  <c r="X58" i="2" s="1"/>
  <c r="BT50" i="2"/>
  <c r="X50" i="2" s="1"/>
  <c r="BT34" i="2"/>
  <c r="X34" i="2" s="1"/>
  <c r="BT26" i="2"/>
  <c r="X26" i="2" s="1"/>
  <c r="BT18" i="2"/>
  <c r="X18" i="2" s="1"/>
  <c r="BT5" i="2"/>
  <c r="X5" i="2" s="1"/>
  <c r="BT69" i="2"/>
  <c r="X69" i="2" s="1"/>
  <c r="BT61" i="2"/>
  <c r="X61" i="2" s="1"/>
  <c r="BT53" i="2"/>
  <c r="X53" i="2" s="1"/>
  <c r="BT45" i="2"/>
  <c r="X45" i="2" s="1"/>
  <c r="BT37" i="2"/>
  <c r="X37" i="2" s="1"/>
  <c r="BT29" i="2"/>
  <c r="X29" i="2" s="1"/>
  <c r="BT21" i="2"/>
  <c r="X21" i="2" s="1"/>
  <c r="BT6" i="2"/>
  <c r="X6" i="2" s="1"/>
  <c r="BT282" i="2"/>
  <c r="X282" i="2" s="1"/>
  <c r="BT262" i="2"/>
  <c r="X262" i="2" s="1"/>
  <c r="BB268" i="2"/>
  <c r="AI268" i="2" s="1"/>
  <c r="BH268" i="2"/>
  <c r="BW268" i="2" s="1"/>
  <c r="BC268" i="2"/>
  <c r="AJ268" i="2" s="1"/>
  <c r="BT266" i="2"/>
  <c r="X266" i="2" s="1"/>
  <c r="BH267" i="2"/>
  <c r="BI267" i="2"/>
  <c r="BS267" i="2"/>
  <c r="BL257" i="2"/>
  <c r="AY257" i="2"/>
  <c r="AF257" i="2" s="1"/>
  <c r="AS257" i="2"/>
  <c r="Z257" i="2" s="1"/>
  <c r="BL158" i="2"/>
  <c r="P158" i="2" s="1"/>
  <c r="BA158" i="2"/>
  <c r="AH158" i="2" s="1"/>
  <c r="BN158" i="2"/>
  <c r="CH221" i="2"/>
  <c r="BV213" i="2"/>
  <c r="BT75" i="2"/>
  <c r="X75" i="2" s="1"/>
  <c r="AR71" i="2"/>
  <c r="Y71" i="2" s="1"/>
  <c r="BR71" i="2"/>
  <c r="CG71" i="2" s="1"/>
  <c r="AZ71" i="2"/>
  <c r="AG71" i="2" s="1"/>
  <c r="BT90" i="2"/>
  <c r="X90" i="2" s="1"/>
  <c r="BT82" i="2"/>
  <c r="X82" i="2" s="1"/>
  <c r="BL194" i="2"/>
  <c r="CA194" i="2" s="1"/>
  <c r="BM194" i="2"/>
  <c r="BQ194" i="2"/>
  <c r="CF194" i="2" s="1"/>
  <c r="BT249" i="2"/>
  <c r="X249" i="2" s="1"/>
  <c r="BT256" i="2"/>
  <c r="X256" i="2" s="1"/>
  <c r="AT268" i="2"/>
  <c r="AA268" i="2" s="1"/>
  <c r="AX257" i="2"/>
  <c r="AE257" i="2" s="1"/>
  <c r="H68" i="27"/>
  <c r="I22" i="27" s="1"/>
  <c r="BT12" i="2"/>
  <c r="X12" i="2" s="1"/>
  <c r="BT64" i="2"/>
  <c r="X64" i="2" s="1"/>
  <c r="BT56" i="2"/>
  <c r="X56" i="2" s="1"/>
  <c r="BT48" i="2"/>
  <c r="X48" i="2" s="1"/>
  <c r="BT40" i="2"/>
  <c r="X40" i="2" s="1"/>
  <c r="BT32" i="2"/>
  <c r="X32" i="2" s="1"/>
  <c r="BT16" i="2"/>
  <c r="X16" i="2" s="1"/>
  <c r="BT7" i="2"/>
  <c r="X7" i="2" s="1"/>
  <c r="BT63" i="2"/>
  <c r="X63" i="2" s="1"/>
  <c r="BT47" i="2"/>
  <c r="X47" i="2" s="1"/>
  <c r="BT39" i="2"/>
  <c r="X39" i="2" s="1"/>
  <c r="BT31" i="2"/>
  <c r="X31" i="2" s="1"/>
  <c r="BT23" i="2"/>
  <c r="X23" i="2" s="1"/>
  <c r="BR15" i="2"/>
  <c r="BT42" i="2"/>
  <c r="X42" i="2" s="1"/>
  <c r="BR268" i="2"/>
  <c r="AV268" i="2"/>
  <c r="AC268" i="2" s="1"/>
  <c r="BP268" i="2"/>
  <c r="BT270" i="2"/>
  <c r="X270" i="2" s="1"/>
  <c r="BT269" i="2"/>
  <c r="X269" i="2" s="1"/>
  <c r="BG267" i="2"/>
  <c r="BV267" i="2" s="1"/>
  <c r="BM267" i="2"/>
  <c r="BK267" i="2"/>
  <c r="BP267" i="2"/>
  <c r="BT281" i="2"/>
  <c r="X281" i="2" s="1"/>
  <c r="BG257" i="2"/>
  <c r="BV257" i="2" s="1"/>
  <c r="AR257" i="2"/>
  <c r="Y257" i="2" s="1"/>
  <c r="BC257" i="2"/>
  <c r="AJ257" i="2" s="1"/>
  <c r="BQ257" i="2"/>
  <c r="CF257" i="2" s="1"/>
  <c r="BO157" i="2"/>
  <c r="S157" i="2" s="1"/>
  <c r="BG158" i="2"/>
  <c r="BV158" i="2" s="1"/>
  <c r="BM158" i="2"/>
  <c r="CB158" i="2" s="1"/>
  <c r="AY158" i="2"/>
  <c r="AF158" i="2" s="1"/>
  <c r="BS158" i="2"/>
  <c r="CH158" i="2" s="1"/>
  <c r="BX221" i="2"/>
  <c r="BY213" i="2"/>
  <c r="CD213" i="2"/>
  <c r="BT99" i="2"/>
  <c r="X99" i="2" s="1"/>
  <c r="BT83" i="2"/>
  <c r="X83" i="2" s="1"/>
  <c r="AT71" i="2"/>
  <c r="AA71" i="2" s="1"/>
  <c r="AY71" i="2"/>
  <c r="AF71" i="2" s="1"/>
  <c r="BC71" i="2"/>
  <c r="AJ71" i="2" s="1"/>
  <c r="BT98" i="2"/>
  <c r="X98" i="2" s="1"/>
  <c r="BT193" i="2"/>
  <c r="X193" i="2" s="1"/>
  <c r="BG194" i="2"/>
  <c r="BV194" i="2" s="1"/>
  <c r="BA194" i="2"/>
  <c r="AH194" i="2" s="1"/>
  <c r="BP194" i="2"/>
  <c r="CE194" i="2" s="1"/>
  <c r="BN194" i="2"/>
  <c r="BT245" i="2"/>
  <c r="X245" i="2" s="1"/>
  <c r="BT236" i="2"/>
  <c r="X236" i="2" s="1"/>
  <c r="BI268" i="2"/>
  <c r="AV267" i="2"/>
  <c r="AC267" i="2" s="1"/>
  <c r="BT24" i="2"/>
  <c r="X24" i="2" s="1"/>
  <c r="BC15" i="2"/>
  <c r="AJ15" i="2" s="1"/>
  <c r="BT279" i="2"/>
  <c r="X279" i="2" s="1"/>
  <c r="BE268" i="2"/>
  <c r="AL268" i="2" s="1"/>
  <c r="AY268" i="2"/>
  <c r="AF268" i="2" s="1"/>
  <c r="AX268" i="2"/>
  <c r="AE268" i="2" s="1"/>
  <c r="BT276" i="2"/>
  <c r="X276" i="2" s="1"/>
  <c r="BT277" i="2"/>
  <c r="X277" i="2" s="1"/>
  <c r="BL267" i="2"/>
  <c r="P267" i="2" s="1"/>
  <c r="BA267" i="2"/>
  <c r="AH267" i="2" s="1"/>
  <c r="AU267" i="2"/>
  <c r="AB267" i="2" s="1"/>
  <c r="BC267" i="2"/>
  <c r="AJ267" i="2" s="1"/>
  <c r="AV257" i="2"/>
  <c r="AC257" i="2" s="1"/>
  <c r="BB257" i="2"/>
  <c r="AI257" i="2" s="1"/>
  <c r="AZ257" i="2"/>
  <c r="AG257" i="2" s="1"/>
  <c r="BD257" i="2"/>
  <c r="AK257" i="2" s="1"/>
  <c r="BT85" i="2"/>
  <c r="X85" i="2" s="1"/>
  <c r="BM157" i="2"/>
  <c r="Q157" i="2" s="1"/>
  <c r="BT158" i="2"/>
  <c r="X158" i="2" s="1"/>
  <c r="BH158" i="2"/>
  <c r="L158" i="2" s="1"/>
  <c r="AS158" i="2"/>
  <c r="Z158" i="2" s="1"/>
  <c r="AU158" i="2"/>
  <c r="AB158" i="2" s="1"/>
  <c r="BT92" i="2"/>
  <c r="X92" i="2" s="1"/>
  <c r="CG213" i="2"/>
  <c r="BW213" i="2"/>
  <c r="BE71" i="2"/>
  <c r="AL71" i="2" s="1"/>
  <c r="BD71" i="2"/>
  <c r="AK71" i="2" s="1"/>
  <c r="BI71" i="2"/>
  <c r="BX71" i="2" s="1"/>
  <c r="BT187" i="2"/>
  <c r="X187" i="2" s="1"/>
  <c r="BT174" i="2"/>
  <c r="X174" i="2" s="1"/>
  <c r="BT176" i="2"/>
  <c r="X176" i="2" s="1"/>
  <c r="BT170" i="2"/>
  <c r="X170" i="2" s="1"/>
  <c r="BT194" i="2"/>
  <c r="X194" i="2" s="1"/>
  <c r="BJ194" i="2"/>
  <c r="BY194" i="2" s="1"/>
  <c r="BI194" i="2"/>
  <c r="M194" i="2" s="1"/>
  <c r="AS194" i="2"/>
  <c r="Z194" i="2" s="1"/>
  <c r="BT160" i="2"/>
  <c r="X160" i="2" s="1"/>
  <c r="BT168" i="2"/>
  <c r="X168" i="2" s="1"/>
  <c r="BT184" i="2"/>
  <c r="X184" i="2" s="1"/>
  <c r="BT253" i="2"/>
  <c r="X253" i="2" s="1"/>
  <c r="BT252" i="2"/>
  <c r="X252" i="2" s="1"/>
  <c r="BT237" i="2"/>
  <c r="X237" i="2" s="1"/>
  <c r="BT239" i="2"/>
  <c r="X239" i="2" s="1"/>
  <c r="BG268" i="2"/>
  <c r="BV268" i="2" s="1"/>
  <c r="BM268" i="2"/>
  <c r="BN268" i="2"/>
  <c r="AS268" i="2"/>
  <c r="Z268" i="2" s="1"/>
  <c r="BT263" i="2"/>
  <c r="X263" i="2" s="1"/>
  <c r="BT280" i="2"/>
  <c r="X280" i="2" s="1"/>
  <c r="BT267" i="2"/>
  <c r="X267" i="2" s="1"/>
  <c r="AR267" i="2"/>
  <c r="Y267" i="2" s="1"/>
  <c r="BN267" i="2"/>
  <c r="BQ267" i="2"/>
  <c r="BT257" i="2"/>
  <c r="X257" i="2" s="1"/>
  <c r="BM257" i="2"/>
  <c r="BN257" i="2"/>
  <c r="AU257" i="2"/>
  <c r="AB257" i="2" s="1"/>
  <c r="BT97" i="2"/>
  <c r="X97" i="2" s="1"/>
  <c r="BT89" i="2"/>
  <c r="X89" i="2" s="1"/>
  <c r="BT81" i="2"/>
  <c r="X81" i="2" s="1"/>
  <c r="BT73" i="2"/>
  <c r="X73" i="2" s="1"/>
  <c r="AY157" i="2"/>
  <c r="AF157" i="2" s="1"/>
  <c r="AR158" i="2"/>
  <c r="Y158" i="2" s="1"/>
  <c r="AV158" i="2"/>
  <c r="AC158" i="2" s="1"/>
  <c r="BP158" i="2"/>
  <c r="CE158" i="2" s="1"/>
  <c r="BI158" i="2"/>
  <c r="BX158" i="2" s="1"/>
  <c r="BT104" i="2"/>
  <c r="X104" i="2" s="1"/>
  <c r="BT88" i="2"/>
  <c r="X88" i="2" s="1"/>
  <c r="BT80" i="2"/>
  <c r="X80" i="2" s="1"/>
  <c r="BT72" i="2"/>
  <c r="X72" i="2" s="1"/>
  <c r="BT179" i="2"/>
  <c r="X179" i="2" s="1"/>
  <c r="BT190" i="2"/>
  <c r="X190" i="2" s="1"/>
  <c r="BT171" i="2"/>
  <c r="X171" i="2" s="1"/>
  <c r="BT181" i="2"/>
  <c r="X181" i="2" s="1"/>
  <c r="BT165" i="2"/>
  <c r="X165" i="2" s="1"/>
  <c r="BT166" i="2"/>
  <c r="X166" i="2" s="1"/>
  <c r="BZ213" i="2"/>
  <c r="CE213" i="2"/>
  <c r="BG71" i="2"/>
  <c r="BV71" i="2" s="1"/>
  <c r="BB71" i="2"/>
  <c r="AI71" i="2" s="1"/>
  <c r="BA71" i="2"/>
  <c r="AH71" i="2" s="1"/>
  <c r="BK71" i="2"/>
  <c r="O71" i="2" s="1"/>
  <c r="BR170" i="2"/>
  <c r="CG170" i="2" s="1"/>
  <c r="BT161" i="2"/>
  <c r="X161" i="2" s="1"/>
  <c r="BO194" i="2"/>
  <c r="BR194" i="2"/>
  <c r="AX194" i="2"/>
  <c r="AE194" i="2" s="1"/>
  <c r="AZ194" i="2"/>
  <c r="AG194" i="2" s="1"/>
  <c r="BT250" i="2"/>
  <c r="X250" i="2" s="1"/>
  <c r="BL268" i="2"/>
  <c r="BP79" i="2"/>
  <c r="N13" i="26"/>
  <c r="N7" i="26"/>
  <c r="N6" i="26"/>
  <c r="N11" i="26"/>
  <c r="N8" i="26"/>
  <c r="N5" i="26"/>
  <c r="N12" i="26"/>
  <c r="N10" i="26"/>
  <c r="N9" i="26"/>
  <c r="BT9" i="2"/>
  <c r="X9" i="2" s="1"/>
  <c r="BT70" i="2"/>
  <c r="X70" i="2" s="1"/>
  <c r="BT62" i="2"/>
  <c r="X62" i="2" s="1"/>
  <c r="BT54" i="2"/>
  <c r="X54" i="2" s="1"/>
  <c r="BT46" i="2"/>
  <c r="X46" i="2" s="1"/>
  <c r="BT38" i="2"/>
  <c r="X38" i="2" s="1"/>
  <c r="BT22" i="2"/>
  <c r="X22" i="2" s="1"/>
  <c r="BT14" i="2"/>
  <c r="X14" i="2" s="1"/>
  <c r="BT13" i="2"/>
  <c r="X13" i="2" s="1"/>
  <c r="BT65" i="2"/>
  <c r="X65" i="2" s="1"/>
  <c r="BT57" i="2"/>
  <c r="X57" i="2" s="1"/>
  <c r="BT49" i="2"/>
  <c r="X49" i="2" s="1"/>
  <c r="BT41" i="2"/>
  <c r="X41" i="2" s="1"/>
  <c r="BT33" i="2"/>
  <c r="X33" i="2" s="1"/>
  <c r="BT25" i="2"/>
  <c r="X25" i="2" s="1"/>
  <c r="BT17" i="2"/>
  <c r="X17" i="2" s="1"/>
  <c r="BT275" i="2"/>
  <c r="X275" i="2" s="1"/>
  <c r="BA268" i="2"/>
  <c r="AH268" i="2" s="1"/>
  <c r="BT268" i="2"/>
  <c r="X268" i="2" s="1"/>
  <c r="BS268" i="2"/>
  <c r="BT261" i="2"/>
  <c r="X261" i="2" s="1"/>
  <c r="BE267" i="2"/>
  <c r="AL267" i="2" s="1"/>
  <c r="BR267" i="2"/>
  <c r="BD267" i="2"/>
  <c r="AK267" i="2" s="1"/>
  <c r="BE257" i="2"/>
  <c r="AL257" i="2" s="1"/>
  <c r="BH257" i="2"/>
  <c r="BW257" i="2" s="1"/>
  <c r="BK257" i="2"/>
  <c r="BZ257" i="2" s="1"/>
  <c r="BT182" i="2"/>
  <c r="X182" i="2" s="1"/>
  <c r="AU157" i="2"/>
  <c r="AB157" i="2" s="1"/>
  <c r="BO158" i="2"/>
  <c r="CD158" i="2" s="1"/>
  <c r="BB158" i="2"/>
  <c r="AI158" i="2" s="1"/>
  <c r="AX158" i="2"/>
  <c r="AE158" i="2" s="1"/>
  <c r="BT96" i="2"/>
  <c r="X96" i="2" s="1"/>
  <c r="CH213" i="2"/>
  <c r="BT188" i="2"/>
  <c r="X188" i="2" s="1"/>
  <c r="BT91" i="2"/>
  <c r="X91" i="2" s="1"/>
  <c r="AR79" i="2"/>
  <c r="Y79" i="2" s="1"/>
  <c r="BT71" i="2"/>
  <c r="X71" i="2" s="1"/>
  <c r="BJ71" i="2"/>
  <c r="N71" i="2" s="1"/>
  <c r="BP71" i="2"/>
  <c r="BT173" i="2"/>
  <c r="X173" i="2" s="1"/>
  <c r="BT102" i="2"/>
  <c r="X102" i="2" s="1"/>
  <c r="BT94" i="2"/>
  <c r="X94" i="2" s="1"/>
  <c r="BT86" i="2"/>
  <c r="X86" i="2" s="1"/>
  <c r="BT78" i="2"/>
  <c r="X78" i="2" s="1"/>
  <c r="BT74" i="2"/>
  <c r="X74" i="2" s="1"/>
  <c r="BT159" i="2"/>
  <c r="X159" i="2" s="1"/>
  <c r="BS170" i="2"/>
  <c r="AW194" i="2"/>
  <c r="AD194" i="2" s="1"/>
  <c r="BH194" i="2"/>
  <c r="BW194" i="2" s="1"/>
  <c r="BD194" i="2"/>
  <c r="AK194" i="2" s="1"/>
  <c r="BT258" i="2"/>
  <c r="X258" i="2" s="1"/>
  <c r="BT241" i="2"/>
  <c r="X241" i="2" s="1"/>
  <c r="BT246" i="2"/>
  <c r="X246" i="2" s="1"/>
  <c r="W256" i="2"/>
  <c r="CH256" i="2"/>
  <c r="BY240" i="2"/>
  <c r="N240" i="2"/>
  <c r="O240" i="2"/>
  <c r="BZ240" i="2"/>
  <c r="BX240" i="2"/>
  <c r="M240" i="2"/>
  <c r="R245" i="2"/>
  <c r="CC245" i="2"/>
  <c r="BW255" i="2"/>
  <c r="L255" i="2"/>
  <c r="W247" i="2"/>
  <c r="CH247" i="2"/>
  <c r="Q251" i="2"/>
  <c r="CB251" i="2"/>
  <c r="BZ251" i="2"/>
  <c r="O251" i="2"/>
  <c r="U248" i="2"/>
  <c r="CF248" i="2"/>
  <c r="W259" i="2"/>
  <c r="CH259" i="2"/>
  <c r="N253" i="2"/>
  <c r="BY253" i="2"/>
  <c r="R253" i="2"/>
  <c r="CC253" i="2"/>
  <c r="P258" i="2"/>
  <c r="CA258" i="2"/>
  <c r="S236" i="2"/>
  <c r="CD236" i="2"/>
  <c r="W236" i="2"/>
  <c r="CH236" i="2"/>
  <c r="U241" i="2"/>
  <c r="CF241" i="2"/>
  <c r="O235" i="2"/>
  <c r="BZ235" i="2"/>
  <c r="P235" i="2" s="1"/>
  <c r="AD235" i="2" s="1"/>
  <c r="CA235" i="2" s="1"/>
  <c r="CF244" i="2"/>
  <c r="U244" i="2"/>
  <c r="L246" i="2"/>
  <c r="BW246" i="2"/>
  <c r="R246" i="2"/>
  <c r="CC246" i="2"/>
  <c r="CF237" i="2"/>
  <c r="U237" i="2"/>
  <c r="CG249" i="2"/>
  <c r="V249" i="2"/>
  <c r="T249" i="2"/>
  <c r="CE249" i="2"/>
  <c r="BB15" i="2"/>
  <c r="AI15" i="2" s="1"/>
  <c r="BJ15" i="2"/>
  <c r="AZ15" i="2"/>
  <c r="AG15" i="2" s="1"/>
  <c r="BL157" i="2"/>
  <c r="P157" i="2" s="1"/>
  <c r="BJ157" i="2"/>
  <c r="N157" i="2" s="1"/>
  <c r="BS157" i="2"/>
  <c r="W157" i="2" s="1"/>
  <c r="BQ157" i="2"/>
  <c r="CF157" i="2" s="1"/>
  <c r="CA221" i="2"/>
  <c r="CF221" i="2"/>
  <c r="BE79" i="2"/>
  <c r="AL79" i="2" s="1"/>
  <c r="BH79" i="2"/>
  <c r="BW79" i="2" s="1"/>
  <c r="AS79" i="2"/>
  <c r="Z79" i="2" s="1"/>
  <c r="AT170" i="2"/>
  <c r="AA170" i="2" s="1"/>
  <c r="BD170" i="2"/>
  <c r="AK170" i="2" s="1"/>
  <c r="AS170" i="2"/>
  <c r="Z170" i="2" s="1"/>
  <c r="L240" i="2"/>
  <c r="BW240" i="2"/>
  <c r="R240" i="2"/>
  <c r="CC240" i="2"/>
  <c r="CA243" i="2"/>
  <c r="P243" i="2"/>
  <c r="BW243" i="2"/>
  <c r="L243" i="2"/>
  <c r="CE243" i="2"/>
  <c r="T243" i="2"/>
  <c r="BY245" i="2"/>
  <c r="N245" i="2"/>
  <c r="BZ245" i="2"/>
  <c r="O245" i="2"/>
  <c r="BX254" i="2"/>
  <c r="M254" i="2"/>
  <c r="BY255" i="2"/>
  <c r="N255" i="2"/>
  <c r="O255" i="2"/>
  <c r="BZ255" i="2"/>
  <c r="BY247" i="2"/>
  <c r="N247" i="2"/>
  <c r="L250" i="2"/>
  <c r="BW250" i="2"/>
  <c r="CH250" i="2"/>
  <c r="W250" i="2"/>
  <c r="BY251" i="2"/>
  <c r="N251" i="2"/>
  <c r="CA248" i="2"/>
  <c r="P248" i="2"/>
  <c r="BZ248" i="2"/>
  <c r="O248" i="2"/>
  <c r="BX248" i="2"/>
  <c r="M248" i="2"/>
  <c r="CE259" i="2"/>
  <c r="T259" i="2"/>
  <c r="BW253" i="2"/>
  <c r="L253" i="2"/>
  <c r="CE253" i="2"/>
  <c r="T253" i="2"/>
  <c r="CH253" i="2"/>
  <c r="W253" i="2"/>
  <c r="CB241" i="2"/>
  <c r="Q241" i="2"/>
  <c r="CD244" i="2"/>
  <c r="S244" i="2"/>
  <c r="P244" i="2"/>
  <c r="CA244" i="2"/>
  <c r="BY238" i="2"/>
  <c r="N238" i="2"/>
  <c r="CE238" i="2"/>
  <c r="T238" i="2"/>
  <c r="CA246" i="2"/>
  <c r="P246" i="2"/>
  <c r="P252" i="2"/>
  <c r="CA252" i="2"/>
  <c r="W252" i="2"/>
  <c r="CH252" i="2"/>
  <c r="CB237" i="2"/>
  <c r="Q237" i="2"/>
  <c r="V237" i="2"/>
  <c r="CG237" i="2"/>
  <c r="BY249" i="2"/>
  <c r="N249" i="2"/>
  <c r="CF249" i="2"/>
  <c r="U249" i="2"/>
  <c r="M249" i="2"/>
  <c r="BX249" i="2"/>
  <c r="S242" i="2"/>
  <c r="CD242" i="2"/>
  <c r="V242" i="2"/>
  <c r="CG242" i="2"/>
  <c r="S239" i="2"/>
  <c r="CD239" i="2"/>
  <c r="P239" i="2"/>
  <c r="CA239" i="2"/>
  <c r="M239" i="2"/>
  <c r="BX239" i="2"/>
  <c r="CG239" i="2"/>
  <c r="V239" i="2"/>
  <c r="BD15" i="2"/>
  <c r="AK15" i="2" s="1"/>
  <c r="BA15" i="2"/>
  <c r="AH15" i="2" s="1"/>
  <c r="BK15" i="2"/>
  <c r="BZ15" i="2" s="1"/>
  <c r="AR157" i="2"/>
  <c r="Y157" i="2" s="1"/>
  <c r="BH157" i="2"/>
  <c r="L157" i="2" s="1"/>
  <c r="BN157" i="2"/>
  <c r="CC157" i="2" s="1"/>
  <c r="CB221" i="2"/>
  <c r="BL79" i="2"/>
  <c r="CA79" i="2" s="1"/>
  <c r="BR79" i="2"/>
  <c r="V79" i="2" s="1"/>
  <c r="AZ79" i="2"/>
  <c r="AG79" i="2" s="1"/>
  <c r="BE170" i="2"/>
  <c r="AL170" i="2" s="1"/>
  <c r="BM170" i="2"/>
  <c r="CB170" i="2" s="1"/>
  <c r="BQ170" i="2"/>
  <c r="U170" i="2" s="1"/>
  <c r="Q243" i="2"/>
  <c r="CB243" i="2"/>
  <c r="P245" i="2"/>
  <c r="CA245" i="2"/>
  <c r="T245" i="2"/>
  <c r="CE245" i="2"/>
  <c r="N254" i="2"/>
  <c r="BY254" i="2"/>
  <c r="W254" i="2"/>
  <c r="CH254" i="2"/>
  <c r="BX255" i="2"/>
  <c r="M255" i="2"/>
  <c r="BX247" i="2"/>
  <c r="M247" i="2"/>
  <c r="BY250" i="2"/>
  <c r="N250" i="2"/>
  <c r="O250" i="2"/>
  <c r="BZ250" i="2"/>
  <c r="L251" i="2"/>
  <c r="BW251" i="2"/>
  <c r="BX251" i="2"/>
  <c r="M251" i="2"/>
  <c r="CE248" i="2"/>
  <c r="T248" i="2"/>
  <c r="R248" i="2"/>
  <c r="CC248" i="2"/>
  <c r="CB259" i="2"/>
  <c r="Q259" i="2"/>
  <c r="BZ259" i="2"/>
  <c r="O259" i="2"/>
  <c r="BX253" i="2"/>
  <c r="M253" i="2"/>
  <c r="BW236" i="2"/>
  <c r="L236" i="2"/>
  <c r="V236" i="2"/>
  <c r="CG236" i="2"/>
  <c r="CF236" i="2"/>
  <c r="U236" i="2"/>
  <c r="CD241" i="2"/>
  <c r="S241" i="2"/>
  <c r="BW241" i="2"/>
  <c r="L241" i="2"/>
  <c r="BX241" i="2"/>
  <c r="M241" i="2"/>
  <c r="BW235" i="2"/>
  <c r="L235" i="2"/>
  <c r="CE244" i="2"/>
  <c r="T244" i="2"/>
  <c r="CD238" i="2"/>
  <c r="S238" i="2"/>
  <c r="W238" i="2"/>
  <c r="CH238" i="2"/>
  <c r="CB246" i="2"/>
  <c r="Q246" i="2"/>
  <c r="V246" i="2"/>
  <c r="CG246" i="2"/>
  <c r="CE246" i="2"/>
  <c r="T246" i="2"/>
  <c r="V252" i="2"/>
  <c r="CG252" i="2"/>
  <c r="T252" i="2"/>
  <c r="CE252" i="2"/>
  <c r="CF252" i="2"/>
  <c r="U252" i="2"/>
  <c r="O237" i="2"/>
  <c r="BZ237" i="2"/>
  <c r="CC249" i="2"/>
  <c r="R249" i="2"/>
  <c r="CC242" i="2"/>
  <c r="R242" i="2"/>
  <c r="BW239" i="2"/>
  <c r="L239" i="2"/>
  <c r="CH239" i="2"/>
  <c r="W239" i="2"/>
  <c r="BZ239" i="2"/>
  <c r="O239" i="2"/>
  <c r="BG15" i="2"/>
  <c r="K15" i="2" s="1"/>
  <c r="BM15" i="2"/>
  <c r="AX15" i="2"/>
  <c r="AE15" i="2" s="1"/>
  <c r="AS15" i="2"/>
  <c r="Z15" i="2" s="1"/>
  <c r="AW157" i="2"/>
  <c r="AD157" i="2" s="1"/>
  <c r="AV157" i="2"/>
  <c r="AC157" i="2" s="1"/>
  <c r="BK157" i="2"/>
  <c r="O157" i="2" s="1"/>
  <c r="CC221" i="2"/>
  <c r="AT79" i="2"/>
  <c r="AA79" i="2" s="1"/>
  <c r="BA79" i="2"/>
  <c r="AH79" i="2" s="1"/>
  <c r="BN79" i="2"/>
  <c r="R79" i="2" s="1"/>
  <c r="BG170" i="2"/>
  <c r="BV170" i="2" s="1"/>
  <c r="BH170" i="2"/>
  <c r="L170" i="2" s="1"/>
  <c r="BA170" i="2"/>
  <c r="AH170" i="2" s="1"/>
  <c r="BI170" i="2"/>
  <c r="M170" i="2" s="1"/>
  <c r="CG240" i="2"/>
  <c r="V240" i="2"/>
  <c r="CB240" i="2"/>
  <c r="Q240" i="2"/>
  <c r="CF240" i="2"/>
  <c r="U240" i="2"/>
  <c r="CD243" i="2"/>
  <c r="S243" i="2"/>
  <c r="BZ243" i="2"/>
  <c r="O243" i="2"/>
  <c r="CC243" i="2"/>
  <c r="R243" i="2"/>
  <c r="CD245" i="2"/>
  <c r="S245" i="2"/>
  <c r="CE254" i="2"/>
  <c r="T254" i="2"/>
  <c r="CD247" i="2"/>
  <c r="S247" i="2"/>
  <c r="P250" i="2"/>
  <c r="CA250" i="2"/>
  <c r="M250" i="2"/>
  <c r="BX250" i="2"/>
  <c r="V248" i="2"/>
  <c r="CG248" i="2"/>
  <c r="V259" i="2"/>
  <c r="CG259" i="2"/>
  <c r="P253" i="2"/>
  <c r="CA253" i="2"/>
  <c r="BZ253" i="2"/>
  <c r="O253" i="2"/>
  <c r="BX236" i="2"/>
  <c r="M236" i="2"/>
  <c r="BZ236" i="2"/>
  <c r="O236" i="2"/>
  <c r="N244" i="2"/>
  <c r="BY244" i="2"/>
  <c r="BZ238" i="2"/>
  <c r="O238" i="2"/>
  <c r="M252" i="2"/>
  <c r="BX252" i="2"/>
  <c r="P242" i="2"/>
  <c r="CA242" i="2"/>
  <c r="N242" i="2"/>
  <c r="BY242" i="2"/>
  <c r="T242" i="2"/>
  <c r="CE242" i="2"/>
  <c r="T239" i="2"/>
  <c r="CE239" i="2"/>
  <c r="BT15" i="2"/>
  <c r="X15" i="2" s="1"/>
  <c r="AR15" i="2"/>
  <c r="Y15" i="2" s="1"/>
  <c r="BS15" i="2"/>
  <c r="CH15" i="2" s="1"/>
  <c r="BQ15" i="2"/>
  <c r="U15" i="2" s="1"/>
  <c r="AT157" i="2"/>
  <c r="AA157" i="2" s="1"/>
  <c r="BA157" i="2"/>
  <c r="AH157" i="2" s="1"/>
  <c r="BC157" i="2"/>
  <c r="AJ157" i="2" s="1"/>
  <c r="BV221" i="2"/>
  <c r="BG79" i="2"/>
  <c r="BV79" i="2" s="1"/>
  <c r="BM79" i="2"/>
  <c r="CB79" i="2" s="1"/>
  <c r="AY79" i="2"/>
  <c r="AF79" i="2" s="1"/>
  <c r="BK79" i="2"/>
  <c r="BZ79" i="2" s="1"/>
  <c r="AW170" i="2"/>
  <c r="AD170" i="2" s="1"/>
  <c r="AY170" i="2"/>
  <c r="AF170" i="2" s="1"/>
  <c r="BP170" i="2"/>
  <c r="BC170" i="2"/>
  <c r="AJ170" i="2" s="1"/>
  <c r="CE240" i="2"/>
  <c r="T240" i="2"/>
  <c r="CF243" i="2"/>
  <c r="U243" i="2"/>
  <c r="U245" i="2"/>
  <c r="CF245" i="2"/>
  <c r="CB254" i="2"/>
  <c r="Q254" i="2"/>
  <c r="CF254" i="2"/>
  <c r="U254" i="2"/>
  <c r="CG247" i="2"/>
  <c r="V247" i="2"/>
  <c r="O247" i="2"/>
  <c r="BZ247" i="2"/>
  <c r="R250" i="2"/>
  <c r="CC250" i="2"/>
  <c r="P251" i="2"/>
  <c r="CA251" i="2"/>
  <c r="U251" i="2"/>
  <c r="CF251" i="2"/>
  <c r="BW248" i="2"/>
  <c r="L248" i="2"/>
  <c r="CH248" i="2"/>
  <c r="W248" i="2"/>
  <c r="L259" i="2"/>
  <c r="BW259" i="2"/>
  <c r="CF259" i="2"/>
  <c r="U259" i="2"/>
  <c r="Q253" i="2"/>
  <c r="CB253" i="2"/>
  <c r="L258" i="2"/>
  <c r="BW258" i="2"/>
  <c r="T258" i="2"/>
  <c r="CE258" i="2"/>
  <c r="P236" i="2"/>
  <c r="CA236" i="2"/>
  <c r="CC236" i="2"/>
  <c r="R236" i="2"/>
  <c r="T241" i="2"/>
  <c r="CE241" i="2"/>
  <c r="BZ241" i="2"/>
  <c r="O241" i="2"/>
  <c r="Q244" i="2"/>
  <c r="CB244" i="2"/>
  <c r="CB238" i="2"/>
  <c r="Q238" i="2"/>
  <c r="U238" i="2"/>
  <c r="CF238" i="2"/>
  <c r="N246" i="2"/>
  <c r="BY246" i="2"/>
  <c r="W246" i="2"/>
  <c r="CH246" i="2"/>
  <c r="CD252" i="2"/>
  <c r="S252" i="2"/>
  <c r="CA237" i="2"/>
  <c r="P237" i="2"/>
  <c r="S249" i="2"/>
  <c r="CD249" i="2"/>
  <c r="O249" i="2"/>
  <c r="BZ249" i="2"/>
  <c r="N239" i="2"/>
  <c r="BY239" i="2"/>
  <c r="CC239" i="2"/>
  <c r="R239" i="2"/>
  <c r="CF239" i="2"/>
  <c r="U239" i="2"/>
  <c r="BL15" i="2"/>
  <c r="CA15" i="2" s="1"/>
  <c r="AV15" i="2"/>
  <c r="AC15" i="2" s="1"/>
  <c r="BP15" i="2"/>
  <c r="BI15" i="2"/>
  <c r="BE157" i="2"/>
  <c r="AL157" i="2" s="1"/>
  <c r="BP157" i="2"/>
  <c r="T157" i="2" s="1"/>
  <c r="AS157" i="2"/>
  <c r="Z157" i="2" s="1"/>
  <c r="BY221" i="2"/>
  <c r="CD221" i="2"/>
  <c r="BT79" i="2"/>
  <c r="X79" i="2" s="1"/>
  <c r="BD79" i="2"/>
  <c r="AK79" i="2" s="1"/>
  <c r="BS79" i="2"/>
  <c r="CH79" i="2" s="1"/>
  <c r="BQ79" i="2"/>
  <c r="BO170" i="2"/>
  <c r="CD170" i="2" s="1"/>
  <c r="BB170" i="2"/>
  <c r="AI170" i="2" s="1"/>
  <c r="AX170" i="2"/>
  <c r="AE170" i="2" s="1"/>
  <c r="AU170" i="2"/>
  <c r="AB170" i="2" s="1"/>
  <c r="S240" i="2"/>
  <c r="CD240" i="2"/>
  <c r="V243" i="2"/>
  <c r="CG243" i="2"/>
  <c r="BX245" i="2"/>
  <c r="M245" i="2"/>
  <c r="L254" i="2"/>
  <c r="BW254" i="2"/>
  <c r="P247" i="2"/>
  <c r="CA247" i="2"/>
  <c r="U247" i="2"/>
  <c r="CF247" i="2"/>
  <c r="CB250" i="2"/>
  <c r="Q250" i="2"/>
  <c r="T251" i="2"/>
  <c r="CE251" i="2"/>
  <c r="N248" i="2"/>
  <c r="BY248" i="2"/>
  <c r="CD259" i="2"/>
  <c r="S259" i="2"/>
  <c r="BX259" i="2"/>
  <c r="M259" i="2"/>
  <c r="S253" i="2"/>
  <c r="CD253" i="2"/>
  <c r="S258" i="2"/>
  <c r="CD258" i="2"/>
  <c r="CH258" i="2"/>
  <c r="W258" i="2"/>
  <c r="BY236" i="2"/>
  <c r="N236" i="2"/>
  <c r="CE236" i="2"/>
  <c r="T236" i="2"/>
  <c r="V241" i="2"/>
  <c r="CG241" i="2"/>
  <c r="BY235" i="2"/>
  <c r="N235" i="2"/>
  <c r="M244" i="2"/>
  <c r="BX244" i="2"/>
  <c r="V238" i="2"/>
  <c r="CG238" i="2"/>
  <c r="BX238" i="2"/>
  <c r="M238" i="2"/>
  <c r="U246" i="2"/>
  <c r="CF246" i="2"/>
  <c r="O252" i="2"/>
  <c r="BZ252" i="2"/>
  <c r="CD237" i="2"/>
  <c r="S237" i="2"/>
  <c r="CH237" i="2"/>
  <c r="W237" i="2"/>
  <c r="CE237" i="2"/>
  <c r="T237" i="2"/>
  <c r="CA249" i="2"/>
  <c r="P249" i="2"/>
  <c r="W249" i="2"/>
  <c r="CH249" i="2"/>
  <c r="BZ242" i="2"/>
  <c r="O242" i="2"/>
  <c r="BX242" i="2"/>
  <c r="M242" i="2"/>
  <c r="BW242" i="2"/>
  <c r="L242" i="2"/>
  <c r="BO15" i="2"/>
  <c r="S15" i="2" s="1"/>
  <c r="AT15" i="2"/>
  <c r="AA15" i="2" s="1"/>
  <c r="AY15" i="2"/>
  <c r="AF15" i="2" s="1"/>
  <c r="BN15" i="2"/>
  <c r="CC15" i="2" s="1"/>
  <c r="BG157" i="2"/>
  <c r="BV157" i="2" s="1"/>
  <c r="BB157" i="2"/>
  <c r="AI157" i="2" s="1"/>
  <c r="BD157" i="2"/>
  <c r="AK157" i="2" s="1"/>
  <c r="BI157" i="2"/>
  <c r="M157" i="2" s="1"/>
  <c r="CG221" i="2"/>
  <c r="BW221" i="2"/>
  <c r="BO79" i="2"/>
  <c r="CD79" i="2" s="1"/>
  <c r="BJ79" i="2"/>
  <c r="BY79" i="2" s="1"/>
  <c r="BC79" i="2"/>
  <c r="AJ79" i="2" s="1"/>
  <c r="AU79" i="2"/>
  <c r="AB79" i="2" s="1"/>
  <c r="AR170" i="2"/>
  <c r="Y170" i="2" s="1"/>
  <c r="BJ170" i="2"/>
  <c r="N170" i="2" s="1"/>
  <c r="BK170" i="2"/>
  <c r="O170" i="2" s="1"/>
  <c r="AZ170" i="2"/>
  <c r="AG170" i="2" s="1"/>
  <c r="P240" i="2"/>
  <c r="CA240" i="2"/>
  <c r="N243" i="2"/>
  <c r="BY243" i="2"/>
  <c r="W243" i="2"/>
  <c r="CH243" i="2"/>
  <c r="CG245" i="2"/>
  <c r="V245" i="2"/>
  <c r="CB245" i="2"/>
  <c r="Q245" i="2"/>
  <c r="V254" i="2"/>
  <c r="CG254" i="2"/>
  <c r="R254" i="2"/>
  <c r="CC254" i="2"/>
  <c r="CB247" i="2"/>
  <c r="Q247" i="2"/>
  <c r="T247" i="2"/>
  <c r="CE247" i="2"/>
  <c r="CC247" i="2"/>
  <c r="R247" i="2"/>
  <c r="CE250" i="2"/>
  <c r="T250" i="2"/>
  <c r="V251" i="2"/>
  <c r="CG251" i="2"/>
  <c r="S251" i="2"/>
  <c r="CD251" i="2"/>
  <c r="W251" i="2"/>
  <c r="CH251" i="2"/>
  <c r="Q248" i="2"/>
  <c r="CB248" i="2"/>
  <c r="P259" i="2"/>
  <c r="CA259" i="2"/>
  <c r="R259" i="2"/>
  <c r="CC259" i="2"/>
  <c r="CG258" i="2"/>
  <c r="V258" i="2"/>
  <c r="CB258" i="2"/>
  <c r="Q258" i="2"/>
  <c r="R258" i="2"/>
  <c r="CC258" i="2"/>
  <c r="O258" i="2"/>
  <c r="BZ258" i="2"/>
  <c r="Q236" i="2"/>
  <c r="CB236" i="2"/>
  <c r="CA241" i="2"/>
  <c r="P241" i="2"/>
  <c r="CH241" i="2"/>
  <c r="W241" i="2"/>
  <c r="CH244" i="2"/>
  <c r="W244" i="2"/>
  <c r="CA238" i="2"/>
  <c r="P238" i="2"/>
  <c r="S246" i="2"/>
  <c r="CD246" i="2"/>
  <c r="M246" i="2"/>
  <c r="BX246" i="2"/>
  <c r="N252" i="2"/>
  <c r="BY252" i="2"/>
  <c r="BY237" i="2"/>
  <c r="N237" i="2"/>
  <c r="CB242" i="2"/>
  <c r="Q242" i="2"/>
  <c r="CF242" i="2"/>
  <c r="U242" i="2"/>
  <c r="L256" i="2"/>
  <c r="Z256" i="2" s="1"/>
  <c r="BW256" i="2" s="1"/>
  <c r="BE15" i="2"/>
  <c r="AL15" i="2" s="1"/>
  <c r="BH15" i="2"/>
  <c r="L15" i="2" s="1"/>
  <c r="BT157" i="2"/>
  <c r="X157" i="2" s="1"/>
  <c r="BR157" i="2"/>
  <c r="CG157" i="2" s="1"/>
  <c r="AX157" i="2"/>
  <c r="AE157" i="2" s="1"/>
  <c r="BZ221" i="2"/>
  <c r="AW79" i="2"/>
  <c r="AD79" i="2" s="1"/>
  <c r="BB79" i="2"/>
  <c r="AI79" i="2" s="1"/>
  <c r="AX79" i="2"/>
  <c r="AE79" i="2" s="1"/>
  <c r="BL170" i="2"/>
  <c r="CA170" i="2" s="1"/>
  <c r="AV170" i="2"/>
  <c r="AC170" i="2" s="1"/>
  <c r="CH240" i="2"/>
  <c r="W240" i="2"/>
  <c r="M243" i="2"/>
  <c r="BX243" i="2"/>
  <c r="L245" i="2"/>
  <c r="BW245" i="2"/>
  <c r="CH245" i="2"/>
  <c r="W245" i="2"/>
  <c r="CD254" i="2"/>
  <c r="S254" i="2"/>
  <c r="CA254" i="2"/>
  <c r="P254" i="2"/>
  <c r="BZ254" i="2"/>
  <c r="O254" i="2"/>
  <c r="L247" i="2"/>
  <c r="BW247" i="2"/>
  <c r="CG250" i="2"/>
  <c r="V250" i="2"/>
  <c r="S250" i="2"/>
  <c r="CD250" i="2"/>
  <c r="CF250" i="2"/>
  <c r="U250" i="2"/>
  <c r="R251" i="2"/>
  <c r="CC251" i="2"/>
  <c r="S248" i="2"/>
  <c r="CD248" i="2"/>
  <c r="BY259" i="2"/>
  <c r="N259" i="2"/>
  <c r="CG253" i="2"/>
  <c r="V253" i="2"/>
  <c r="CF253" i="2"/>
  <c r="U253" i="2"/>
  <c r="BY258" i="2"/>
  <c r="N258" i="2"/>
  <c r="BX258" i="2"/>
  <c r="M258" i="2"/>
  <c r="CF258" i="2"/>
  <c r="U258" i="2"/>
  <c r="BY241" i="2"/>
  <c r="N241" i="2"/>
  <c r="CC241" i="2"/>
  <c r="R241" i="2"/>
  <c r="V244" i="2"/>
  <c r="CG244" i="2"/>
  <c r="BW244" i="2"/>
  <c r="L244" i="2"/>
  <c r="R244" i="2"/>
  <c r="CC244" i="2"/>
  <c r="O244" i="2"/>
  <c r="BZ244" i="2"/>
  <c r="BW238" i="2"/>
  <c r="L238" i="2"/>
  <c r="R238" i="2"/>
  <c r="CC238" i="2"/>
  <c r="BZ246" i="2"/>
  <c r="O246" i="2"/>
  <c r="L252" i="2"/>
  <c r="BW252" i="2"/>
  <c r="Q252" i="2"/>
  <c r="CB252" i="2"/>
  <c r="R252" i="2"/>
  <c r="CC252" i="2"/>
  <c r="L237" i="2"/>
  <c r="BW237" i="2"/>
  <c r="BX237" i="2"/>
  <c r="M237" i="2"/>
  <c r="R237" i="2"/>
  <c r="CC237" i="2"/>
  <c r="CB249" i="2"/>
  <c r="Q249" i="2"/>
  <c r="BW249" i="2"/>
  <c r="L249" i="2"/>
  <c r="CH242" i="2"/>
  <c r="W242" i="2"/>
  <c r="CB239" i="2"/>
  <c r="Q239" i="2"/>
  <c r="BJ55" i="2"/>
  <c r="BD55" i="2"/>
  <c r="AK55" i="2" s="1"/>
  <c r="BQ55" i="2"/>
  <c r="BB55" i="2"/>
  <c r="AI55" i="2" s="1"/>
  <c r="BH55" i="2"/>
  <c r="BW55" i="2" s="1"/>
  <c r="AZ55" i="2"/>
  <c r="AG55" i="2" s="1"/>
  <c r="AT55" i="2"/>
  <c r="AA55" i="2" s="1"/>
  <c r="AV55" i="2"/>
  <c r="AC55" i="2" s="1"/>
  <c r="AS55" i="2"/>
  <c r="Z55" i="2" s="1"/>
  <c r="AR55" i="2"/>
  <c r="Y55" i="2" s="1"/>
  <c r="BR55" i="2"/>
  <c r="BC55" i="2"/>
  <c r="AJ55" i="2" s="1"/>
  <c r="BG55" i="2"/>
  <c r="BV55" i="2" s="1"/>
  <c r="BE55" i="2"/>
  <c r="AL55" i="2" s="1"/>
  <c r="AY55" i="2"/>
  <c r="AF55" i="2" s="1"/>
  <c r="AU55" i="2"/>
  <c r="AB55" i="2" s="1"/>
  <c r="BT55" i="2"/>
  <c r="X55" i="2" s="1"/>
  <c r="BL55" i="2"/>
  <c r="P55" i="2" s="1"/>
  <c r="BP55" i="2"/>
  <c r="BN55" i="2"/>
  <c r="R55" i="2" s="1"/>
  <c r="AW55" i="2"/>
  <c r="AD55" i="2" s="1"/>
  <c r="BA55" i="2"/>
  <c r="AH55" i="2" s="1"/>
  <c r="BK55" i="2"/>
  <c r="O55" i="2" s="1"/>
  <c r="CF101" i="2"/>
  <c r="U101" i="2"/>
  <c r="P93" i="2"/>
  <c r="CA93" i="2"/>
  <c r="U93" i="2"/>
  <c r="CF93" i="2"/>
  <c r="BZ89" i="2"/>
  <c r="O89" i="2"/>
  <c r="U85" i="2"/>
  <c r="CF85" i="2"/>
  <c r="L81" i="2"/>
  <c r="BW81" i="2"/>
  <c r="CC81" i="2"/>
  <c r="R81" i="2"/>
  <c r="V73" i="2"/>
  <c r="CG73" i="2"/>
  <c r="BW167" i="2"/>
  <c r="L167" i="2"/>
  <c r="L182" i="2"/>
  <c r="BW182" i="2"/>
  <c r="Q163" i="2"/>
  <c r="CB163" i="2"/>
  <c r="S169" i="2"/>
  <c r="CD169" i="2"/>
  <c r="CG169" i="2"/>
  <c r="V169" i="2"/>
  <c r="U169" i="2"/>
  <c r="CF169" i="2"/>
  <c r="CC158" i="2"/>
  <c r="R158" i="2"/>
  <c r="L104" i="2"/>
  <c r="BW104" i="2"/>
  <c r="S100" i="2"/>
  <c r="CD100" i="2"/>
  <c r="CH100" i="2"/>
  <c r="W100" i="2"/>
  <c r="BW96" i="2"/>
  <c r="L96" i="2"/>
  <c r="P92" i="2"/>
  <c r="CA92" i="2"/>
  <c r="N92" i="2"/>
  <c r="BY92" i="2"/>
  <c r="CH92" i="2"/>
  <c r="W92" i="2"/>
  <c r="U92" i="2"/>
  <c r="CF92" i="2"/>
  <c r="N88" i="2"/>
  <c r="BY88" i="2"/>
  <c r="S84" i="2"/>
  <c r="CD84" i="2"/>
  <c r="BX84" i="2"/>
  <c r="M84" i="2"/>
  <c r="CF80" i="2"/>
  <c r="U80" i="2"/>
  <c r="Q76" i="2"/>
  <c r="CB76" i="2"/>
  <c r="T76" i="2"/>
  <c r="CE76" i="2"/>
  <c r="CC72" i="2"/>
  <c r="R72" i="2"/>
  <c r="CH179" i="2"/>
  <c r="W179" i="2"/>
  <c r="S175" i="2"/>
  <c r="CD175" i="2"/>
  <c r="CB175" i="2"/>
  <c r="Q175" i="2"/>
  <c r="CA190" i="2"/>
  <c r="P190" i="2"/>
  <c r="V190" i="2"/>
  <c r="CG190" i="2"/>
  <c r="CA177" i="2"/>
  <c r="P177" i="2"/>
  <c r="N177" i="2"/>
  <c r="BY177" i="2"/>
  <c r="CF177" i="2"/>
  <c r="U177" i="2"/>
  <c r="R177" i="2"/>
  <c r="CC177" i="2"/>
  <c r="P171" i="2"/>
  <c r="CA171" i="2"/>
  <c r="L181" i="2"/>
  <c r="BW181" i="2"/>
  <c r="O181" i="2"/>
  <c r="BZ181" i="2"/>
  <c r="CF165" i="2"/>
  <c r="U165" i="2"/>
  <c r="T178" i="2"/>
  <c r="CE178" i="2"/>
  <c r="V188" i="2"/>
  <c r="CG188" i="2"/>
  <c r="BZ188" i="2"/>
  <c r="O188" i="2"/>
  <c r="CC188" i="2"/>
  <c r="R188" i="2"/>
  <c r="U180" i="2"/>
  <c r="CF180" i="2"/>
  <c r="T156" i="2"/>
  <c r="CE156" i="2"/>
  <c r="R156" i="2"/>
  <c r="CC156" i="2"/>
  <c r="Q103" i="2"/>
  <c r="CB103" i="2"/>
  <c r="S99" i="2"/>
  <c r="CD99" i="2"/>
  <c r="CE99" i="2"/>
  <c r="T99" i="2"/>
  <c r="CB95" i="2"/>
  <c r="Q95" i="2"/>
  <c r="CF95" i="2"/>
  <c r="U95" i="2"/>
  <c r="S91" i="2"/>
  <c r="CD91" i="2"/>
  <c r="CH91" i="2"/>
  <c r="W91" i="2"/>
  <c r="CC87" i="2"/>
  <c r="R87" i="2"/>
  <c r="CD75" i="2"/>
  <c r="S75" i="2"/>
  <c r="L187" i="2"/>
  <c r="BW187" i="2"/>
  <c r="Q187" i="2"/>
  <c r="CB187" i="2"/>
  <c r="L162" i="2"/>
  <c r="BW162" i="2"/>
  <c r="CC162" i="2"/>
  <c r="R162" i="2"/>
  <c r="V183" i="2"/>
  <c r="CG183" i="2"/>
  <c r="T183" i="2"/>
  <c r="CE183" i="2"/>
  <c r="P185" i="2"/>
  <c r="CA185" i="2"/>
  <c r="CG185" i="2"/>
  <c r="V185" i="2"/>
  <c r="N173" i="2"/>
  <c r="BY173" i="2"/>
  <c r="CA186" i="2"/>
  <c r="P186" i="2"/>
  <c r="BZ186" i="2"/>
  <c r="O186" i="2"/>
  <c r="V174" i="2"/>
  <c r="CG174" i="2"/>
  <c r="CH174" i="2"/>
  <c r="W174" i="2"/>
  <c r="M174" i="2"/>
  <c r="BX174" i="2"/>
  <c r="CH164" i="2"/>
  <c r="W164" i="2"/>
  <c r="N98" i="2"/>
  <c r="BY98" i="2"/>
  <c r="R94" i="2"/>
  <c r="CC94" i="2"/>
  <c r="CD90" i="2"/>
  <c r="S90" i="2"/>
  <c r="CC90" i="2"/>
  <c r="R90" i="2"/>
  <c r="L86" i="2"/>
  <c r="BW86" i="2"/>
  <c r="CC86" i="2"/>
  <c r="R86" i="2"/>
  <c r="P82" i="2"/>
  <c r="CA82" i="2"/>
  <c r="CC82" i="2"/>
  <c r="R82" i="2"/>
  <c r="U78" i="2"/>
  <c r="CF78" i="2"/>
  <c r="L74" i="2"/>
  <c r="BW74" i="2"/>
  <c r="T74" i="2"/>
  <c r="CE74" i="2"/>
  <c r="O74" i="2"/>
  <c r="BZ74" i="2"/>
  <c r="Q159" i="2"/>
  <c r="CB159" i="2"/>
  <c r="L189" i="2"/>
  <c r="BW189" i="2"/>
  <c r="CF170" i="2"/>
  <c r="T191" i="2"/>
  <c r="CE191" i="2"/>
  <c r="BX191" i="2"/>
  <c r="M191" i="2"/>
  <c r="L161" i="2"/>
  <c r="BW161" i="2"/>
  <c r="R161" i="2"/>
  <c r="CC161" i="2"/>
  <c r="P193" i="2"/>
  <c r="CA193" i="2"/>
  <c r="CB193" i="2"/>
  <c r="Q193" i="2"/>
  <c r="P194" i="2"/>
  <c r="Q194" i="2"/>
  <c r="CB194" i="2"/>
  <c r="U194" i="2"/>
  <c r="S155" i="2"/>
  <c r="CD155" i="2"/>
  <c r="R155" i="2"/>
  <c r="CC155" i="2"/>
  <c r="O160" i="2"/>
  <c r="BZ160" i="2"/>
  <c r="CD168" i="2"/>
  <c r="S168" i="2"/>
  <c r="M168" i="2"/>
  <c r="BX168" i="2"/>
  <c r="Q184" i="2"/>
  <c r="CB184" i="2"/>
  <c r="W184" i="2"/>
  <c r="CH184" i="2"/>
  <c r="CD172" i="2"/>
  <c r="S172" i="2"/>
  <c r="BY172" i="2"/>
  <c r="N172" i="2"/>
  <c r="BX192" i="2"/>
  <c r="M192" i="2"/>
  <c r="S101" i="2"/>
  <c r="CD101" i="2"/>
  <c r="BY93" i="2"/>
  <c r="N93" i="2"/>
  <c r="CE93" i="2"/>
  <c r="T93" i="2"/>
  <c r="CC93" i="2"/>
  <c r="R93" i="2"/>
  <c r="CB89" i="2"/>
  <c r="Q89" i="2"/>
  <c r="BX89" i="2"/>
  <c r="M89" i="2"/>
  <c r="S85" i="2"/>
  <c r="CD85" i="2"/>
  <c r="Q85" i="2"/>
  <c r="CB85" i="2"/>
  <c r="CH85" i="2"/>
  <c r="W85" i="2"/>
  <c r="BX85" i="2"/>
  <c r="M85" i="2"/>
  <c r="CH81" i="2"/>
  <c r="W81" i="2"/>
  <c r="M77" i="2"/>
  <c r="BX77" i="2"/>
  <c r="P73" i="2"/>
  <c r="CA73" i="2"/>
  <c r="U73" i="2"/>
  <c r="CF73" i="2"/>
  <c r="U182" i="2"/>
  <c r="CF182" i="2"/>
  <c r="P163" i="2"/>
  <c r="CA163" i="2"/>
  <c r="V163" i="2"/>
  <c r="CG163" i="2"/>
  <c r="CE169" i="2"/>
  <c r="T169" i="2"/>
  <c r="Q158" i="2"/>
  <c r="BX104" i="2"/>
  <c r="M104" i="2"/>
  <c r="P100" i="2"/>
  <c r="CA100" i="2"/>
  <c r="V92" i="2"/>
  <c r="CG92" i="2"/>
  <c r="T92" i="2"/>
  <c r="CE92" i="2"/>
  <c r="R92" i="2"/>
  <c r="CC92" i="2"/>
  <c r="V88" i="2"/>
  <c r="CG88" i="2"/>
  <c r="CH88" i="2"/>
  <c r="W88" i="2"/>
  <c r="CG84" i="2"/>
  <c r="V84" i="2"/>
  <c r="CH84" i="2"/>
  <c r="W84" i="2"/>
  <c r="BZ76" i="2"/>
  <c r="O76" i="2"/>
  <c r="N179" i="2"/>
  <c r="BY179" i="2"/>
  <c r="V175" i="2"/>
  <c r="CG175" i="2"/>
  <c r="O175" i="2"/>
  <c r="BZ175" i="2"/>
  <c r="BX175" i="2"/>
  <c r="M175" i="2"/>
  <c r="T190" i="2"/>
  <c r="CE190" i="2"/>
  <c r="CG177" i="2"/>
  <c r="V177" i="2"/>
  <c r="CE177" i="2"/>
  <c r="T177" i="2"/>
  <c r="BZ177" i="2"/>
  <c r="O177" i="2"/>
  <c r="V171" i="2"/>
  <c r="CG171" i="2"/>
  <c r="P181" i="2"/>
  <c r="CA181" i="2"/>
  <c r="CE181" i="2"/>
  <c r="T181" i="2"/>
  <c r="CB165" i="2"/>
  <c r="Q165" i="2"/>
  <c r="CD178" i="2"/>
  <c r="S178" i="2"/>
  <c r="CB166" i="2"/>
  <c r="Q166" i="2"/>
  <c r="BX166" i="2"/>
  <c r="M166" i="2"/>
  <c r="CA188" i="2"/>
  <c r="P188" i="2"/>
  <c r="M188" i="2"/>
  <c r="BX188" i="2"/>
  <c r="BW180" i="2"/>
  <c r="L180" i="2"/>
  <c r="CG180" i="2"/>
  <c r="V180" i="2"/>
  <c r="R180" i="2"/>
  <c r="CC180" i="2"/>
  <c r="CH156" i="2"/>
  <c r="W156" i="2"/>
  <c r="U103" i="2"/>
  <c r="CF103" i="2"/>
  <c r="N99" i="2"/>
  <c r="BY99" i="2"/>
  <c r="BZ99" i="2"/>
  <c r="O99" i="2"/>
  <c r="O95" i="2"/>
  <c r="BZ95" i="2"/>
  <c r="BY91" i="2"/>
  <c r="N91" i="2"/>
  <c r="BZ91" i="2"/>
  <c r="O91" i="2"/>
  <c r="M91" i="2"/>
  <c r="BX91" i="2"/>
  <c r="Q87" i="2"/>
  <c r="CB87" i="2"/>
  <c r="BX83" i="2"/>
  <c r="M83" i="2"/>
  <c r="CH83" i="2"/>
  <c r="W83" i="2"/>
  <c r="CH75" i="2"/>
  <c r="W75" i="2"/>
  <c r="R75" i="2"/>
  <c r="CC75" i="2"/>
  <c r="V187" i="2"/>
  <c r="CG187" i="2"/>
  <c r="CH187" i="2"/>
  <c r="W187" i="2"/>
  <c r="CA162" i="2"/>
  <c r="P162" i="2"/>
  <c r="CG162" i="2"/>
  <c r="V162" i="2"/>
  <c r="CF162" i="2"/>
  <c r="U162" i="2"/>
  <c r="P183" i="2"/>
  <c r="CA183" i="2"/>
  <c r="Q183" i="2"/>
  <c r="CB183" i="2"/>
  <c r="M183" i="2"/>
  <c r="BX183" i="2"/>
  <c r="N185" i="2"/>
  <c r="BY185" i="2"/>
  <c r="BX185" i="2"/>
  <c r="M185" i="2"/>
  <c r="S173" i="2"/>
  <c r="CD173" i="2"/>
  <c r="V173" i="2"/>
  <c r="CG173" i="2"/>
  <c r="CE173" i="2"/>
  <c r="T173" i="2"/>
  <c r="CH173" i="2"/>
  <c r="W173" i="2"/>
  <c r="CG186" i="2"/>
  <c r="V186" i="2"/>
  <c r="CE174" i="2"/>
  <c r="T174" i="2"/>
  <c r="O174" i="2"/>
  <c r="BZ174" i="2"/>
  <c r="S164" i="2"/>
  <c r="CD164" i="2"/>
  <c r="BY164" i="2"/>
  <c r="N164" i="2"/>
  <c r="W176" i="2"/>
  <c r="CH176" i="2"/>
  <c r="BY102" i="2"/>
  <c r="N102" i="2"/>
  <c r="CD98" i="2"/>
  <c r="S98" i="2"/>
  <c r="BW98" i="2"/>
  <c r="L98" i="2"/>
  <c r="CC98" i="2"/>
  <c r="R98" i="2"/>
  <c r="W94" i="2"/>
  <c r="CH94" i="2"/>
  <c r="CA90" i="2"/>
  <c r="P90" i="2"/>
  <c r="BX90" i="2"/>
  <c r="M90" i="2"/>
  <c r="W86" i="2"/>
  <c r="CH86" i="2"/>
  <c r="CG82" i="2"/>
  <c r="V82" i="2"/>
  <c r="CE82" i="2"/>
  <c r="T82" i="2"/>
  <c r="CF82" i="2"/>
  <c r="U82" i="2"/>
  <c r="CH74" i="2"/>
  <c r="W74" i="2"/>
  <c r="CF74" i="2"/>
  <c r="U74" i="2"/>
  <c r="L159" i="2"/>
  <c r="BW159" i="2"/>
  <c r="R159" i="2"/>
  <c r="CC159" i="2"/>
  <c r="CD189" i="2"/>
  <c r="S189" i="2"/>
  <c r="CG189" i="2"/>
  <c r="V189" i="2"/>
  <c r="BW170" i="2"/>
  <c r="BX170" i="2"/>
  <c r="CA191" i="2"/>
  <c r="P191" i="2"/>
  <c r="L191" i="2"/>
  <c r="BW191" i="2"/>
  <c r="W191" i="2"/>
  <c r="CH191" i="2"/>
  <c r="U161" i="2"/>
  <c r="CF161" i="2"/>
  <c r="CC194" i="2"/>
  <c r="R194" i="2"/>
  <c r="P155" i="2"/>
  <c r="CA155" i="2"/>
  <c r="CG155" i="2"/>
  <c r="V155" i="2"/>
  <c r="CA168" i="2"/>
  <c r="P168" i="2"/>
  <c r="CG168" i="2"/>
  <c r="V168" i="2"/>
  <c r="M184" i="2"/>
  <c r="BX184" i="2"/>
  <c r="CG172" i="2"/>
  <c r="V172" i="2"/>
  <c r="CE172" i="2"/>
  <c r="T172" i="2"/>
  <c r="P192" i="2"/>
  <c r="CA192" i="2"/>
  <c r="Q192" i="2"/>
  <c r="CB192" i="2"/>
  <c r="CH192" i="2"/>
  <c r="W192" i="2"/>
  <c r="P101" i="2"/>
  <c r="CA101" i="2"/>
  <c r="CG101" i="2"/>
  <c r="V101" i="2"/>
  <c r="CG97" i="2"/>
  <c r="V97" i="2"/>
  <c r="U97" i="2"/>
  <c r="CF97" i="2"/>
  <c r="CD93" i="2"/>
  <c r="S93" i="2"/>
  <c r="BZ85" i="2"/>
  <c r="O85" i="2"/>
  <c r="Q81" i="2"/>
  <c r="CB81" i="2"/>
  <c r="CE81" i="2"/>
  <c r="T81" i="2"/>
  <c r="BZ81" i="2"/>
  <c r="O81" i="2"/>
  <c r="CD77" i="2"/>
  <c r="S77" i="2"/>
  <c r="CC77" i="2"/>
  <c r="R77" i="2"/>
  <c r="N73" i="2"/>
  <c r="BY73" i="2"/>
  <c r="CD167" i="2"/>
  <c r="S167" i="2"/>
  <c r="CF167" i="2"/>
  <c r="U167" i="2"/>
  <c r="CA182" i="2"/>
  <c r="P182" i="2"/>
  <c r="T182" i="2"/>
  <c r="CE182" i="2"/>
  <c r="BX182" i="2"/>
  <c r="M182" i="2"/>
  <c r="CD163" i="2"/>
  <c r="S163" i="2"/>
  <c r="N163" i="2"/>
  <c r="BY163" i="2"/>
  <c r="CH163" i="2"/>
  <c r="W163" i="2"/>
  <c r="N169" i="2"/>
  <c r="BY169" i="2"/>
  <c r="CF104" i="2"/>
  <c r="U104" i="2"/>
  <c r="N100" i="2"/>
  <c r="BY100" i="2"/>
  <c r="BX92" i="2"/>
  <c r="M92" i="2"/>
  <c r="Q88" i="2"/>
  <c r="CB88" i="2"/>
  <c r="O88" i="2"/>
  <c r="BZ88" i="2"/>
  <c r="P84" i="2"/>
  <c r="CA84" i="2"/>
  <c r="BZ84" i="2"/>
  <c r="O84" i="2"/>
  <c r="CG80" i="2"/>
  <c r="V80" i="2"/>
  <c r="M80" i="2"/>
  <c r="BX80" i="2"/>
  <c r="P76" i="2"/>
  <c r="CA76" i="2"/>
  <c r="L179" i="2"/>
  <c r="BW179" i="2"/>
  <c r="O179" i="2"/>
  <c r="BZ179" i="2"/>
  <c r="CA175" i="2"/>
  <c r="P175" i="2"/>
  <c r="BY175" i="2"/>
  <c r="N175" i="2"/>
  <c r="CB190" i="2"/>
  <c r="Q190" i="2"/>
  <c r="R190" i="2"/>
  <c r="CC190" i="2"/>
  <c r="CD177" i="2"/>
  <c r="S177" i="2"/>
  <c r="Q171" i="2"/>
  <c r="CB171" i="2"/>
  <c r="R171" i="2"/>
  <c r="CC171" i="2"/>
  <c r="S181" i="2"/>
  <c r="CD181" i="2"/>
  <c r="CF181" i="2"/>
  <c r="U181" i="2"/>
  <c r="BZ165" i="2"/>
  <c r="O165" i="2"/>
  <c r="CA178" i="2"/>
  <c r="P178" i="2"/>
  <c r="L178" i="2"/>
  <c r="BW178" i="2"/>
  <c r="O178" i="2"/>
  <c r="BZ178" i="2"/>
  <c r="BY166" i="2"/>
  <c r="N166" i="2"/>
  <c r="CC166" i="2"/>
  <c r="R166" i="2"/>
  <c r="BW188" i="2"/>
  <c r="L188" i="2"/>
  <c r="V103" i="2"/>
  <c r="CG103" i="2"/>
  <c r="CC103" i="2"/>
  <c r="R103" i="2"/>
  <c r="P99" i="2"/>
  <c r="CA99" i="2"/>
  <c r="BX99" i="2"/>
  <c r="M99" i="2"/>
  <c r="Q91" i="2"/>
  <c r="CB91" i="2"/>
  <c r="CG87" i="2"/>
  <c r="V87" i="2"/>
  <c r="T87" i="2"/>
  <c r="CE87" i="2"/>
  <c r="BX87" i="2"/>
  <c r="M87" i="2"/>
  <c r="CD83" i="2"/>
  <c r="S83" i="2"/>
  <c r="BY83" i="2"/>
  <c r="N83" i="2"/>
  <c r="CC83" i="2"/>
  <c r="R83" i="2"/>
  <c r="CA75" i="2"/>
  <c r="P75" i="2"/>
  <c r="BZ75" i="2"/>
  <c r="O75" i="2"/>
  <c r="P187" i="2"/>
  <c r="CA187" i="2"/>
  <c r="BY187" i="2"/>
  <c r="N187" i="2"/>
  <c r="BY162" i="2"/>
  <c r="N162" i="2"/>
  <c r="S183" i="2"/>
  <c r="CD183" i="2"/>
  <c r="L183" i="2"/>
  <c r="BW183" i="2"/>
  <c r="O183" i="2"/>
  <c r="BZ183" i="2"/>
  <c r="BW185" i="2"/>
  <c r="L185" i="2"/>
  <c r="O185" i="2"/>
  <c r="BZ185" i="2"/>
  <c r="BZ173" i="2"/>
  <c r="O173" i="2"/>
  <c r="M173" i="2"/>
  <c r="BX173" i="2"/>
  <c r="CD174" i="2"/>
  <c r="S174" i="2"/>
  <c r="N174" i="2"/>
  <c r="BY174" i="2"/>
  <c r="CC174" i="2"/>
  <c r="R174" i="2"/>
  <c r="L176" i="2"/>
  <c r="BW176" i="2"/>
  <c r="CE176" i="2"/>
  <c r="T176" i="2"/>
  <c r="U176" i="2"/>
  <c r="CF176" i="2"/>
  <c r="W102" i="2"/>
  <c r="CH102" i="2"/>
  <c r="P98" i="2"/>
  <c r="CA98" i="2"/>
  <c r="Q94" i="2"/>
  <c r="CB94" i="2"/>
  <c r="V90" i="2"/>
  <c r="CG90" i="2"/>
  <c r="CF90" i="2"/>
  <c r="U90" i="2"/>
  <c r="O86" i="2"/>
  <c r="BZ86" i="2"/>
  <c r="BX82" i="2"/>
  <c r="M82" i="2"/>
  <c r="P74" i="2"/>
  <c r="CA74" i="2"/>
  <c r="S159" i="2"/>
  <c r="CD159" i="2"/>
  <c r="CG159" i="2"/>
  <c r="V159" i="2"/>
  <c r="CE159" i="2"/>
  <c r="T159" i="2"/>
  <c r="CH159" i="2"/>
  <c r="W159" i="2"/>
  <c r="P189" i="2"/>
  <c r="CA189" i="2"/>
  <c r="BX189" i="2"/>
  <c r="M189" i="2"/>
  <c r="T170" i="2"/>
  <c r="CE170" i="2"/>
  <c r="V191" i="2"/>
  <c r="CG191" i="2"/>
  <c r="CD161" i="2"/>
  <c r="S161" i="2"/>
  <c r="CG161" i="2"/>
  <c r="V161" i="2"/>
  <c r="T161" i="2"/>
  <c r="CE161" i="2"/>
  <c r="M161" i="2"/>
  <c r="BX161" i="2"/>
  <c r="S193" i="2"/>
  <c r="CD193" i="2"/>
  <c r="CH193" i="2"/>
  <c r="W193" i="2"/>
  <c r="BY160" i="2"/>
  <c r="N160" i="2"/>
  <c r="M160" i="2"/>
  <c r="BX160" i="2"/>
  <c r="BY168" i="2"/>
  <c r="N168" i="2"/>
  <c r="CH168" i="2"/>
  <c r="W168" i="2"/>
  <c r="V184" i="2"/>
  <c r="CG184" i="2"/>
  <c r="U184" i="2"/>
  <c r="CF184" i="2"/>
  <c r="P172" i="2"/>
  <c r="CA172" i="2"/>
  <c r="BX172" i="2"/>
  <c r="M172" i="2"/>
  <c r="S192" i="2"/>
  <c r="CD192" i="2"/>
  <c r="L192" i="2"/>
  <c r="BW192" i="2"/>
  <c r="CF192" i="2"/>
  <c r="U192" i="2"/>
  <c r="N101" i="2"/>
  <c r="BY101" i="2"/>
  <c r="R101" i="2"/>
  <c r="CC101" i="2"/>
  <c r="L97" i="2"/>
  <c r="BW97" i="2"/>
  <c r="BX97" i="2"/>
  <c r="M97" i="2"/>
  <c r="CB93" i="2"/>
  <c r="Q93" i="2"/>
  <c r="W93" i="2"/>
  <c r="CH93" i="2"/>
  <c r="CE89" i="2"/>
  <c r="T89" i="2"/>
  <c r="CH89" i="2"/>
  <c r="W89" i="2"/>
  <c r="P77" i="2"/>
  <c r="CA77" i="2"/>
  <c r="BW77" i="2"/>
  <c r="L77" i="2"/>
  <c r="CH77" i="2"/>
  <c r="W77" i="2"/>
  <c r="CE73" i="2"/>
  <c r="T73" i="2"/>
  <c r="BX73" i="2"/>
  <c r="M73" i="2"/>
  <c r="Q167" i="2"/>
  <c r="CB167" i="2"/>
  <c r="R167" i="2"/>
  <c r="CC167" i="2"/>
  <c r="N182" i="2"/>
  <c r="BY182" i="2"/>
  <c r="BZ182" i="2"/>
  <c r="O182" i="2"/>
  <c r="L163" i="2"/>
  <c r="BW163" i="2"/>
  <c r="CF163" i="2"/>
  <c r="U163" i="2"/>
  <c r="CE104" i="2"/>
  <c r="T104" i="2"/>
  <c r="R104" i="2"/>
  <c r="CC104" i="2"/>
  <c r="BZ100" i="2"/>
  <c r="O100" i="2"/>
  <c r="S96" i="2"/>
  <c r="CD96" i="2"/>
  <c r="N96" i="2"/>
  <c r="BY96" i="2"/>
  <c r="CE96" i="2"/>
  <c r="T96" i="2"/>
  <c r="BX96" i="2"/>
  <c r="M96" i="2"/>
  <c r="CD92" i="2"/>
  <c r="S92" i="2"/>
  <c r="BW88" i="2"/>
  <c r="L88" i="2"/>
  <c r="L80" i="2"/>
  <c r="BW80" i="2"/>
  <c r="CC80" i="2"/>
  <c r="R80" i="2"/>
  <c r="S76" i="2"/>
  <c r="CD76" i="2"/>
  <c r="CF76" i="2"/>
  <c r="U76" i="2"/>
  <c r="BZ72" i="2"/>
  <c r="O72" i="2"/>
  <c r="T179" i="2"/>
  <c r="CE179" i="2"/>
  <c r="U179" i="2"/>
  <c r="CF179" i="2"/>
  <c r="L190" i="2"/>
  <c r="BW190" i="2"/>
  <c r="W190" i="2"/>
  <c r="CH190" i="2"/>
  <c r="Q177" i="2"/>
  <c r="CB177" i="2"/>
  <c r="O171" i="2"/>
  <c r="BZ171" i="2"/>
  <c r="CG181" i="2"/>
  <c r="V181" i="2"/>
  <c r="BY165" i="2"/>
  <c r="N165" i="2"/>
  <c r="CE166" i="2"/>
  <c r="T166" i="2"/>
  <c r="N188" i="2"/>
  <c r="BY188" i="2"/>
  <c r="CD180" i="2"/>
  <c r="S180" i="2"/>
  <c r="CE180" i="2"/>
  <c r="T180" i="2"/>
  <c r="CH180" i="2"/>
  <c r="W180" i="2"/>
  <c r="BW156" i="2"/>
  <c r="L156" i="2"/>
  <c r="N103" i="2"/>
  <c r="BY103" i="2"/>
  <c r="W99" i="2"/>
  <c r="CH99" i="2"/>
  <c r="BY95" i="2"/>
  <c r="N95" i="2"/>
  <c r="P91" i="2"/>
  <c r="CA91" i="2"/>
  <c r="CF91" i="2"/>
  <c r="U91" i="2"/>
  <c r="CA83" i="2"/>
  <c r="P83" i="2"/>
  <c r="V83" i="2"/>
  <c r="CG83" i="2"/>
  <c r="O83" i="2"/>
  <c r="BZ83" i="2"/>
  <c r="W79" i="2"/>
  <c r="U79" i="2"/>
  <c r="CF79" i="2"/>
  <c r="BW75" i="2"/>
  <c r="L75" i="2"/>
  <c r="BY71" i="2"/>
  <c r="T71" i="2"/>
  <c r="CE71" i="2"/>
  <c r="S187" i="2"/>
  <c r="CD187" i="2"/>
  <c r="T187" i="2"/>
  <c r="CE187" i="2"/>
  <c r="CB162" i="2"/>
  <c r="Q162" i="2"/>
  <c r="CF183" i="2"/>
  <c r="U183" i="2"/>
  <c r="CC183" i="2"/>
  <c r="R183" i="2"/>
  <c r="CB173" i="2"/>
  <c r="Q173" i="2"/>
  <c r="U173" i="2"/>
  <c r="CF173" i="2"/>
  <c r="CG164" i="2"/>
  <c r="V164" i="2"/>
  <c r="BZ164" i="2"/>
  <c r="O164" i="2"/>
  <c r="P176" i="2"/>
  <c r="CA176" i="2"/>
  <c r="CB176" i="2"/>
  <c r="Q176" i="2"/>
  <c r="M176" i="2"/>
  <c r="BX176" i="2"/>
  <c r="CC176" i="2"/>
  <c r="R176" i="2"/>
  <c r="CB102" i="2"/>
  <c r="Q102" i="2"/>
  <c r="CC102" i="2"/>
  <c r="R102" i="2"/>
  <c r="U98" i="2"/>
  <c r="CF98" i="2"/>
  <c r="U94" i="2"/>
  <c r="CF94" i="2"/>
  <c r="CH90" i="2"/>
  <c r="W90" i="2"/>
  <c r="U86" i="2"/>
  <c r="CF86" i="2"/>
  <c r="CD82" i="2"/>
  <c r="S82" i="2"/>
  <c r="BY82" i="2"/>
  <c r="N82" i="2"/>
  <c r="M78" i="2"/>
  <c r="BX78" i="2"/>
  <c r="CB74" i="2"/>
  <c r="Q74" i="2"/>
  <c r="U159" i="2"/>
  <c r="CF159" i="2"/>
  <c r="CC189" i="2"/>
  <c r="R189" i="2"/>
  <c r="BY161" i="2"/>
  <c r="N161" i="2"/>
  <c r="V193" i="2"/>
  <c r="CG193" i="2"/>
  <c r="M193" i="2"/>
  <c r="BX193" i="2"/>
  <c r="CD194" i="2"/>
  <c r="S194" i="2"/>
  <c r="CG194" i="2"/>
  <c r="V194" i="2"/>
  <c r="L160" i="2"/>
  <c r="BW160" i="2"/>
  <c r="Q168" i="2"/>
  <c r="CB168" i="2"/>
  <c r="U168" i="2"/>
  <c r="CF168" i="2"/>
  <c r="CC184" i="2"/>
  <c r="R184" i="2"/>
  <c r="O172" i="2"/>
  <c r="BZ172" i="2"/>
  <c r="N192" i="2"/>
  <c r="BY192" i="2"/>
  <c r="O192" i="2"/>
  <c r="BZ192" i="2"/>
  <c r="L101" i="2"/>
  <c r="BW101" i="2"/>
  <c r="CH101" i="2"/>
  <c r="W101" i="2"/>
  <c r="CB97" i="2"/>
  <c r="Q97" i="2"/>
  <c r="O97" i="2"/>
  <c r="BZ97" i="2"/>
  <c r="R97" i="2"/>
  <c r="CC97" i="2"/>
  <c r="L93" i="2"/>
  <c r="BW93" i="2"/>
  <c r="BY89" i="2"/>
  <c r="N89" i="2"/>
  <c r="CC89" i="2"/>
  <c r="R89" i="2"/>
  <c r="V85" i="2"/>
  <c r="CG85" i="2"/>
  <c r="CA81" i="2"/>
  <c r="P81" i="2"/>
  <c r="U81" i="2"/>
  <c r="CF81" i="2"/>
  <c r="BZ77" i="2"/>
  <c r="O77" i="2"/>
  <c r="Q73" i="2"/>
  <c r="CB73" i="2"/>
  <c r="T167" i="2"/>
  <c r="CE167" i="2"/>
  <c r="M167" i="2"/>
  <c r="BX167" i="2"/>
  <c r="Q182" i="2"/>
  <c r="CB182" i="2"/>
  <c r="CH182" i="2"/>
  <c r="W182" i="2"/>
  <c r="R182" i="2"/>
  <c r="CC182" i="2"/>
  <c r="U157" i="2"/>
  <c r="CB169" i="2"/>
  <c r="Q169" i="2"/>
  <c r="M169" i="2"/>
  <c r="BX169" i="2"/>
  <c r="V104" i="2"/>
  <c r="CG104" i="2"/>
  <c r="W104" i="2"/>
  <c r="CH104" i="2"/>
  <c r="CG100" i="2"/>
  <c r="V100" i="2"/>
  <c r="U100" i="2"/>
  <c r="CF100" i="2"/>
  <c r="BZ92" i="2"/>
  <c r="O92" i="2"/>
  <c r="P88" i="2"/>
  <c r="CA88" i="2"/>
  <c r="CE88" i="2"/>
  <c r="T88" i="2"/>
  <c r="L84" i="2"/>
  <c r="BW84" i="2"/>
  <c r="R84" i="2"/>
  <c r="CC84" i="2"/>
  <c r="T80" i="2"/>
  <c r="CE80" i="2"/>
  <c r="N72" i="2"/>
  <c r="BY72" i="2"/>
  <c r="CH72" i="2"/>
  <c r="W72" i="2"/>
  <c r="P179" i="2"/>
  <c r="CA179" i="2"/>
  <c r="CC179" i="2"/>
  <c r="R179" i="2"/>
  <c r="CH175" i="2"/>
  <c r="W175" i="2"/>
  <c r="CD190" i="2"/>
  <c r="S190" i="2"/>
  <c r="N190" i="2"/>
  <c r="BY190" i="2"/>
  <c r="O190" i="2"/>
  <c r="BZ190" i="2"/>
  <c r="W177" i="2"/>
  <c r="CH177" i="2"/>
  <c r="CE171" i="2"/>
  <c r="T171" i="2"/>
  <c r="BX171" i="2"/>
  <c r="M171" i="2"/>
  <c r="CC181" i="2"/>
  <c r="R181" i="2"/>
  <c r="CD165" i="2"/>
  <c r="S165" i="2"/>
  <c r="M165" i="2"/>
  <c r="BX165" i="2"/>
  <c r="CF166" i="2"/>
  <c r="U166" i="2"/>
  <c r="T188" i="2"/>
  <c r="CE188" i="2"/>
  <c r="CH188" i="2"/>
  <c r="W188" i="2"/>
  <c r="BY180" i="2"/>
  <c r="N180" i="2"/>
  <c r="BY156" i="2"/>
  <c r="N156" i="2"/>
  <c r="CD103" i="2"/>
  <c r="S103" i="2"/>
  <c r="O103" i="2"/>
  <c r="BZ103" i="2"/>
  <c r="CF99" i="2"/>
  <c r="U99" i="2"/>
  <c r="CD95" i="2"/>
  <c r="S95" i="2"/>
  <c r="CE95" i="2"/>
  <c r="T95" i="2"/>
  <c r="CC95" i="2"/>
  <c r="R95" i="2"/>
  <c r="CG91" i="2"/>
  <c r="V91" i="2"/>
  <c r="L87" i="2"/>
  <c r="BW87" i="2"/>
  <c r="S79" i="2"/>
  <c r="CG75" i="2"/>
  <c r="V75" i="2"/>
  <c r="BX75" i="2"/>
  <c r="M75" i="2"/>
  <c r="CD71" i="2"/>
  <c r="S71" i="2"/>
  <c r="Q71" i="2"/>
  <c r="CB71" i="2"/>
  <c r="CH71" i="2"/>
  <c r="W71" i="2"/>
  <c r="O187" i="2"/>
  <c r="BZ187" i="2"/>
  <c r="BX162" i="2"/>
  <c r="M162" i="2"/>
  <c r="T185" i="2"/>
  <c r="CE185" i="2"/>
  <c r="U185" i="2"/>
  <c r="CF185" i="2"/>
  <c r="BW173" i="2"/>
  <c r="L173" i="2"/>
  <c r="CB186" i="2"/>
  <c r="Q186" i="2"/>
  <c r="N186" i="2"/>
  <c r="BY186" i="2"/>
  <c r="CA174" i="2"/>
  <c r="P174" i="2"/>
  <c r="CB164" i="2"/>
  <c r="Q164" i="2"/>
  <c r="L164" i="2"/>
  <c r="BW164" i="2"/>
  <c r="S176" i="2"/>
  <c r="CD176" i="2"/>
  <c r="T102" i="2"/>
  <c r="CE102" i="2"/>
  <c r="M98" i="2"/>
  <c r="BX98" i="2"/>
  <c r="BY94" i="2"/>
  <c r="N94" i="2"/>
  <c r="T94" i="2"/>
  <c r="CE94" i="2"/>
  <c r="M94" i="2"/>
  <c r="BX94" i="2"/>
  <c r="BZ90" i="2"/>
  <c r="O90" i="2"/>
  <c r="P86" i="2"/>
  <c r="CA86" i="2"/>
  <c r="BW82" i="2"/>
  <c r="L82" i="2"/>
  <c r="BZ82" i="2"/>
  <c r="O82" i="2"/>
  <c r="P78" i="2"/>
  <c r="CA78" i="2"/>
  <c r="BW78" i="2"/>
  <c r="L78" i="2"/>
  <c r="CE78" i="2"/>
  <c r="T78" i="2"/>
  <c r="BY189" i="2"/>
  <c r="N189" i="2"/>
  <c r="CH189" i="2"/>
  <c r="W189" i="2"/>
  <c r="O191" i="2"/>
  <c r="BZ191" i="2"/>
  <c r="CA161" i="2"/>
  <c r="P161" i="2"/>
  <c r="W161" i="2"/>
  <c r="CH161" i="2"/>
  <c r="BZ193" i="2"/>
  <c r="O193" i="2"/>
  <c r="W155" i="2"/>
  <c r="CH155" i="2"/>
  <c r="CA160" i="2"/>
  <c r="P160" i="2"/>
  <c r="CE160" i="2"/>
  <c r="T160" i="2"/>
  <c r="CH160" i="2"/>
  <c r="W160" i="2"/>
  <c r="BZ168" i="2"/>
  <c r="O168" i="2"/>
  <c r="CD184" i="2"/>
  <c r="S184" i="2"/>
  <c r="R192" i="2"/>
  <c r="CC192" i="2"/>
  <c r="M101" i="2"/>
  <c r="BX101" i="2"/>
  <c r="S97" i="2"/>
  <c r="CD97" i="2"/>
  <c r="CG93" i="2"/>
  <c r="V93" i="2"/>
  <c r="CA89" i="2"/>
  <c r="P89" i="2"/>
  <c r="CG89" i="2"/>
  <c r="V89" i="2"/>
  <c r="BY85" i="2"/>
  <c r="N85" i="2"/>
  <c r="CD81" i="2"/>
  <c r="S81" i="2"/>
  <c r="BY77" i="2"/>
  <c r="N77" i="2"/>
  <c r="R73" i="2"/>
  <c r="CC73" i="2"/>
  <c r="CD182" i="2"/>
  <c r="S182" i="2"/>
  <c r="M163" i="2"/>
  <c r="BX163" i="2"/>
  <c r="BW157" i="2"/>
  <c r="V158" i="2"/>
  <c r="CG158" i="2"/>
  <c r="CD104" i="2"/>
  <c r="S104" i="2"/>
  <c r="N104" i="2"/>
  <c r="BY104" i="2"/>
  <c r="Q100" i="2"/>
  <c r="CB100" i="2"/>
  <c r="CC100" i="2"/>
  <c r="R100" i="2"/>
  <c r="P96" i="2"/>
  <c r="CA96" i="2"/>
  <c r="V96" i="2"/>
  <c r="CG96" i="2"/>
  <c r="CH96" i="2"/>
  <c r="W96" i="2"/>
  <c r="BZ96" i="2"/>
  <c r="O96" i="2"/>
  <c r="Q92" i="2"/>
  <c r="CB92" i="2"/>
  <c r="S88" i="2"/>
  <c r="CD88" i="2"/>
  <c r="CF88" i="2"/>
  <c r="U88" i="2"/>
  <c r="CC88" i="2"/>
  <c r="R88" i="2"/>
  <c r="U84" i="2"/>
  <c r="CF84" i="2"/>
  <c r="N80" i="2"/>
  <c r="BY80" i="2"/>
  <c r="CH80" i="2"/>
  <c r="W80" i="2"/>
  <c r="N76" i="2"/>
  <c r="BY76" i="2"/>
  <c r="M76" i="2"/>
  <c r="BX76" i="2"/>
  <c r="CA72" i="2"/>
  <c r="P72" i="2"/>
  <c r="L72" i="2"/>
  <c r="BW72" i="2"/>
  <c r="T72" i="2"/>
  <c r="CE72" i="2"/>
  <c r="CF72" i="2"/>
  <c r="U72" i="2"/>
  <c r="CB179" i="2"/>
  <c r="Q179" i="2"/>
  <c r="M179" i="2"/>
  <c r="BX179" i="2"/>
  <c r="CF175" i="2"/>
  <c r="U175" i="2"/>
  <c r="CF190" i="2"/>
  <c r="U190" i="2"/>
  <c r="BW177" i="2"/>
  <c r="L177" i="2"/>
  <c r="BX177" i="2"/>
  <c r="M177" i="2"/>
  <c r="CD171" i="2"/>
  <c r="S171" i="2"/>
  <c r="BW171" i="2"/>
  <c r="L171" i="2"/>
  <c r="U171" i="2"/>
  <c r="CF171" i="2"/>
  <c r="Q181" i="2"/>
  <c r="CB181" i="2"/>
  <c r="T165" i="2"/>
  <c r="CE165" i="2"/>
  <c r="CC165" i="2"/>
  <c r="R165" i="2"/>
  <c r="Q178" i="2"/>
  <c r="CB178" i="2"/>
  <c r="CF178" i="2"/>
  <c r="U178" i="2"/>
  <c r="S166" i="2"/>
  <c r="CD166" i="2"/>
  <c r="L166" i="2"/>
  <c r="BW166" i="2"/>
  <c r="O166" i="2"/>
  <c r="BZ166" i="2"/>
  <c r="U188" i="2"/>
  <c r="CF188" i="2"/>
  <c r="M180" i="2"/>
  <c r="BX180" i="2"/>
  <c r="CB156" i="2"/>
  <c r="Q156" i="2"/>
  <c r="O156" i="2"/>
  <c r="BZ156" i="2"/>
  <c r="T103" i="2"/>
  <c r="CE103" i="2"/>
  <c r="W103" i="2"/>
  <c r="CH103" i="2"/>
  <c r="Q99" i="2"/>
  <c r="CB99" i="2"/>
  <c r="V95" i="2"/>
  <c r="CG95" i="2"/>
  <c r="W95" i="2"/>
  <c r="CH95" i="2"/>
  <c r="CD87" i="2"/>
  <c r="S87" i="2"/>
  <c r="N87" i="2"/>
  <c r="BY87" i="2"/>
  <c r="CH87" i="2"/>
  <c r="W87" i="2"/>
  <c r="BZ87" i="2"/>
  <c r="O87" i="2"/>
  <c r="M79" i="2"/>
  <c r="BX79" i="2"/>
  <c r="CE75" i="2"/>
  <c r="T75" i="2"/>
  <c r="U75" i="2"/>
  <c r="CF75" i="2"/>
  <c r="P71" i="2"/>
  <c r="CA71" i="2"/>
  <c r="R71" i="2"/>
  <c r="CC71" i="2"/>
  <c r="R187" i="2"/>
  <c r="CC187" i="2"/>
  <c r="R185" i="2"/>
  <c r="CC185" i="2"/>
  <c r="L186" i="2"/>
  <c r="BW186" i="2"/>
  <c r="CF186" i="2"/>
  <c r="U186" i="2"/>
  <c r="Q174" i="2"/>
  <c r="CB174" i="2"/>
  <c r="U164" i="2"/>
  <c r="CF164" i="2"/>
  <c r="CD102" i="2"/>
  <c r="S102" i="2"/>
  <c r="BZ102" i="2"/>
  <c r="O102" i="2"/>
  <c r="U102" i="2"/>
  <c r="CF102" i="2"/>
  <c r="W98" i="2"/>
  <c r="CH98" i="2"/>
  <c r="L90" i="2"/>
  <c r="BW90" i="2"/>
  <c r="CD86" i="2"/>
  <c r="S86" i="2"/>
  <c r="BY86" i="2"/>
  <c r="N86" i="2"/>
  <c r="CE86" i="2"/>
  <c r="T86" i="2"/>
  <c r="CB82" i="2"/>
  <c r="Q82" i="2"/>
  <c r="S78" i="2"/>
  <c r="CD78" i="2"/>
  <c r="CB78" i="2"/>
  <c r="Q78" i="2"/>
  <c r="W78" i="2"/>
  <c r="CH78" i="2"/>
  <c r="R78" i="2"/>
  <c r="CC78" i="2"/>
  <c r="CG74" i="2"/>
  <c r="V74" i="2"/>
  <c r="BX74" i="2"/>
  <c r="M74" i="2"/>
  <c r="P159" i="2"/>
  <c r="CA159" i="2"/>
  <c r="N159" i="2"/>
  <c r="BY159" i="2"/>
  <c r="BZ159" i="2"/>
  <c r="O159" i="2"/>
  <c r="CE189" i="2"/>
  <c r="T189" i="2"/>
  <c r="BZ189" i="2"/>
  <c r="O189" i="2"/>
  <c r="CC170" i="2"/>
  <c r="R170" i="2"/>
  <c r="CB191" i="2"/>
  <c r="Q191" i="2"/>
  <c r="CF191" i="2"/>
  <c r="U191" i="2"/>
  <c r="BW193" i="2"/>
  <c r="L193" i="2"/>
  <c r="R193" i="2"/>
  <c r="CC193" i="2"/>
  <c r="W194" i="2"/>
  <c r="CH194" i="2"/>
  <c r="BY155" i="2"/>
  <c r="N155" i="2"/>
  <c r="U155" i="2"/>
  <c r="CF155" i="2"/>
  <c r="S160" i="2"/>
  <c r="CD160" i="2"/>
  <c r="CG160" i="2"/>
  <c r="V160" i="2"/>
  <c r="R160" i="2"/>
  <c r="CC160" i="2"/>
  <c r="CA184" i="2"/>
  <c r="P184" i="2"/>
  <c r="T184" i="2"/>
  <c r="CE184" i="2"/>
  <c r="R172" i="2"/>
  <c r="CC172" i="2"/>
  <c r="BZ101" i="2"/>
  <c r="O101" i="2"/>
  <c r="BY97" i="2"/>
  <c r="N97" i="2"/>
  <c r="CE97" i="2"/>
  <c r="T97" i="2"/>
  <c r="M93" i="2"/>
  <c r="BX93" i="2"/>
  <c r="CD89" i="2"/>
  <c r="S89" i="2"/>
  <c r="CG81" i="2"/>
  <c r="V81" i="2"/>
  <c r="M81" i="2"/>
  <c r="BX81" i="2"/>
  <c r="CB77" i="2"/>
  <c r="Q77" i="2"/>
  <c r="CE77" i="2"/>
  <c r="T77" i="2"/>
  <c r="CD73" i="2"/>
  <c r="S73" i="2"/>
  <c r="CH73" i="2"/>
  <c r="W73" i="2"/>
  <c r="CG167" i="2"/>
  <c r="V167" i="2"/>
  <c r="W167" i="2"/>
  <c r="CH167" i="2"/>
  <c r="CE163" i="2"/>
  <c r="T163" i="2"/>
  <c r="R163" i="2"/>
  <c r="CC163" i="2"/>
  <c r="BZ157" i="2"/>
  <c r="CC169" i="2"/>
  <c r="R169" i="2"/>
  <c r="O158" i="2"/>
  <c r="BZ158" i="2"/>
  <c r="CA104" i="2"/>
  <c r="P104" i="2"/>
  <c r="Q104" i="2"/>
  <c r="CB104" i="2"/>
  <c r="CE100" i="2"/>
  <c r="T100" i="2"/>
  <c r="Q96" i="2"/>
  <c r="CB96" i="2"/>
  <c r="CF96" i="2"/>
  <c r="U96" i="2"/>
  <c r="BX88" i="2"/>
  <c r="M88" i="2"/>
  <c r="Q84" i="2"/>
  <c r="CB84" i="2"/>
  <c r="T84" i="2"/>
  <c r="CE84" i="2"/>
  <c r="CD80" i="2"/>
  <c r="S80" i="2"/>
  <c r="CB80" i="2"/>
  <c r="Q80" i="2"/>
  <c r="BZ80" i="2"/>
  <c r="O80" i="2"/>
  <c r="CG76" i="2"/>
  <c r="V76" i="2"/>
  <c r="R76" i="2"/>
  <c r="CC76" i="2"/>
  <c r="S72" i="2"/>
  <c r="CD72" i="2"/>
  <c r="CB72" i="2"/>
  <c r="Q72" i="2"/>
  <c r="CD179" i="2"/>
  <c r="S179" i="2"/>
  <c r="R175" i="2"/>
  <c r="CC175" i="2"/>
  <c r="BX190" i="2"/>
  <c r="M190" i="2"/>
  <c r="N171" i="2"/>
  <c r="BY171" i="2"/>
  <c r="BY181" i="2"/>
  <c r="N181" i="2"/>
  <c r="M181" i="2"/>
  <c r="BX181" i="2"/>
  <c r="CA165" i="2"/>
  <c r="P165" i="2"/>
  <c r="BW165" i="2"/>
  <c r="L165" i="2"/>
  <c r="W165" i="2"/>
  <c r="CH165" i="2"/>
  <c r="BY178" i="2"/>
  <c r="N178" i="2"/>
  <c r="CH178" i="2"/>
  <c r="W178" i="2"/>
  <c r="BX178" i="2"/>
  <c r="M178" i="2"/>
  <c r="CG166" i="2"/>
  <c r="V166" i="2"/>
  <c r="CD188" i="2"/>
  <c r="S188" i="2"/>
  <c r="Q188" i="2"/>
  <c r="CB188" i="2"/>
  <c r="P180" i="2"/>
  <c r="CA180" i="2"/>
  <c r="CB180" i="2"/>
  <c r="Q180" i="2"/>
  <c r="BZ180" i="2"/>
  <c r="O180" i="2"/>
  <c r="S156" i="2"/>
  <c r="CD156" i="2"/>
  <c r="BW103" i="2"/>
  <c r="L103" i="2"/>
  <c r="M103" i="2"/>
  <c r="BX103" i="2"/>
  <c r="CG99" i="2"/>
  <c r="V99" i="2"/>
  <c r="P95" i="2"/>
  <c r="CA95" i="2"/>
  <c r="L95" i="2"/>
  <c r="BW95" i="2"/>
  <c r="BX95" i="2"/>
  <c r="M95" i="2"/>
  <c r="T91" i="2"/>
  <c r="CE91" i="2"/>
  <c r="CC91" i="2"/>
  <c r="R91" i="2"/>
  <c r="L83" i="2"/>
  <c r="BW83" i="2"/>
  <c r="CE83" i="2"/>
  <c r="T83" i="2"/>
  <c r="CE79" i="2"/>
  <c r="T79" i="2"/>
  <c r="BY75" i="2"/>
  <c r="N75" i="2"/>
  <c r="BW71" i="2"/>
  <c r="L71" i="2"/>
  <c r="CF187" i="2"/>
  <c r="U187" i="2"/>
  <c r="CE162" i="2"/>
  <c r="T162" i="2"/>
  <c r="W162" i="2"/>
  <c r="CH162" i="2"/>
  <c r="W183" i="2"/>
  <c r="CH183" i="2"/>
  <c r="W185" i="2"/>
  <c r="CH185" i="2"/>
  <c r="R173" i="2"/>
  <c r="CC173" i="2"/>
  <c r="CE186" i="2"/>
  <c r="T186" i="2"/>
  <c r="M186" i="2"/>
  <c r="BX186" i="2"/>
  <c r="L174" i="2"/>
  <c r="BW174" i="2"/>
  <c r="P164" i="2"/>
  <c r="CA164" i="2"/>
  <c r="T164" i="2"/>
  <c r="CE164" i="2"/>
  <c r="R164" i="2"/>
  <c r="CC164" i="2"/>
  <c r="BY176" i="2"/>
  <c r="N176" i="2"/>
  <c r="L102" i="2"/>
  <c r="BW102" i="2"/>
  <c r="M102" i="2"/>
  <c r="BX102" i="2"/>
  <c r="CB98" i="2"/>
  <c r="Q98" i="2"/>
  <c r="V98" i="2"/>
  <c r="CG98" i="2"/>
  <c r="CD94" i="2"/>
  <c r="S94" i="2"/>
  <c r="V94" i="2"/>
  <c r="CG94" i="2"/>
  <c r="BZ94" i="2"/>
  <c r="O94" i="2"/>
  <c r="CB90" i="2"/>
  <c r="Q90" i="2"/>
  <c r="Q86" i="2"/>
  <c r="CB86" i="2"/>
  <c r="CG78" i="2"/>
  <c r="V78" i="2"/>
  <c r="O78" i="2"/>
  <c r="BZ78" i="2"/>
  <c r="BY74" i="2"/>
  <c r="N74" i="2"/>
  <c r="CB189" i="2"/>
  <c r="Q189" i="2"/>
  <c r="CH170" i="2"/>
  <c r="W170" i="2"/>
  <c r="CC191" i="2"/>
  <c r="R191" i="2"/>
  <c r="BZ194" i="2"/>
  <c r="O194" i="2"/>
  <c r="CB155" i="2"/>
  <c r="Q155" i="2"/>
  <c r="T155" i="2"/>
  <c r="CE155" i="2"/>
  <c r="BZ155" i="2"/>
  <c r="O155" i="2"/>
  <c r="U160" i="2"/>
  <c r="CF160" i="2"/>
  <c r="L168" i="2"/>
  <c r="BW168" i="2"/>
  <c r="N184" i="2"/>
  <c r="BY184" i="2"/>
  <c r="BZ184" i="2"/>
  <c r="O184" i="2"/>
  <c r="Q172" i="2"/>
  <c r="CB172" i="2"/>
  <c r="W172" i="2"/>
  <c r="CH172" i="2"/>
  <c r="CB101" i="2"/>
  <c r="Q101" i="2"/>
  <c r="CE101" i="2"/>
  <c r="T101" i="2"/>
  <c r="P97" i="2"/>
  <c r="CA97" i="2"/>
  <c r="CH97" i="2"/>
  <c r="W97" i="2"/>
  <c r="O93" i="2"/>
  <c r="BZ93" i="2"/>
  <c r="BW89" i="2"/>
  <c r="L89" i="2"/>
  <c r="CF89" i="2"/>
  <c r="U89" i="2"/>
  <c r="CA85" i="2"/>
  <c r="P85" i="2"/>
  <c r="BW85" i="2"/>
  <c r="L85" i="2"/>
  <c r="CE85" i="2"/>
  <c r="T85" i="2"/>
  <c r="R85" i="2"/>
  <c r="CC85" i="2"/>
  <c r="N81" i="2"/>
  <c r="BY81" i="2"/>
  <c r="V77" i="2"/>
  <c r="CG77" i="2"/>
  <c r="U77" i="2"/>
  <c r="CF77" i="2"/>
  <c r="BW73" i="2"/>
  <c r="L73" i="2"/>
  <c r="BZ73" i="2"/>
  <c r="O73" i="2"/>
  <c r="CA167" i="2"/>
  <c r="P167" i="2"/>
  <c r="BY167" i="2"/>
  <c r="N167" i="2"/>
  <c r="O167" i="2"/>
  <c r="BZ167" i="2"/>
  <c r="V182" i="2"/>
  <c r="CG182" i="2"/>
  <c r="BZ163" i="2"/>
  <c r="O163" i="2"/>
  <c r="CA169" i="2"/>
  <c r="P169" i="2"/>
  <c r="L169" i="2"/>
  <c r="BW169" i="2"/>
  <c r="BZ169" i="2"/>
  <c r="O169" i="2"/>
  <c r="CH169" i="2"/>
  <c r="W169" i="2"/>
  <c r="O104" i="2"/>
  <c r="BZ104" i="2"/>
  <c r="BW100" i="2"/>
  <c r="L100" i="2"/>
  <c r="M100" i="2"/>
  <c r="BX100" i="2"/>
  <c r="R96" i="2"/>
  <c r="CC96" i="2"/>
  <c r="BW92" i="2"/>
  <c r="L92" i="2"/>
  <c r="BY84" i="2"/>
  <c r="N84" i="2"/>
  <c r="P80" i="2"/>
  <c r="CA80" i="2"/>
  <c r="L76" i="2"/>
  <c r="BW76" i="2"/>
  <c r="CH76" i="2"/>
  <c r="W76" i="2"/>
  <c r="CG72" i="2"/>
  <c r="V72" i="2"/>
  <c r="BX72" i="2"/>
  <c r="M72" i="2"/>
  <c r="V179" i="2"/>
  <c r="CG179" i="2"/>
  <c r="BW175" i="2"/>
  <c r="L175" i="2"/>
  <c r="CE175" i="2"/>
  <c r="T175" i="2"/>
  <c r="W171" i="2"/>
  <c r="CH171" i="2"/>
  <c r="W181" i="2"/>
  <c r="CH181" i="2"/>
  <c r="V165" i="2"/>
  <c r="CG165" i="2"/>
  <c r="V178" i="2"/>
  <c r="CG178" i="2"/>
  <c r="CC178" i="2"/>
  <c r="R178" i="2"/>
  <c r="CA166" i="2"/>
  <c r="P166" i="2"/>
  <c r="W166" i="2"/>
  <c r="CH166" i="2"/>
  <c r="CA156" i="2"/>
  <c r="P156" i="2"/>
  <c r="V156" i="2"/>
  <c r="CG156" i="2"/>
  <c r="M156" i="2"/>
  <c r="BX156" i="2"/>
  <c r="U156" i="2"/>
  <c r="CF156" i="2"/>
  <c r="CA103" i="2"/>
  <c r="P103" i="2"/>
  <c r="BW99" i="2"/>
  <c r="L99" i="2"/>
  <c r="CC99" i="2"/>
  <c r="R99" i="2"/>
  <c r="L91" i="2"/>
  <c r="BW91" i="2"/>
  <c r="CA87" i="2"/>
  <c r="P87" i="2"/>
  <c r="U87" i="2"/>
  <c r="CF87" i="2"/>
  <c r="Q83" i="2"/>
  <c r="CB83" i="2"/>
  <c r="CF83" i="2"/>
  <c r="U83" i="2"/>
  <c r="Q75" i="2"/>
  <c r="CB75" i="2"/>
  <c r="BX187" i="2"/>
  <c r="M187" i="2"/>
  <c r="CD162" i="2"/>
  <c r="S162" i="2"/>
  <c r="O162" i="2"/>
  <c r="BZ162" i="2"/>
  <c r="N183" i="2"/>
  <c r="BY183" i="2"/>
  <c r="S185" i="2"/>
  <c r="CD185" i="2"/>
  <c r="CB185" i="2"/>
  <c r="Q185" i="2"/>
  <c r="CA173" i="2"/>
  <c r="P173" i="2"/>
  <c r="CD186" i="2"/>
  <c r="S186" i="2"/>
  <c r="W186" i="2"/>
  <c r="CH186" i="2"/>
  <c r="R186" i="2"/>
  <c r="CC186" i="2"/>
  <c r="U174" i="2"/>
  <c r="CF174" i="2"/>
  <c r="BX164" i="2"/>
  <c r="M164" i="2"/>
  <c r="CG176" i="2"/>
  <c r="V176" i="2"/>
  <c r="BZ176" i="2"/>
  <c r="O176" i="2"/>
  <c r="P102" i="2"/>
  <c r="CA102" i="2"/>
  <c r="CG102" i="2"/>
  <c r="V102" i="2"/>
  <c r="CE98" i="2"/>
  <c r="T98" i="2"/>
  <c r="BZ98" i="2"/>
  <c r="O98" i="2"/>
  <c r="CA94" i="2"/>
  <c r="P94" i="2"/>
  <c r="BW94" i="2"/>
  <c r="L94" i="2"/>
  <c r="BY90" i="2"/>
  <c r="N90" i="2"/>
  <c r="CE90" i="2"/>
  <c r="T90" i="2"/>
  <c r="V86" i="2"/>
  <c r="CG86" i="2"/>
  <c r="BX86" i="2"/>
  <c r="M86" i="2"/>
  <c r="CH82" i="2"/>
  <c r="W82" i="2"/>
  <c r="BY78" i="2"/>
  <c r="N78" i="2"/>
  <c r="CD74" i="2"/>
  <c r="S74" i="2"/>
  <c r="R74" i="2"/>
  <c r="CC74" i="2"/>
  <c r="BX159" i="2"/>
  <c r="M159" i="2"/>
  <c r="U189" i="2"/>
  <c r="CF189" i="2"/>
  <c r="S191" i="2"/>
  <c r="CD191" i="2"/>
  <c r="N191" i="2"/>
  <c r="BY191" i="2"/>
  <c r="Q161" i="2"/>
  <c r="CB161" i="2"/>
  <c r="O161" i="2"/>
  <c r="BZ161" i="2"/>
  <c r="BY193" i="2"/>
  <c r="N193" i="2"/>
  <c r="CE193" i="2"/>
  <c r="T193" i="2"/>
  <c r="U193" i="2"/>
  <c r="CF193" i="2"/>
  <c r="L155" i="2"/>
  <c r="BW155" i="2"/>
  <c r="BX155" i="2"/>
  <c r="M155" i="2"/>
  <c r="CB160" i="2"/>
  <c r="Q160" i="2"/>
  <c r="T168" i="2"/>
  <c r="CE168" i="2"/>
  <c r="CC168" i="2"/>
  <c r="R168" i="2"/>
  <c r="BW184" i="2"/>
  <c r="L184" i="2"/>
  <c r="BW172" i="2"/>
  <c r="L172" i="2"/>
  <c r="U172" i="2"/>
  <c r="CF172" i="2"/>
  <c r="V192" i="2"/>
  <c r="CG192" i="2"/>
  <c r="T192" i="2"/>
  <c r="CE192" i="2"/>
  <c r="J57" i="1"/>
  <c r="J62" i="1"/>
  <c r="S282" i="2"/>
  <c r="CD282" i="2"/>
  <c r="BZ282" i="2"/>
  <c r="O282" i="2"/>
  <c r="O275" i="2"/>
  <c r="BZ275" i="2"/>
  <c r="BZ264" i="2"/>
  <c r="O264" i="2"/>
  <c r="CG262" i="2"/>
  <c r="V262" i="2"/>
  <c r="CE262" i="2"/>
  <c r="T262" i="2"/>
  <c r="BX262" i="2"/>
  <c r="M262" i="2"/>
  <c r="L279" i="2"/>
  <c r="BW279" i="2"/>
  <c r="CH268" i="2"/>
  <c r="W268" i="2"/>
  <c r="P266" i="2"/>
  <c r="CA266" i="2"/>
  <c r="U278" i="2"/>
  <c r="CF278" i="2"/>
  <c r="CH278" i="2"/>
  <c r="W278" i="2"/>
  <c r="BW276" i="2"/>
  <c r="L276" i="2"/>
  <c r="CE276" i="2"/>
  <c r="T276" i="2"/>
  <c r="P280" i="2"/>
  <c r="CA280" i="2"/>
  <c r="CH280" i="2"/>
  <c r="W280" i="2"/>
  <c r="CB272" i="2"/>
  <c r="Q272" i="2"/>
  <c r="O272" i="2"/>
  <c r="BZ272" i="2"/>
  <c r="BY261" i="2"/>
  <c r="N261" i="2"/>
  <c r="CE261" i="2"/>
  <c r="T261" i="2"/>
  <c r="BX265" i="2"/>
  <c r="M265" i="2"/>
  <c r="T265" i="2"/>
  <c r="CE265" i="2"/>
  <c r="BW270" i="2"/>
  <c r="L270" i="2"/>
  <c r="CF270" i="2"/>
  <c r="U270" i="2"/>
  <c r="L269" i="2"/>
  <c r="BW269" i="2"/>
  <c r="BZ269" i="2"/>
  <c r="O269" i="2"/>
  <c r="V267" i="2"/>
  <c r="CG267" i="2"/>
  <c r="CE281" i="2"/>
  <c r="T281" i="2"/>
  <c r="M257" i="2"/>
  <c r="BX257" i="2"/>
  <c r="CD271" i="2"/>
  <c r="S271" i="2"/>
  <c r="DS9" i="11"/>
  <c r="BX9" i="11" s="1"/>
  <c r="DS7" i="11"/>
  <c r="BX7" i="11" s="1"/>
  <c r="DS24" i="11"/>
  <c r="BX24" i="11" s="1"/>
  <c r="DS19" i="11"/>
  <c r="BX19" i="11" s="1"/>
  <c r="DS14" i="11"/>
  <c r="BX14" i="11" s="1"/>
  <c r="DS5" i="11"/>
  <c r="BX5" i="11" s="1"/>
  <c r="DS20" i="11"/>
  <c r="BX20" i="11" s="1"/>
  <c r="DS18" i="11"/>
  <c r="BX18" i="11" s="1"/>
  <c r="DS13" i="11"/>
  <c r="BX13" i="11" s="1"/>
  <c r="DS22" i="11"/>
  <c r="BX22" i="11" s="1"/>
  <c r="DS11" i="11"/>
  <c r="BX11" i="11" s="1"/>
  <c r="DS17" i="11"/>
  <c r="BX17" i="11" s="1"/>
  <c r="DS15" i="11"/>
  <c r="BX15" i="11" s="1"/>
  <c r="DS12" i="11"/>
  <c r="BX12" i="11" s="1"/>
  <c r="DS10" i="11"/>
  <c r="BX10" i="11" s="1"/>
  <c r="DS8" i="11"/>
  <c r="BX8" i="11" s="1"/>
  <c r="DS6" i="11"/>
  <c r="BX6" i="11" s="1"/>
  <c r="DS21" i="11"/>
  <c r="BX21" i="11" s="1"/>
  <c r="DS23" i="11"/>
  <c r="BX23" i="11" s="1"/>
  <c r="DS16" i="11"/>
  <c r="BX16" i="11" s="1"/>
  <c r="L282" i="2"/>
  <c r="BW282" i="2"/>
  <c r="P275" i="2"/>
  <c r="CA275" i="2"/>
  <c r="CC275" i="2"/>
  <c r="R275" i="2"/>
  <c r="T275" i="2"/>
  <c r="CE275" i="2"/>
  <c r="Q264" i="2"/>
  <c r="CB264" i="2"/>
  <c r="BY264" i="2"/>
  <c r="N264" i="2"/>
  <c r="N262" i="2"/>
  <c r="BY262" i="2"/>
  <c r="W262" i="2"/>
  <c r="CH262" i="2"/>
  <c r="N268" i="2"/>
  <c r="BY268" i="2"/>
  <c r="U268" i="2"/>
  <c r="CF268" i="2"/>
  <c r="V266" i="2"/>
  <c r="CG266" i="2"/>
  <c r="BY278" i="2"/>
  <c r="N278" i="2"/>
  <c r="CE278" i="2"/>
  <c r="T278" i="2"/>
  <c r="CA263" i="2"/>
  <c r="P263" i="2"/>
  <c r="BZ276" i="2"/>
  <c r="O276" i="2"/>
  <c r="CC280" i="2"/>
  <c r="R280" i="2"/>
  <c r="P277" i="2"/>
  <c r="CA277" i="2"/>
  <c r="M272" i="2"/>
  <c r="BX272" i="2"/>
  <c r="CA261" i="2"/>
  <c r="P261" i="2"/>
  <c r="CH261" i="2"/>
  <c r="W261" i="2"/>
  <c r="S265" i="2"/>
  <c r="CD265" i="2"/>
  <c r="N270" i="2"/>
  <c r="BY270" i="2"/>
  <c r="V270" i="2"/>
  <c r="CG270" i="2"/>
  <c r="M269" i="2"/>
  <c r="BX269" i="2"/>
  <c r="CD267" i="2"/>
  <c r="S267" i="2"/>
  <c r="CA281" i="2"/>
  <c r="P281" i="2"/>
  <c r="N257" i="2"/>
  <c r="BY257" i="2"/>
  <c r="T257" i="2"/>
  <c r="CE257" i="2"/>
  <c r="BX282" i="2"/>
  <c r="M282" i="2"/>
  <c r="CG264" i="2"/>
  <c r="V264" i="2"/>
  <c r="CF262" i="2"/>
  <c r="U262" i="2"/>
  <c r="R262" i="2"/>
  <c r="CC262" i="2"/>
  <c r="BZ279" i="2"/>
  <c r="O279" i="2"/>
  <c r="CA268" i="2"/>
  <c r="P268" i="2"/>
  <c r="BX268" i="2"/>
  <c r="M268" i="2"/>
  <c r="N266" i="2"/>
  <c r="BY266" i="2"/>
  <c r="CF266" i="2"/>
  <c r="U266" i="2"/>
  <c r="BZ278" i="2"/>
  <c r="O278" i="2"/>
  <c r="N263" i="2"/>
  <c r="BY263" i="2"/>
  <c r="CD263" i="2"/>
  <c r="S263" i="2"/>
  <c r="CE263" i="2"/>
  <c r="T263" i="2"/>
  <c r="S276" i="2"/>
  <c r="CD276" i="2"/>
  <c r="N276" i="2"/>
  <c r="BY276" i="2"/>
  <c r="V280" i="2"/>
  <c r="CG280" i="2"/>
  <c r="M280" i="2"/>
  <c r="BX280" i="2"/>
  <c r="CE280" i="2"/>
  <c r="T280" i="2"/>
  <c r="BX277" i="2"/>
  <c r="M277" i="2"/>
  <c r="T272" i="2"/>
  <c r="CE272" i="2"/>
  <c r="BW261" i="2"/>
  <c r="L261" i="2"/>
  <c r="Q270" i="2"/>
  <c r="CB270" i="2"/>
  <c r="BX270" i="2"/>
  <c r="M270" i="2"/>
  <c r="BY269" i="2"/>
  <c r="N269" i="2"/>
  <c r="R269" i="2"/>
  <c r="CC269" i="2"/>
  <c r="Q281" i="2"/>
  <c r="CB281" i="2"/>
  <c r="CD281" i="2"/>
  <c r="S281" i="2"/>
  <c r="W281" i="2"/>
  <c r="CH281" i="2"/>
  <c r="L271" i="2"/>
  <c r="BW271" i="2"/>
  <c r="BX271" i="2"/>
  <c r="M271" i="2"/>
  <c r="N282" i="2"/>
  <c r="BY282" i="2"/>
  <c r="W282" i="2"/>
  <c r="CH282" i="2"/>
  <c r="CH264" i="2"/>
  <c r="W264" i="2"/>
  <c r="CC264" i="2"/>
  <c r="R264" i="2"/>
  <c r="S262" i="2"/>
  <c r="CD262" i="2"/>
  <c r="CE279" i="2"/>
  <c r="T279" i="2"/>
  <c r="S268" i="2"/>
  <c r="CD268" i="2"/>
  <c r="W266" i="2"/>
  <c r="CH266" i="2"/>
  <c r="CG278" i="2"/>
  <c r="V278" i="2"/>
  <c r="CA276" i="2"/>
  <c r="P276" i="2"/>
  <c r="S280" i="2"/>
  <c r="CD280" i="2"/>
  <c r="U280" i="2"/>
  <c r="CF280" i="2"/>
  <c r="CG277" i="2"/>
  <c r="V277" i="2"/>
  <c r="Q277" i="2"/>
  <c r="CB277" i="2"/>
  <c r="CC277" i="2"/>
  <c r="R277" i="2"/>
  <c r="CH272" i="2"/>
  <c r="W272" i="2"/>
  <c r="S261" i="2"/>
  <c r="CD261" i="2"/>
  <c r="R261" i="2"/>
  <c r="CC261" i="2"/>
  <c r="CA265" i="2"/>
  <c r="P265" i="2"/>
  <c r="U265" i="2"/>
  <c r="CF265" i="2"/>
  <c r="BZ265" i="2"/>
  <c r="O265" i="2"/>
  <c r="S270" i="2"/>
  <c r="CD270" i="2"/>
  <c r="CC270" i="2"/>
  <c r="R270" i="2"/>
  <c r="Q269" i="2"/>
  <c r="CB269" i="2"/>
  <c r="CD269" i="2"/>
  <c r="S269" i="2"/>
  <c r="N267" i="2"/>
  <c r="BY267" i="2"/>
  <c r="L281" i="2"/>
  <c r="BW281" i="2"/>
  <c r="CF281" i="2"/>
  <c r="U281" i="2"/>
  <c r="S257" i="2"/>
  <c r="CD257" i="2"/>
  <c r="CH257" i="2"/>
  <c r="W257" i="2"/>
  <c r="Q271" i="2"/>
  <c r="CB271" i="2"/>
  <c r="CE271" i="2"/>
  <c r="T271" i="2"/>
  <c r="EJ21" i="11"/>
  <c r="CO21" i="11" s="1"/>
  <c r="EJ17" i="11"/>
  <c r="CO17" i="11" s="1"/>
  <c r="EJ13" i="11"/>
  <c r="CO13" i="11" s="1"/>
  <c r="EJ9" i="11"/>
  <c r="CO9" i="11" s="1"/>
  <c r="EJ16" i="11"/>
  <c r="CO16" i="11" s="1"/>
  <c r="EJ11" i="11"/>
  <c r="CO11" i="11" s="1"/>
  <c r="EJ19" i="11"/>
  <c r="CO19" i="11" s="1"/>
  <c r="EJ8" i="11"/>
  <c r="CO8" i="11" s="1"/>
  <c r="EJ12" i="11"/>
  <c r="CO12" i="11" s="1"/>
  <c r="EJ10" i="11"/>
  <c r="CO10" i="11" s="1"/>
  <c r="EJ7" i="11"/>
  <c r="CO7" i="11" s="1"/>
  <c r="EJ14" i="11"/>
  <c r="CO14" i="11" s="1"/>
  <c r="EJ23" i="11"/>
  <c r="CO23" i="11" s="1"/>
  <c r="EJ5" i="11"/>
  <c r="EJ20" i="11"/>
  <c r="CO20" i="11" s="1"/>
  <c r="EJ18" i="11"/>
  <c r="CO18" i="11" s="1"/>
  <c r="EJ6" i="11"/>
  <c r="CO6" i="11" s="1"/>
  <c r="EJ24" i="11"/>
  <c r="CO24" i="11" s="1"/>
  <c r="EJ22" i="11"/>
  <c r="CO22" i="11" s="1"/>
  <c r="EJ15" i="11"/>
  <c r="CO15" i="11" s="1"/>
  <c r="Q282" i="2"/>
  <c r="CB282" i="2"/>
  <c r="V275" i="2"/>
  <c r="CG275" i="2"/>
  <c r="S275" i="2"/>
  <c r="CD275" i="2"/>
  <c r="CF275" i="2"/>
  <c r="U275" i="2"/>
  <c r="M264" i="2"/>
  <c r="BX264" i="2"/>
  <c r="BW262" i="2"/>
  <c r="L262" i="2"/>
  <c r="BZ262" i="2"/>
  <c r="O262" i="2"/>
  <c r="S279" i="2"/>
  <c r="CD279" i="2"/>
  <c r="CG279" i="2"/>
  <c r="V279" i="2"/>
  <c r="M279" i="2"/>
  <c r="BX279" i="2"/>
  <c r="CC266" i="2"/>
  <c r="R266" i="2"/>
  <c r="O266" i="2"/>
  <c r="BZ266" i="2"/>
  <c r="L278" i="2"/>
  <c r="BW278" i="2"/>
  <c r="BX278" i="2"/>
  <c r="M278" i="2"/>
  <c r="Q263" i="2"/>
  <c r="CB263" i="2"/>
  <c r="V263" i="2"/>
  <c r="CG263" i="2"/>
  <c r="CH263" i="2"/>
  <c r="W263" i="2"/>
  <c r="CC276" i="2"/>
  <c r="R276" i="2"/>
  <c r="M276" i="2"/>
  <c r="BX276" i="2"/>
  <c r="O277" i="2"/>
  <c r="BZ277" i="2"/>
  <c r="T277" i="2"/>
  <c r="CE277" i="2"/>
  <c r="BY272" i="2"/>
  <c r="N272" i="2"/>
  <c r="CC272" i="2"/>
  <c r="R272" i="2"/>
  <c r="BY265" i="2"/>
  <c r="N265" i="2"/>
  <c r="L265" i="2"/>
  <c r="BW265" i="2"/>
  <c r="CA270" i="2"/>
  <c r="P270" i="2"/>
  <c r="CE270" i="2"/>
  <c r="T270" i="2"/>
  <c r="W269" i="2"/>
  <c r="CH269" i="2"/>
  <c r="U269" i="2"/>
  <c r="CF269" i="2"/>
  <c r="BW267" i="2"/>
  <c r="L267" i="2"/>
  <c r="M267" i="2"/>
  <c r="BX267" i="2"/>
  <c r="CH267" i="2"/>
  <c r="W267" i="2"/>
  <c r="CC281" i="2"/>
  <c r="R281" i="2"/>
  <c r="CA257" i="2"/>
  <c r="P257" i="2"/>
  <c r="CG271" i="2"/>
  <c r="V271" i="2"/>
  <c r="CF271" i="2"/>
  <c r="U271" i="2"/>
  <c r="CH271" i="2"/>
  <c r="W271" i="2"/>
  <c r="CF282" i="2"/>
  <c r="U282" i="2"/>
  <c r="N275" i="2"/>
  <c r="BY275" i="2"/>
  <c r="CB275" i="2"/>
  <c r="Q275" i="2"/>
  <c r="CD264" i="2"/>
  <c r="S264" i="2"/>
  <c r="Q279" i="2"/>
  <c r="CB279" i="2"/>
  <c r="BY279" i="2"/>
  <c r="N279" i="2"/>
  <c r="V268" i="2"/>
  <c r="CG268" i="2"/>
  <c r="T268" i="2"/>
  <c r="CE268" i="2"/>
  <c r="Q266" i="2"/>
  <c r="CB266" i="2"/>
  <c r="BW266" i="2"/>
  <c r="L266" i="2"/>
  <c r="T266" i="2"/>
  <c r="CE266" i="2"/>
  <c r="CD278" i="2"/>
  <c r="S278" i="2"/>
  <c r="L263" i="2"/>
  <c r="BW263" i="2"/>
  <c r="BZ263" i="2"/>
  <c r="O263" i="2"/>
  <c r="Q276" i="2"/>
  <c r="CB276" i="2"/>
  <c r="CH276" i="2"/>
  <c r="W276" i="2"/>
  <c r="N280" i="2"/>
  <c r="BY280" i="2"/>
  <c r="S277" i="2"/>
  <c r="CD277" i="2"/>
  <c r="S272" i="2"/>
  <c r="CD272" i="2"/>
  <c r="CB265" i="2"/>
  <c r="Q265" i="2"/>
  <c r="W270" i="2"/>
  <c r="CH270" i="2"/>
  <c r="CE269" i="2"/>
  <c r="T269" i="2"/>
  <c r="Q267" i="2"/>
  <c r="CB267" i="2"/>
  <c r="BZ267" i="2"/>
  <c r="O267" i="2"/>
  <c r="CE267" i="2"/>
  <c r="T267" i="2"/>
  <c r="U257" i="2"/>
  <c r="P282" i="2"/>
  <c r="CA282" i="2"/>
  <c r="R282" i="2"/>
  <c r="CC282" i="2"/>
  <c r="CH275" i="2"/>
  <c r="W275" i="2"/>
  <c r="CA264" i="2"/>
  <c r="P264" i="2"/>
  <c r="T264" i="2"/>
  <c r="CE264" i="2"/>
  <c r="CA262" i="2"/>
  <c r="P262" i="2"/>
  <c r="CH279" i="2"/>
  <c r="W279" i="2"/>
  <c r="CF279" i="2"/>
  <c r="U279" i="2"/>
  <c r="CF263" i="2"/>
  <c r="U263" i="2"/>
  <c r="BW280" i="2"/>
  <c r="L280" i="2"/>
  <c r="CB280" i="2"/>
  <c r="Q280" i="2"/>
  <c r="BZ280" i="2"/>
  <c r="O280" i="2"/>
  <c r="BY277" i="2"/>
  <c r="N277" i="2"/>
  <c r="BW272" i="2"/>
  <c r="L272" i="2"/>
  <c r="CF272" i="2"/>
  <c r="U272" i="2"/>
  <c r="BZ261" i="2"/>
  <c r="O261" i="2"/>
  <c r="CH265" i="2"/>
  <c r="W265" i="2"/>
  <c r="O270" i="2"/>
  <c r="BZ270" i="2"/>
  <c r="CA269" i="2"/>
  <c r="P269" i="2"/>
  <c r="CA267" i="2"/>
  <c r="CG281" i="2"/>
  <c r="V281" i="2"/>
  <c r="BX281" i="2"/>
  <c r="M281" i="2"/>
  <c r="N271" i="2"/>
  <c r="BY271" i="2"/>
  <c r="CG282" i="2"/>
  <c r="V282" i="2"/>
  <c r="CE282" i="2"/>
  <c r="T282" i="2"/>
  <c r="BX275" i="2"/>
  <c r="M275" i="2"/>
  <c r="L275" i="2"/>
  <c r="BW275" i="2"/>
  <c r="L264" i="2"/>
  <c r="BW264" i="2"/>
  <c r="U264" i="2"/>
  <c r="CF264" i="2"/>
  <c r="CB262" i="2"/>
  <c r="Q262" i="2"/>
  <c r="CA279" i="2"/>
  <c r="P279" i="2"/>
  <c r="CC279" i="2"/>
  <c r="R279" i="2"/>
  <c r="CB268" i="2"/>
  <c r="Q268" i="2"/>
  <c r="R268" i="2"/>
  <c r="CC268" i="2"/>
  <c r="S266" i="2"/>
  <c r="CD266" i="2"/>
  <c r="BX266" i="2"/>
  <c r="M266" i="2"/>
  <c r="CA278" i="2"/>
  <c r="P278" i="2"/>
  <c r="Q278" i="2"/>
  <c r="CB278" i="2"/>
  <c r="R278" i="2"/>
  <c r="CC278" i="2"/>
  <c r="R263" i="2"/>
  <c r="CC263" i="2"/>
  <c r="M263" i="2"/>
  <c r="BX263" i="2"/>
  <c r="V276" i="2"/>
  <c r="CG276" i="2"/>
  <c r="U276" i="2"/>
  <c r="CF276" i="2"/>
  <c r="L277" i="2"/>
  <c r="BW277" i="2"/>
  <c r="CF277" i="2"/>
  <c r="U277" i="2"/>
  <c r="W277" i="2"/>
  <c r="CH277" i="2"/>
  <c r="CG272" i="2"/>
  <c r="V272" i="2"/>
  <c r="CA272" i="2"/>
  <c r="P272" i="2"/>
  <c r="V261" i="2"/>
  <c r="CG261" i="2"/>
  <c r="Q261" i="2"/>
  <c r="CB261" i="2"/>
  <c r="BX261" i="2"/>
  <c r="M261" i="2"/>
  <c r="CF261" i="2"/>
  <c r="U261" i="2"/>
  <c r="CG265" i="2"/>
  <c r="V265" i="2"/>
  <c r="R265" i="2"/>
  <c r="CC265" i="2"/>
  <c r="V269" i="2"/>
  <c r="CG269" i="2"/>
  <c r="CC267" i="2"/>
  <c r="R267" i="2"/>
  <c r="CF267" i="2"/>
  <c r="U267" i="2"/>
  <c r="BY281" i="2"/>
  <c r="N281" i="2"/>
  <c r="O281" i="2"/>
  <c r="BZ281" i="2"/>
  <c r="Q257" i="2"/>
  <c r="CB257" i="2"/>
  <c r="CC257" i="2"/>
  <c r="R257" i="2"/>
  <c r="CA271" i="2"/>
  <c r="P271" i="2"/>
  <c r="BZ271" i="2"/>
  <c r="O271" i="2"/>
  <c r="R271" i="2"/>
  <c r="CC271" i="2"/>
  <c r="O12" i="2"/>
  <c r="BZ12" i="2"/>
  <c r="CG60" i="2"/>
  <c r="V60" i="2"/>
  <c r="BW56" i="2"/>
  <c r="L56" i="2"/>
  <c r="CD48" i="2"/>
  <c r="S48" i="2"/>
  <c r="BZ48" i="2"/>
  <c r="O48" i="2"/>
  <c r="BZ36" i="2"/>
  <c r="O36" i="2"/>
  <c r="CE32" i="2"/>
  <c r="T32" i="2"/>
  <c r="CG16" i="2"/>
  <c r="V16" i="2"/>
  <c r="CH7" i="2"/>
  <c r="W7" i="2"/>
  <c r="CF67" i="2"/>
  <c r="U67" i="2"/>
  <c r="CB55" i="2"/>
  <c r="Q55" i="2"/>
  <c r="BX55" i="2"/>
  <c r="M55" i="2"/>
  <c r="O35" i="2"/>
  <c r="BZ35" i="2"/>
  <c r="L31" i="2"/>
  <c r="BW31" i="2"/>
  <c r="W27" i="2"/>
  <c r="CH27" i="2"/>
  <c r="CB23" i="2"/>
  <c r="Q23" i="2"/>
  <c r="CC23" i="2"/>
  <c r="R23" i="2"/>
  <c r="CC19" i="2"/>
  <c r="R19" i="2"/>
  <c r="BY10" i="2"/>
  <c r="N10" i="2"/>
  <c r="CH70" i="2"/>
  <c r="W70" i="2"/>
  <c r="U70" i="2"/>
  <c r="CF70" i="2"/>
  <c r="CF50" i="2"/>
  <c r="U50" i="2"/>
  <c r="CH46" i="2"/>
  <c r="W46" i="2"/>
  <c r="V42" i="2"/>
  <c r="CG42" i="2"/>
  <c r="BZ38" i="2"/>
  <c r="O38" i="2"/>
  <c r="Q12" i="2"/>
  <c r="CB12" i="2"/>
  <c r="CF12" i="2"/>
  <c r="U12" i="2"/>
  <c r="CE68" i="2"/>
  <c r="T68" i="2"/>
  <c r="BX68" i="2"/>
  <c r="M68" i="2"/>
  <c r="BY64" i="2"/>
  <c r="N64" i="2"/>
  <c r="BW64" i="2"/>
  <c r="L64" i="2"/>
  <c r="N60" i="2"/>
  <c r="BY60" i="2"/>
  <c r="BZ60" i="2"/>
  <c r="O60" i="2"/>
  <c r="CA56" i="2"/>
  <c r="P56" i="2"/>
  <c r="CE56" i="2"/>
  <c r="T56" i="2"/>
  <c r="CA52" i="2"/>
  <c r="P52" i="2"/>
  <c r="O52" i="2"/>
  <c r="BZ52" i="2"/>
  <c r="CH52" i="2"/>
  <c r="W52" i="2"/>
  <c r="CB48" i="2"/>
  <c r="Q48" i="2"/>
  <c r="T44" i="2"/>
  <c r="CE44" i="2"/>
  <c r="CD40" i="2"/>
  <c r="S40" i="2"/>
  <c r="N32" i="2"/>
  <c r="BY32" i="2"/>
  <c r="CA28" i="2"/>
  <c r="P28" i="2"/>
  <c r="CH28" i="2"/>
  <c r="W28" i="2"/>
  <c r="CD24" i="2"/>
  <c r="S24" i="2"/>
  <c r="U24" i="2"/>
  <c r="CF24" i="2"/>
  <c r="K20" i="2"/>
  <c r="BV20" i="2"/>
  <c r="P20" i="2"/>
  <c r="CA20" i="2"/>
  <c r="BX20" i="2"/>
  <c r="M20" i="2"/>
  <c r="M16" i="2"/>
  <c r="BX16" i="2"/>
  <c r="BV11" i="2"/>
  <c r="K11" i="2"/>
  <c r="P11" i="2"/>
  <c r="CA11" i="2"/>
  <c r="BZ11" i="2"/>
  <c r="O11" i="2"/>
  <c r="V7" i="2"/>
  <c r="CG7" i="2"/>
  <c r="CH67" i="2"/>
  <c r="W67" i="2"/>
  <c r="CC67" i="2"/>
  <c r="R67" i="2"/>
  <c r="BY55" i="2"/>
  <c r="N55" i="2"/>
  <c r="U55" i="2"/>
  <c r="CF55" i="2"/>
  <c r="T51" i="2"/>
  <c r="CE51" i="2"/>
  <c r="CA47" i="2"/>
  <c r="P47" i="2"/>
  <c r="BY47" i="2"/>
  <c r="N47" i="2"/>
  <c r="P43" i="2"/>
  <c r="CA43" i="2"/>
  <c r="O43" i="2"/>
  <c r="BZ43" i="2"/>
  <c r="CF39" i="2"/>
  <c r="U39" i="2"/>
  <c r="CE35" i="2"/>
  <c r="T35" i="2"/>
  <c r="CC35" i="2"/>
  <c r="R35" i="2"/>
  <c r="V31" i="2"/>
  <c r="CG31" i="2"/>
  <c r="U31" i="2"/>
  <c r="CF31" i="2"/>
  <c r="O27" i="2"/>
  <c r="BZ27" i="2"/>
  <c r="CA23" i="2"/>
  <c r="P23" i="2"/>
  <c r="BW23" i="2"/>
  <c r="L23" i="2"/>
  <c r="K19" i="2"/>
  <c r="BV19" i="2"/>
  <c r="BY19" i="2"/>
  <c r="N19" i="2"/>
  <c r="CE19" i="2"/>
  <c r="T19" i="2"/>
  <c r="BV9" i="2"/>
  <c r="K9" i="2"/>
  <c r="CA9" i="2"/>
  <c r="P9" i="2"/>
  <c r="CF9" i="2"/>
  <c r="U9" i="2"/>
  <c r="CB10" i="2"/>
  <c r="Q10" i="2"/>
  <c r="BX10" i="2"/>
  <c r="M10" i="2"/>
  <c r="R70" i="2"/>
  <c r="CC70" i="2"/>
  <c r="BY66" i="2"/>
  <c r="N66" i="2"/>
  <c r="U54" i="2"/>
  <c r="CF54" i="2"/>
  <c r="CH54" i="2"/>
  <c r="W54" i="2"/>
  <c r="S50" i="2"/>
  <c r="CD50" i="2"/>
  <c r="CD42" i="2"/>
  <c r="S42" i="2"/>
  <c r="CH42" i="2"/>
  <c r="W42" i="2"/>
  <c r="BW34" i="2"/>
  <c r="L34" i="2"/>
  <c r="CE30" i="2"/>
  <c r="T30" i="2"/>
  <c r="BZ30" i="2"/>
  <c r="O30" i="2"/>
  <c r="CA26" i="2"/>
  <c r="P26" i="2"/>
  <c r="K22" i="2"/>
  <c r="BV22" i="2"/>
  <c r="R22" i="2"/>
  <c r="CC22" i="2"/>
  <c r="BW18" i="2"/>
  <c r="L18" i="2"/>
  <c r="CF18" i="2"/>
  <c r="U18" i="2"/>
  <c r="K14" i="2"/>
  <c r="BV14" i="2"/>
  <c r="CG5" i="2"/>
  <c r="V5" i="2"/>
  <c r="CH5" i="2"/>
  <c r="W5" i="2"/>
  <c r="BV13" i="2"/>
  <c r="K13" i="2"/>
  <c r="CH13" i="2"/>
  <c r="W13" i="2"/>
  <c r="BZ69" i="2"/>
  <c r="O69" i="2"/>
  <c r="N65" i="2"/>
  <c r="BY65" i="2"/>
  <c r="L61" i="2"/>
  <c r="BW61" i="2"/>
  <c r="BZ61" i="2"/>
  <c r="O61" i="2"/>
  <c r="BY57" i="2"/>
  <c r="N57" i="2"/>
  <c r="W53" i="2"/>
  <c r="CH53" i="2"/>
  <c r="CH49" i="2"/>
  <c r="W49" i="2"/>
  <c r="O49" i="2"/>
  <c r="BZ49" i="2"/>
  <c r="CD45" i="2"/>
  <c r="S45" i="2"/>
  <c r="N45" i="2"/>
  <c r="BY45" i="2"/>
  <c r="CF45" i="2"/>
  <c r="U45" i="2"/>
  <c r="P41" i="2"/>
  <c r="CA41" i="2"/>
  <c r="W41" i="2"/>
  <c r="CH41" i="2"/>
  <c r="N37" i="2"/>
  <c r="BY37" i="2"/>
  <c r="O37" i="2"/>
  <c r="BZ37" i="2"/>
  <c r="BZ25" i="2"/>
  <c r="O25" i="2"/>
  <c r="CA21" i="2"/>
  <c r="P21" i="2"/>
  <c r="K17" i="2"/>
  <c r="BV17" i="2"/>
  <c r="CE17" i="2"/>
  <c r="T17" i="2"/>
  <c r="S6" i="2"/>
  <c r="CD6" i="2"/>
  <c r="M6" i="2"/>
  <c r="BX6" i="2"/>
  <c r="BX56" i="2"/>
  <c r="M56" i="2"/>
  <c r="T43" i="2"/>
  <c r="CE43" i="2"/>
  <c r="BW12" i="2"/>
  <c r="L12" i="2"/>
  <c r="CA64" i="2"/>
  <c r="P64" i="2"/>
  <c r="Q64" i="2"/>
  <c r="CB64" i="2"/>
  <c r="BX64" i="2"/>
  <c r="M64" i="2"/>
  <c r="CH60" i="2"/>
  <c r="W60" i="2"/>
  <c r="BY52" i="2"/>
  <c r="N52" i="2"/>
  <c r="CE52" i="2"/>
  <c r="T52" i="2"/>
  <c r="CA48" i="2"/>
  <c r="P48" i="2"/>
  <c r="U48" i="2"/>
  <c r="CF48" i="2"/>
  <c r="M44" i="2"/>
  <c r="BX44" i="2"/>
  <c r="BY40" i="2"/>
  <c r="N40" i="2"/>
  <c r="O40" i="2"/>
  <c r="BZ40" i="2"/>
  <c r="BW36" i="2"/>
  <c r="L36" i="2"/>
  <c r="T36" i="2"/>
  <c r="CE36" i="2"/>
  <c r="Q32" i="2"/>
  <c r="CB32" i="2"/>
  <c r="CH32" i="2"/>
  <c r="W32" i="2"/>
  <c r="CE28" i="2"/>
  <c r="T28" i="2"/>
  <c r="M28" i="2"/>
  <c r="BX28" i="2"/>
  <c r="BY24" i="2"/>
  <c r="N24" i="2"/>
  <c r="CC24" i="2"/>
  <c r="R24" i="2"/>
  <c r="BY20" i="2"/>
  <c r="N20" i="2"/>
  <c r="CC20" i="2"/>
  <c r="R20" i="2"/>
  <c r="CC16" i="2"/>
  <c r="R16" i="2"/>
  <c r="CE11" i="2"/>
  <c r="T11" i="2"/>
  <c r="CF11" i="2"/>
  <c r="U11" i="2"/>
  <c r="N7" i="2"/>
  <c r="BY7" i="2"/>
  <c r="O7" i="2"/>
  <c r="BZ7" i="2"/>
  <c r="M67" i="2"/>
  <c r="BX67" i="2"/>
  <c r="L63" i="2"/>
  <c r="Z63" i="2" s="1"/>
  <c r="BW63" i="2" s="1"/>
  <c r="CG59" i="2"/>
  <c r="V59" i="2"/>
  <c r="CE59" i="2"/>
  <c r="T59" i="2"/>
  <c r="N51" i="2"/>
  <c r="BY51" i="2"/>
  <c r="CH51" i="2"/>
  <c r="W51" i="2"/>
  <c r="CB47" i="2"/>
  <c r="Q47" i="2"/>
  <c r="CF47" i="2"/>
  <c r="U47" i="2"/>
  <c r="CA39" i="2"/>
  <c r="P39" i="2"/>
  <c r="V39" i="2"/>
  <c r="CG39" i="2"/>
  <c r="N35" i="2"/>
  <c r="BY35" i="2"/>
  <c r="CH35" i="2"/>
  <c r="W35" i="2"/>
  <c r="N31" i="2"/>
  <c r="BY31" i="2"/>
  <c r="BY23" i="2"/>
  <c r="N23" i="2"/>
  <c r="CH23" i="2"/>
  <c r="W23" i="2"/>
  <c r="O19" i="2"/>
  <c r="BZ19" i="2"/>
  <c r="CG15" i="2"/>
  <c r="V15" i="2"/>
  <c r="M9" i="2"/>
  <c r="BX9" i="2"/>
  <c r="V10" i="2"/>
  <c r="CG10" i="2"/>
  <c r="CB70" i="2"/>
  <c r="Q70" i="2"/>
  <c r="BZ70" i="2"/>
  <c r="O70" i="2"/>
  <c r="BX70" i="2"/>
  <c r="M70" i="2"/>
  <c r="BW66" i="2"/>
  <c r="L66" i="2"/>
  <c r="CG58" i="2"/>
  <c r="V58" i="2"/>
  <c r="U58" i="2"/>
  <c r="CF58" i="2"/>
  <c r="N54" i="2"/>
  <c r="BY54" i="2"/>
  <c r="BW54" i="2"/>
  <c r="L54" i="2"/>
  <c r="BZ54" i="2"/>
  <c r="O54" i="2"/>
  <c r="CE50" i="2"/>
  <c r="T50" i="2"/>
  <c r="CC46" i="2"/>
  <c r="R46" i="2"/>
  <c r="CF46" i="2"/>
  <c r="U46" i="2"/>
  <c r="Q42" i="2"/>
  <c r="CB42" i="2"/>
  <c r="L42" i="2"/>
  <c r="BW42" i="2"/>
  <c r="CH38" i="2"/>
  <c r="W38" i="2"/>
  <c r="CD30" i="2"/>
  <c r="S30" i="2"/>
  <c r="Q26" i="2"/>
  <c r="CB26" i="2"/>
  <c r="CF26" i="2"/>
  <c r="U26" i="2"/>
  <c r="T22" i="2"/>
  <c r="CE22" i="2"/>
  <c r="BX18" i="2"/>
  <c r="M18" i="2"/>
  <c r="BW14" i="2"/>
  <c r="L14" i="2"/>
  <c r="BZ14" i="2"/>
  <c r="O14" i="2"/>
  <c r="BY5" i="2"/>
  <c r="N5" i="2"/>
  <c r="BZ5" i="2"/>
  <c r="O5" i="2"/>
  <c r="BY13" i="2"/>
  <c r="N13" i="2"/>
  <c r="CE13" i="2"/>
  <c r="T13" i="2"/>
  <c r="CF13" i="2"/>
  <c r="U13" i="2"/>
  <c r="Q69" i="2"/>
  <c r="CB69" i="2"/>
  <c r="CE69" i="2"/>
  <c r="T69" i="2"/>
  <c r="T65" i="2"/>
  <c r="CE65" i="2"/>
  <c r="CA61" i="2"/>
  <c r="P61" i="2"/>
  <c r="BX61" i="2"/>
  <c r="M61" i="2"/>
  <c r="W57" i="2"/>
  <c r="CH57" i="2"/>
  <c r="CF57" i="2"/>
  <c r="U57" i="2"/>
  <c r="BY53" i="2"/>
  <c r="N53" i="2"/>
  <c r="BW45" i="2"/>
  <c r="L45" i="2"/>
  <c r="W45" i="2"/>
  <c r="CH45" i="2"/>
  <c r="T41" i="2"/>
  <c r="CE41" i="2"/>
  <c r="U41" i="2"/>
  <c r="CF41" i="2"/>
  <c r="CA37" i="2"/>
  <c r="P37" i="2"/>
  <c r="T37" i="2"/>
  <c r="CE37" i="2"/>
  <c r="CG33" i="2"/>
  <c r="V33" i="2"/>
  <c r="BX33" i="2"/>
  <c r="M33" i="2"/>
  <c r="P29" i="2"/>
  <c r="CA29" i="2"/>
  <c r="CG29" i="2"/>
  <c r="V29" i="2"/>
  <c r="R29" i="2"/>
  <c r="CC29" i="2"/>
  <c r="Q21" i="2"/>
  <c r="CB21" i="2"/>
  <c r="BZ21" i="2"/>
  <c r="O21" i="2"/>
  <c r="CB17" i="2"/>
  <c r="Q17" i="2"/>
  <c r="BZ17" i="2"/>
  <c r="O17" i="2"/>
  <c r="R6" i="2"/>
  <c r="CC6" i="2"/>
  <c r="CF60" i="2"/>
  <c r="U60" i="2"/>
  <c r="CB39" i="2"/>
  <c r="Q39" i="2"/>
  <c r="CD68" i="2"/>
  <c r="S68" i="2"/>
  <c r="BY68" i="2"/>
  <c r="N68" i="2"/>
  <c r="CF68" i="2"/>
  <c r="U68" i="2"/>
  <c r="CG64" i="2"/>
  <c r="V64" i="2"/>
  <c r="O64" i="2"/>
  <c r="BZ64" i="2"/>
  <c r="CG56" i="2"/>
  <c r="V56" i="2"/>
  <c r="R56" i="2"/>
  <c r="CC56" i="2"/>
  <c r="L52" i="2"/>
  <c r="BW52" i="2"/>
  <c r="BX52" i="2"/>
  <c r="M52" i="2"/>
  <c r="N48" i="2"/>
  <c r="BY48" i="2"/>
  <c r="W48" i="2"/>
  <c r="CH48" i="2"/>
  <c r="CA44" i="2"/>
  <c r="P44" i="2"/>
  <c r="N44" i="2"/>
  <c r="BY44" i="2"/>
  <c r="BZ44" i="2"/>
  <c r="O44" i="2"/>
  <c r="P40" i="2"/>
  <c r="CA40" i="2"/>
  <c r="BW40" i="2"/>
  <c r="L40" i="2"/>
  <c r="CG36" i="2"/>
  <c r="V36" i="2"/>
  <c r="CF36" i="2"/>
  <c r="U36" i="2"/>
  <c r="CF32" i="2"/>
  <c r="U32" i="2"/>
  <c r="CG28" i="2"/>
  <c r="V28" i="2"/>
  <c r="CC28" i="2"/>
  <c r="R28" i="2"/>
  <c r="CH20" i="2"/>
  <c r="W20" i="2"/>
  <c r="P16" i="2"/>
  <c r="CA16" i="2"/>
  <c r="CD11" i="2"/>
  <c r="S11" i="2"/>
  <c r="N11" i="2"/>
  <c r="BY11" i="2"/>
  <c r="CC11" i="2"/>
  <c r="R11" i="2"/>
  <c r="L7" i="2"/>
  <c r="BW7" i="2"/>
  <c r="CD67" i="2"/>
  <c r="S67" i="2"/>
  <c r="CF63" i="2"/>
  <c r="U63" i="2"/>
  <c r="O59" i="2"/>
  <c r="BZ59" i="2"/>
  <c r="BW51" i="2"/>
  <c r="L51" i="2"/>
  <c r="CG47" i="2"/>
  <c r="V47" i="2"/>
  <c r="R47" i="2"/>
  <c r="CC47" i="2"/>
  <c r="S43" i="2"/>
  <c r="CD43" i="2"/>
  <c r="BW43" i="2"/>
  <c r="L43" i="2"/>
  <c r="M43" i="2"/>
  <c r="BX43" i="2"/>
  <c r="CC43" i="2"/>
  <c r="R43" i="2"/>
  <c r="BY39" i="2"/>
  <c r="N39" i="2"/>
  <c r="O39" i="2"/>
  <c r="BZ39" i="2"/>
  <c r="S35" i="2"/>
  <c r="CD35" i="2"/>
  <c r="CB35" i="2"/>
  <c r="Q35" i="2"/>
  <c r="CF35" i="2"/>
  <c r="U35" i="2"/>
  <c r="P31" i="2"/>
  <c r="CA31" i="2"/>
  <c r="CE31" i="2"/>
  <c r="T31" i="2"/>
  <c r="S27" i="2"/>
  <c r="CD27" i="2"/>
  <c r="T27" i="2"/>
  <c r="CE27" i="2"/>
  <c r="P19" i="2"/>
  <c r="CA19" i="2"/>
  <c r="CG19" i="2"/>
  <c r="V19" i="2"/>
  <c r="CF19" i="2"/>
  <c r="U19" i="2"/>
  <c r="BY15" i="2"/>
  <c r="N15" i="2"/>
  <c r="BY9" i="2"/>
  <c r="N9" i="2"/>
  <c r="CE9" i="2"/>
  <c r="T9" i="2"/>
  <c r="CC10" i="2"/>
  <c r="R10" i="2"/>
  <c r="BW70" i="2"/>
  <c r="L70" i="2"/>
  <c r="U66" i="2"/>
  <c r="CF66" i="2"/>
  <c r="L62" i="2"/>
  <c r="Z62" i="2" s="1"/>
  <c r="BW62" i="2" s="1"/>
  <c r="CH62" i="2"/>
  <c r="W62" i="2"/>
  <c r="CA58" i="2"/>
  <c r="P58" i="2"/>
  <c r="CB58" i="2"/>
  <c r="Q58" i="2"/>
  <c r="BX58" i="2"/>
  <c r="M58" i="2"/>
  <c r="S54" i="2"/>
  <c r="CD54" i="2"/>
  <c r="CB54" i="2"/>
  <c r="Q54" i="2"/>
  <c r="N50" i="2"/>
  <c r="BY50" i="2"/>
  <c r="CD46" i="2"/>
  <c r="S46" i="2"/>
  <c r="BW46" i="2"/>
  <c r="L46" i="2"/>
  <c r="CE46" i="2"/>
  <c r="T46" i="2"/>
  <c r="N42" i="2"/>
  <c r="BY42" i="2"/>
  <c r="CD38" i="2"/>
  <c r="S38" i="2"/>
  <c r="BW38" i="2"/>
  <c r="L38" i="2"/>
  <c r="P34" i="2"/>
  <c r="CA34" i="2"/>
  <c r="V34" i="2"/>
  <c r="CG34" i="2"/>
  <c r="CH30" i="2"/>
  <c r="W30" i="2"/>
  <c r="CC30" i="2"/>
  <c r="R30" i="2"/>
  <c r="CG26" i="2"/>
  <c r="V26" i="2"/>
  <c r="CG22" i="2"/>
  <c r="V22" i="2"/>
  <c r="W22" i="2"/>
  <c r="CH22" i="2"/>
  <c r="CB18" i="2"/>
  <c r="Q18" i="2"/>
  <c r="CD14" i="2"/>
  <c r="S14" i="2"/>
  <c r="CG14" i="2"/>
  <c r="V14" i="2"/>
  <c r="CH14" i="2"/>
  <c r="W14" i="2"/>
  <c r="BW5" i="2"/>
  <c r="L5" i="2"/>
  <c r="CD13" i="2"/>
  <c r="S13" i="2"/>
  <c r="BW13" i="2"/>
  <c r="L13" i="2"/>
  <c r="BX13" i="2"/>
  <c r="M13" i="2"/>
  <c r="BZ13" i="2"/>
  <c r="O13" i="2"/>
  <c r="BY69" i="2"/>
  <c r="N69" i="2"/>
  <c r="BW69" i="2"/>
  <c r="L69" i="2"/>
  <c r="U61" i="2"/>
  <c r="CF61" i="2"/>
  <c r="CH61" i="2"/>
  <c r="W61" i="2"/>
  <c r="CA57" i="2"/>
  <c r="P57" i="2"/>
  <c r="T53" i="2"/>
  <c r="CE53" i="2"/>
  <c r="CG49" i="2"/>
  <c r="V49" i="2"/>
  <c r="N49" i="2"/>
  <c r="BY49" i="2"/>
  <c r="P45" i="2"/>
  <c r="CA45" i="2"/>
  <c r="CG41" i="2"/>
  <c r="V41" i="2"/>
  <c r="BW37" i="2"/>
  <c r="L37" i="2"/>
  <c r="CD33" i="2"/>
  <c r="S33" i="2"/>
  <c r="O33" i="2"/>
  <c r="BZ33" i="2"/>
  <c r="CB29" i="2"/>
  <c r="Q29" i="2"/>
  <c r="BY25" i="2"/>
  <c r="N25" i="2"/>
  <c r="W25" i="2"/>
  <c r="CH25" i="2"/>
  <c r="CC25" i="2"/>
  <c r="R25" i="2"/>
  <c r="CH21" i="2"/>
  <c r="W21" i="2"/>
  <c r="CA17" i="2"/>
  <c r="P17" i="2"/>
  <c r="N17" i="2"/>
  <c r="BY17" i="2"/>
  <c r="U17" i="2"/>
  <c r="CF17" i="2"/>
  <c r="CB6" i="2"/>
  <c r="Q6" i="2"/>
  <c r="CH6" i="2"/>
  <c r="W6" i="2"/>
  <c r="L68" i="2"/>
  <c r="BW68" i="2"/>
  <c r="CD56" i="2"/>
  <c r="S56" i="2"/>
  <c r="P12" i="2"/>
  <c r="CA12" i="2"/>
  <c r="CG68" i="2"/>
  <c r="V68" i="2"/>
  <c r="W68" i="2"/>
  <c r="CH68" i="2"/>
  <c r="CC68" i="2"/>
  <c r="R68" i="2"/>
  <c r="CE64" i="2"/>
  <c r="T64" i="2"/>
  <c r="CD60" i="2"/>
  <c r="S60" i="2"/>
  <c r="T60" i="2"/>
  <c r="CE60" i="2"/>
  <c r="M60" i="2"/>
  <c r="BX60" i="2"/>
  <c r="CF56" i="2"/>
  <c r="U56" i="2"/>
  <c r="CD52" i="2"/>
  <c r="S52" i="2"/>
  <c r="CD44" i="2"/>
  <c r="S44" i="2"/>
  <c r="CH44" i="2"/>
  <c r="W44" i="2"/>
  <c r="CF44" i="2"/>
  <c r="U44" i="2"/>
  <c r="U40" i="2"/>
  <c r="CF40" i="2"/>
  <c r="P32" i="2"/>
  <c r="CA32" i="2"/>
  <c r="BW32" i="2"/>
  <c r="L32" i="2"/>
  <c r="CD28" i="2"/>
  <c r="S28" i="2"/>
  <c r="Q28" i="2"/>
  <c r="CB28" i="2"/>
  <c r="BW28" i="2"/>
  <c r="L28" i="2"/>
  <c r="CA24" i="2"/>
  <c r="P24" i="2"/>
  <c r="BW24" i="2"/>
  <c r="L24" i="2"/>
  <c r="BZ24" i="2"/>
  <c r="O24" i="2"/>
  <c r="CD20" i="2"/>
  <c r="S20" i="2"/>
  <c r="BW20" i="2"/>
  <c r="L20" i="2"/>
  <c r="CH16" i="2"/>
  <c r="W16" i="2"/>
  <c r="V11" i="2"/>
  <c r="CG11" i="2"/>
  <c r="BX11" i="2"/>
  <c r="M11" i="2"/>
  <c r="T7" i="2"/>
  <c r="CE7" i="2"/>
  <c r="U7" i="2"/>
  <c r="CF7" i="2"/>
  <c r="BY67" i="2"/>
  <c r="N67" i="2"/>
  <c r="CG63" i="2"/>
  <c r="V63" i="2"/>
  <c r="CD59" i="2"/>
  <c r="S59" i="2"/>
  <c r="CB59" i="2"/>
  <c r="Q59" i="2"/>
  <c r="W59" i="2"/>
  <c r="CH59" i="2"/>
  <c r="CC59" i="2"/>
  <c r="R59" i="2"/>
  <c r="CG55" i="2"/>
  <c r="V55" i="2"/>
  <c r="S51" i="2"/>
  <c r="CD51" i="2"/>
  <c r="O51" i="2"/>
  <c r="BZ51" i="2"/>
  <c r="CH47" i="2"/>
  <c r="W47" i="2"/>
  <c r="CE39" i="2"/>
  <c r="T39" i="2"/>
  <c r="M39" i="2"/>
  <c r="BX39" i="2"/>
  <c r="L27" i="2"/>
  <c r="BW27" i="2"/>
  <c r="U27" i="2"/>
  <c r="CF27" i="2"/>
  <c r="CG23" i="2"/>
  <c r="V23" i="2"/>
  <c r="BZ23" i="2"/>
  <c r="O23" i="2"/>
  <c r="CD19" i="2"/>
  <c r="S19" i="2"/>
  <c r="BX19" i="2"/>
  <c r="M19" i="2"/>
  <c r="CD9" i="2"/>
  <c r="S9" i="2"/>
  <c r="BW9" i="2"/>
  <c r="L9" i="2"/>
  <c r="BZ9" i="2"/>
  <c r="O9" i="2"/>
  <c r="L10" i="2"/>
  <c r="BW10" i="2"/>
  <c r="CE10" i="2"/>
  <c r="T10" i="2"/>
  <c r="CD70" i="2"/>
  <c r="S70" i="2"/>
  <c r="V70" i="2"/>
  <c r="CG70" i="2"/>
  <c r="CE66" i="2"/>
  <c r="T66" i="2"/>
  <c r="BX66" i="2"/>
  <c r="M66" i="2"/>
  <c r="R58" i="2"/>
  <c r="CC58" i="2"/>
  <c r="V54" i="2"/>
  <c r="CG54" i="2"/>
  <c r="CG50" i="2"/>
  <c r="V50" i="2"/>
  <c r="BZ50" i="2"/>
  <c r="O50" i="2"/>
  <c r="R50" i="2"/>
  <c r="CC50" i="2"/>
  <c r="CG46" i="2"/>
  <c r="V46" i="2"/>
  <c r="M46" i="2"/>
  <c r="BX46" i="2"/>
  <c r="CA42" i="2"/>
  <c r="P42" i="2"/>
  <c r="CE42" i="2"/>
  <c r="T42" i="2"/>
  <c r="CC42" i="2"/>
  <c r="R42" i="2"/>
  <c r="CB38" i="2"/>
  <c r="Q38" i="2"/>
  <c r="CC38" i="2"/>
  <c r="R38" i="2"/>
  <c r="CE34" i="2"/>
  <c r="T34" i="2"/>
  <c r="M34" i="2"/>
  <c r="BX34" i="2"/>
  <c r="CB30" i="2"/>
  <c r="Q30" i="2"/>
  <c r="BY26" i="2"/>
  <c r="N26" i="2"/>
  <c r="BZ26" i="2"/>
  <c r="O26" i="2"/>
  <c r="S22" i="2"/>
  <c r="CD22" i="2"/>
  <c r="BW22" i="2"/>
  <c r="L22" i="2"/>
  <c r="CF22" i="2"/>
  <c r="U22" i="2"/>
  <c r="P18" i="2"/>
  <c r="CA18" i="2"/>
  <c r="CC18" i="2"/>
  <c r="R18" i="2"/>
  <c r="CF14" i="2"/>
  <c r="U14" i="2"/>
  <c r="CA13" i="2"/>
  <c r="P13" i="2"/>
  <c r="Q13" i="2"/>
  <c r="CB13" i="2"/>
  <c r="R13" i="2"/>
  <c r="CC13" i="2"/>
  <c r="S65" i="2"/>
  <c r="CD65" i="2"/>
  <c r="CG65" i="2"/>
  <c r="V65" i="2"/>
  <c r="BZ65" i="2"/>
  <c r="O65" i="2"/>
  <c r="R65" i="2"/>
  <c r="CC65" i="2"/>
  <c r="T61" i="2"/>
  <c r="CE61" i="2"/>
  <c r="S57" i="2"/>
  <c r="CD57" i="2"/>
  <c r="L57" i="2"/>
  <c r="BW57" i="2"/>
  <c r="CC57" i="2"/>
  <c r="R57" i="2"/>
  <c r="L53" i="2"/>
  <c r="BW53" i="2"/>
  <c r="CD49" i="2"/>
  <c r="S49" i="2"/>
  <c r="Q49" i="2"/>
  <c r="CB49" i="2"/>
  <c r="CE49" i="2"/>
  <c r="T49" i="2"/>
  <c r="CF49" i="2"/>
  <c r="U49" i="2"/>
  <c r="BZ45" i="2"/>
  <c r="O45" i="2"/>
  <c r="BX45" i="2"/>
  <c r="M45" i="2"/>
  <c r="S41" i="2"/>
  <c r="CD41" i="2"/>
  <c r="O41" i="2"/>
  <c r="BZ41" i="2"/>
  <c r="W37" i="2"/>
  <c r="CH37" i="2"/>
  <c r="BY33" i="2"/>
  <c r="N33" i="2"/>
  <c r="CF33" i="2"/>
  <c r="U33" i="2"/>
  <c r="BX29" i="2"/>
  <c r="M29" i="2"/>
  <c r="CA25" i="2"/>
  <c r="P25" i="2"/>
  <c r="CG21" i="2"/>
  <c r="V21" i="2"/>
  <c r="CD17" i="2"/>
  <c r="S17" i="2"/>
  <c r="L17" i="2"/>
  <c r="BW17" i="2"/>
  <c r="M17" i="2"/>
  <c r="BX17" i="2"/>
  <c r="CG6" i="2"/>
  <c r="V6" i="2"/>
  <c r="BW6" i="2"/>
  <c r="L6" i="2"/>
  <c r="BN8" i="2"/>
  <c r="AZ8" i="2"/>
  <c r="AG8" i="2" s="1"/>
  <c r="BQ8" i="2"/>
  <c r="AS8" i="2"/>
  <c r="Z8" i="2" s="1"/>
  <c r="BA8" i="2"/>
  <c r="AH8" i="2" s="1"/>
  <c r="AY8" i="2"/>
  <c r="AF8" i="2" s="1"/>
  <c r="AU8" i="2"/>
  <c r="AB8" i="2" s="1"/>
  <c r="BC8" i="2"/>
  <c r="AJ8" i="2" s="1"/>
  <c r="BS8" i="2"/>
  <c r="BH8" i="2"/>
  <c r="BK8" i="2"/>
  <c r="AX8" i="2"/>
  <c r="AE8" i="2" s="1"/>
  <c r="BI8" i="2"/>
  <c r="BP8" i="2"/>
  <c r="BD8" i="2"/>
  <c r="AK8" i="2" s="1"/>
  <c r="AV8" i="2"/>
  <c r="AC8" i="2" s="1"/>
  <c r="BJ8" i="2"/>
  <c r="BM8" i="2"/>
  <c r="BB8" i="2"/>
  <c r="AI8" i="2" s="1"/>
  <c r="BR8" i="2"/>
  <c r="BE8" i="2"/>
  <c r="AL8" i="2" s="1"/>
  <c r="BL8" i="2"/>
  <c r="AT8" i="2"/>
  <c r="AA8" i="2" s="1"/>
  <c r="AR8" i="2"/>
  <c r="Y8" i="2" s="1"/>
  <c r="AW8" i="2"/>
  <c r="AD8" i="2" s="1"/>
  <c r="BO8" i="2"/>
  <c r="BT8" i="2"/>
  <c r="X8" i="2" s="1"/>
  <c r="BG8" i="2"/>
  <c r="BV12" i="2"/>
  <c r="K12" i="2"/>
  <c r="BX12" i="2"/>
  <c r="M12" i="2"/>
  <c r="CA68" i="2"/>
  <c r="P68" i="2"/>
  <c r="O68" i="2"/>
  <c r="BZ68" i="2"/>
  <c r="W64" i="2"/>
  <c r="CH64" i="2"/>
  <c r="P60" i="2"/>
  <c r="CA60" i="2"/>
  <c r="L60" i="2"/>
  <c r="BW60" i="2"/>
  <c r="BZ56" i="2"/>
  <c r="O56" i="2"/>
  <c r="CB52" i="2"/>
  <c r="Q52" i="2"/>
  <c r="CC48" i="2"/>
  <c r="R48" i="2"/>
  <c r="CB44" i="2"/>
  <c r="Q44" i="2"/>
  <c r="CH40" i="2"/>
  <c r="W40" i="2"/>
  <c r="S36" i="2"/>
  <c r="CD36" i="2"/>
  <c r="M36" i="2"/>
  <c r="BX36" i="2"/>
  <c r="N28" i="2"/>
  <c r="BY28" i="2"/>
  <c r="O28" i="2"/>
  <c r="BZ28" i="2"/>
  <c r="K24" i="2"/>
  <c r="BV24" i="2"/>
  <c r="M24" i="2"/>
  <c r="BX24" i="2"/>
  <c r="CG20" i="2"/>
  <c r="V20" i="2"/>
  <c r="BZ20" i="2"/>
  <c r="O20" i="2"/>
  <c r="K16" i="2"/>
  <c r="BV16" i="2"/>
  <c r="BY16" i="2"/>
  <c r="N16" i="2"/>
  <c r="Q11" i="2"/>
  <c r="CB11" i="2"/>
  <c r="K7" i="2"/>
  <c r="BV7" i="2"/>
  <c r="CB7" i="2"/>
  <c r="Q7" i="2"/>
  <c r="BX7" i="2"/>
  <c r="M7" i="2"/>
  <c r="BW67" i="2"/>
  <c r="L67" i="2"/>
  <c r="W63" i="2"/>
  <c r="CH63" i="2"/>
  <c r="P59" i="2"/>
  <c r="CA59" i="2"/>
  <c r="BW59" i="2"/>
  <c r="L59" i="2"/>
  <c r="CF59" i="2"/>
  <c r="U59" i="2"/>
  <c r="BY43" i="2"/>
  <c r="N43" i="2"/>
  <c r="CC39" i="2"/>
  <c r="R39" i="2"/>
  <c r="CA35" i="2"/>
  <c r="P35" i="2"/>
  <c r="CG35" i="2"/>
  <c r="V35" i="2"/>
  <c r="CB31" i="2"/>
  <c r="Q31" i="2"/>
  <c r="CH31" i="2"/>
  <c r="W31" i="2"/>
  <c r="V27" i="2"/>
  <c r="CG27" i="2"/>
  <c r="BX27" i="2"/>
  <c r="M27" i="2"/>
  <c r="K23" i="2"/>
  <c r="BV23" i="2"/>
  <c r="T23" i="2"/>
  <c r="CE23" i="2"/>
  <c r="CB19" i="2"/>
  <c r="Q19" i="2"/>
  <c r="W19" i="2"/>
  <c r="CH19" i="2"/>
  <c r="CB15" i="2"/>
  <c r="Q15" i="2"/>
  <c r="CB9" i="2"/>
  <c r="Q9" i="2"/>
  <c r="R9" i="2"/>
  <c r="CC9" i="2"/>
  <c r="K10" i="2"/>
  <c r="BV10" i="2"/>
  <c r="CA10" i="2"/>
  <c r="P10" i="2"/>
  <c r="W10" i="2"/>
  <c r="CH10" i="2"/>
  <c r="BY70" i="2"/>
  <c r="N70" i="2"/>
  <c r="CE70" i="2"/>
  <c r="T70" i="2"/>
  <c r="CA66" i="2"/>
  <c r="P66" i="2"/>
  <c r="CC66" i="2"/>
  <c r="R66" i="2"/>
  <c r="BW50" i="2"/>
  <c r="L50" i="2"/>
  <c r="Q46" i="2"/>
  <c r="CB46" i="2"/>
  <c r="BZ46" i="2"/>
  <c r="O46" i="2"/>
  <c r="CG38" i="2"/>
  <c r="V38" i="2"/>
  <c r="BY34" i="2"/>
  <c r="N34" i="2"/>
  <c r="O34" i="2"/>
  <c r="BZ34" i="2"/>
  <c r="U34" i="2"/>
  <c r="CF34" i="2"/>
  <c r="CA30" i="2"/>
  <c r="P30" i="2"/>
  <c r="U30" i="2"/>
  <c r="CF30" i="2"/>
  <c r="W26" i="2"/>
  <c r="CH26" i="2"/>
  <c r="CB22" i="2"/>
  <c r="Q22" i="2"/>
  <c r="K18" i="2"/>
  <c r="BV18" i="2"/>
  <c r="N18" i="2"/>
  <c r="BY18" i="2"/>
  <c r="V18" i="2"/>
  <c r="CG18" i="2"/>
  <c r="W18" i="2"/>
  <c r="CH18" i="2"/>
  <c r="BY14" i="2"/>
  <c r="N14" i="2"/>
  <c r="K5" i="2"/>
  <c r="BV5" i="2"/>
  <c r="CG13" i="2"/>
  <c r="V13" i="2"/>
  <c r="P69" i="2"/>
  <c r="CA69" i="2"/>
  <c r="BX69" i="2"/>
  <c r="M69" i="2"/>
  <c r="CA65" i="2"/>
  <c r="P65" i="2"/>
  <c r="CF65" i="2"/>
  <c r="U65" i="2"/>
  <c r="BY61" i="2"/>
  <c r="N61" i="2"/>
  <c r="CB57" i="2"/>
  <c r="Q57" i="2"/>
  <c r="BZ57" i="2"/>
  <c r="O57" i="2"/>
  <c r="CA53" i="2"/>
  <c r="P53" i="2"/>
  <c r="CF53" i="2"/>
  <c r="U53" i="2"/>
  <c r="CB41" i="2"/>
  <c r="Q41" i="2"/>
  <c r="V37" i="2"/>
  <c r="CG37" i="2"/>
  <c r="CC37" i="2"/>
  <c r="R37" i="2"/>
  <c r="W33" i="2"/>
  <c r="CH33" i="2"/>
  <c r="CG25" i="2"/>
  <c r="V25" i="2"/>
  <c r="CE25" i="2"/>
  <c r="T25" i="2"/>
  <c r="K21" i="2"/>
  <c r="BV21" i="2"/>
  <c r="CE21" i="2"/>
  <c r="T21" i="2"/>
  <c r="CH17" i="2"/>
  <c r="W17" i="2"/>
  <c r="BV6" i="2"/>
  <c r="K6" i="2"/>
  <c r="CA6" i="2"/>
  <c r="P6" i="2"/>
  <c r="BY12" i="2"/>
  <c r="N12" i="2"/>
  <c r="CE12" i="2"/>
  <c r="T12" i="2"/>
  <c r="CC12" i="2"/>
  <c r="R12" i="2"/>
  <c r="CB68" i="2"/>
  <c r="Q68" i="2"/>
  <c r="R64" i="2"/>
  <c r="CC64" i="2"/>
  <c r="BY56" i="2"/>
  <c r="N56" i="2"/>
  <c r="V52" i="2"/>
  <c r="CG52" i="2"/>
  <c r="R52" i="2"/>
  <c r="CC52" i="2"/>
  <c r="V48" i="2"/>
  <c r="CG48" i="2"/>
  <c r="CE48" i="2"/>
  <c r="T48" i="2"/>
  <c r="BW44" i="2"/>
  <c r="L44" i="2"/>
  <c r="CC44" i="2"/>
  <c r="R44" i="2"/>
  <c r="CG40" i="2"/>
  <c r="V40" i="2"/>
  <c r="M40" i="2"/>
  <c r="BX40" i="2"/>
  <c r="R40" i="2"/>
  <c r="CC40" i="2"/>
  <c r="CA36" i="2"/>
  <c r="P36" i="2"/>
  <c r="N36" i="2"/>
  <c r="BY36" i="2"/>
  <c r="R36" i="2"/>
  <c r="CC36" i="2"/>
  <c r="O32" i="2"/>
  <c r="BZ32" i="2"/>
  <c r="CG24" i="2"/>
  <c r="V24" i="2"/>
  <c r="CE24" i="2"/>
  <c r="T24" i="2"/>
  <c r="CH24" i="2"/>
  <c r="W24" i="2"/>
  <c r="CF20" i="2"/>
  <c r="U20" i="2"/>
  <c r="U16" i="2"/>
  <c r="CF16" i="2"/>
  <c r="BW11" i="2"/>
  <c r="L11" i="2"/>
  <c r="W11" i="2"/>
  <c r="CH11" i="2"/>
  <c r="CA7" i="2"/>
  <c r="P7" i="2"/>
  <c r="CB67" i="2"/>
  <c r="Q67" i="2"/>
  <c r="CE55" i="2"/>
  <c r="T55" i="2"/>
  <c r="CC55" i="2"/>
  <c r="CG51" i="2"/>
  <c r="V51" i="2"/>
  <c r="U51" i="2"/>
  <c r="CF51" i="2"/>
  <c r="BW47" i="2"/>
  <c r="L47" i="2"/>
  <c r="T47" i="2"/>
  <c r="CE47" i="2"/>
  <c r="BZ47" i="2"/>
  <c r="O47" i="2"/>
  <c r="CB43" i="2"/>
  <c r="Q43" i="2"/>
  <c r="BW39" i="2"/>
  <c r="L39" i="2"/>
  <c r="BX31" i="2"/>
  <c r="M31" i="2"/>
  <c r="BZ31" i="2"/>
  <c r="O31" i="2"/>
  <c r="BY27" i="2"/>
  <c r="N27" i="2"/>
  <c r="CB27" i="2"/>
  <c r="Q27" i="2"/>
  <c r="CC27" i="2"/>
  <c r="R27" i="2"/>
  <c r="CF23" i="2"/>
  <c r="U23" i="2"/>
  <c r="CF15" i="2"/>
  <c r="V9" i="2"/>
  <c r="CG9" i="2"/>
  <c r="O10" i="2"/>
  <c r="BZ10" i="2"/>
  <c r="V66" i="2"/>
  <c r="CG66" i="2"/>
  <c r="V62" i="2"/>
  <c r="CG62" i="2"/>
  <c r="N58" i="2"/>
  <c r="BY58" i="2"/>
  <c r="CH58" i="2"/>
  <c r="W58" i="2"/>
  <c r="CE54" i="2"/>
  <c r="T54" i="2"/>
  <c r="CA50" i="2"/>
  <c r="P50" i="2"/>
  <c r="W50" i="2"/>
  <c r="CH50" i="2"/>
  <c r="P46" i="2"/>
  <c r="CA46" i="2"/>
  <c r="N46" i="2"/>
  <c r="BY46" i="2"/>
  <c r="CF42" i="2"/>
  <c r="U42" i="2"/>
  <c r="BX38" i="2"/>
  <c r="M38" i="2"/>
  <c r="BY30" i="2"/>
  <c r="N30" i="2"/>
  <c r="M30" i="2"/>
  <c r="BX30" i="2"/>
  <c r="O18" i="2"/>
  <c r="BZ18" i="2"/>
  <c r="CB14" i="2"/>
  <c r="Q14" i="2"/>
  <c r="BX14" i="2"/>
  <c r="M14" i="2"/>
  <c r="P5" i="2"/>
  <c r="CA5" i="2"/>
  <c r="CE5" i="2"/>
  <c r="T5" i="2"/>
  <c r="CF5" i="2"/>
  <c r="U5" i="2"/>
  <c r="M57" i="2"/>
  <c r="BX57" i="2"/>
  <c r="CC53" i="2"/>
  <c r="R53" i="2"/>
  <c r="CB45" i="2"/>
  <c r="Q45" i="2"/>
  <c r="T45" i="2"/>
  <c r="CE45" i="2"/>
  <c r="CC45" i="2"/>
  <c r="R45" i="2"/>
  <c r="L41" i="2"/>
  <c r="BW41" i="2"/>
  <c r="M37" i="2"/>
  <c r="BX37" i="2"/>
  <c r="BW29" i="2"/>
  <c r="L29" i="2"/>
  <c r="T29" i="2"/>
  <c r="CE29" i="2"/>
  <c r="BZ29" i="2"/>
  <c r="O29" i="2"/>
  <c r="BW21" i="2"/>
  <c r="L21" i="2"/>
  <c r="CC17" i="2"/>
  <c r="R17" i="2"/>
  <c r="CE6" i="2"/>
  <c r="T6" i="2"/>
  <c r="CF6" i="2"/>
  <c r="U6" i="2"/>
  <c r="CD12" i="2"/>
  <c r="S12" i="2"/>
  <c r="CG12" i="2"/>
  <c r="V12" i="2"/>
  <c r="CH12" i="2"/>
  <c r="W12" i="2"/>
  <c r="CD64" i="2"/>
  <c r="S64" i="2"/>
  <c r="CF64" i="2"/>
  <c r="U64" i="2"/>
  <c r="Q60" i="2"/>
  <c r="CB60" i="2"/>
  <c r="R60" i="2"/>
  <c r="CC60" i="2"/>
  <c r="CB56" i="2"/>
  <c r="Q56" i="2"/>
  <c r="CH56" i="2"/>
  <c r="W56" i="2"/>
  <c r="L48" i="2"/>
  <c r="BW48" i="2"/>
  <c r="M48" i="2"/>
  <c r="BX48" i="2"/>
  <c r="CB40" i="2"/>
  <c r="Q40" i="2"/>
  <c r="CE40" i="2"/>
  <c r="T40" i="2"/>
  <c r="CB36" i="2"/>
  <c r="Q36" i="2"/>
  <c r="CH36" i="2"/>
  <c r="W36" i="2"/>
  <c r="CG32" i="2"/>
  <c r="V32" i="2"/>
  <c r="R32" i="2"/>
  <c r="CC32" i="2"/>
  <c r="CB24" i="2"/>
  <c r="Q24" i="2"/>
  <c r="Q20" i="2"/>
  <c r="CB20" i="2"/>
  <c r="Q16" i="2"/>
  <c r="CB16" i="2"/>
  <c r="BZ16" i="2"/>
  <c r="O16" i="2"/>
  <c r="L16" i="2"/>
  <c r="BW16" i="2"/>
  <c r="S7" i="2"/>
  <c r="CD7" i="2"/>
  <c r="P67" i="2"/>
  <c r="CA67" i="2"/>
  <c r="V67" i="2"/>
  <c r="CG67" i="2"/>
  <c r="O67" i="2"/>
  <c r="BZ67" i="2"/>
  <c r="BY59" i="2"/>
  <c r="N59" i="2"/>
  <c r="BX59" i="2"/>
  <c r="M59" i="2"/>
  <c r="CH55" i="2"/>
  <c r="W55" i="2"/>
  <c r="CB51" i="2"/>
  <c r="Q51" i="2"/>
  <c r="CC51" i="2"/>
  <c r="R51" i="2"/>
  <c r="S47" i="2"/>
  <c r="CD47" i="2"/>
  <c r="BX47" i="2"/>
  <c r="M47" i="2"/>
  <c r="CG43" i="2"/>
  <c r="V43" i="2"/>
  <c r="CH43" i="2"/>
  <c r="W43" i="2"/>
  <c r="CD39" i="2"/>
  <c r="S39" i="2"/>
  <c r="L35" i="2"/>
  <c r="BW35" i="2"/>
  <c r="BX35" i="2"/>
  <c r="M35" i="2"/>
  <c r="CD31" i="2"/>
  <c r="S31" i="2"/>
  <c r="CA27" i="2"/>
  <c r="P27" i="2"/>
  <c r="S23" i="2"/>
  <c r="CD23" i="2"/>
  <c r="M23" i="2"/>
  <c r="BX23" i="2"/>
  <c r="BW19" i="2"/>
  <c r="L19" i="2"/>
  <c r="T15" i="2"/>
  <c r="CE15" i="2"/>
  <c r="BX15" i="2"/>
  <c r="M15" i="2"/>
  <c r="CH9" i="2"/>
  <c r="W9" i="2"/>
  <c r="CD10" i="2"/>
  <c r="S10" i="2"/>
  <c r="P70" i="2"/>
  <c r="CA70" i="2"/>
  <c r="CD66" i="2"/>
  <c r="S66" i="2"/>
  <c r="W66" i="2"/>
  <c r="CH66" i="2"/>
  <c r="U62" i="2"/>
  <c r="CF62" i="2"/>
  <c r="CD58" i="2"/>
  <c r="S58" i="2"/>
  <c r="BW58" i="2"/>
  <c r="L58" i="2"/>
  <c r="BZ58" i="2"/>
  <c r="O58" i="2"/>
  <c r="M54" i="2"/>
  <c r="BX54" i="2"/>
  <c r="Q50" i="2"/>
  <c r="CB50" i="2"/>
  <c r="M50" i="2"/>
  <c r="BX50" i="2"/>
  <c r="O42" i="2"/>
  <c r="BZ42" i="2"/>
  <c r="M42" i="2"/>
  <c r="BX42" i="2"/>
  <c r="BY38" i="2"/>
  <c r="N38" i="2"/>
  <c r="CE38" i="2"/>
  <c r="T38" i="2"/>
  <c r="CD34" i="2"/>
  <c r="S34" i="2"/>
  <c r="CB34" i="2"/>
  <c r="Q34" i="2"/>
  <c r="W34" i="2"/>
  <c r="CH34" i="2"/>
  <c r="R34" i="2"/>
  <c r="CC34" i="2"/>
  <c r="L30" i="2"/>
  <c r="BW30" i="2"/>
  <c r="V30" i="2"/>
  <c r="CG30" i="2"/>
  <c r="CD26" i="2"/>
  <c r="S26" i="2"/>
  <c r="BW26" i="2"/>
  <c r="L26" i="2"/>
  <c r="CE26" i="2"/>
  <c r="T26" i="2"/>
  <c r="M26" i="2"/>
  <c r="BX26" i="2"/>
  <c r="BY22" i="2"/>
  <c r="N22" i="2"/>
  <c r="BZ22" i="2"/>
  <c r="O22" i="2"/>
  <c r="CA14" i="2"/>
  <c r="P14" i="2"/>
  <c r="CD5" i="2"/>
  <c r="S5" i="2"/>
  <c r="Q5" i="2"/>
  <c r="CB5" i="2"/>
  <c r="BX5" i="2"/>
  <c r="M5" i="2"/>
  <c r="CD69" i="2"/>
  <c r="S69" i="2"/>
  <c r="V69" i="2"/>
  <c r="CG69" i="2"/>
  <c r="CH69" i="2"/>
  <c r="W69" i="2"/>
  <c r="U69" i="2"/>
  <c r="CF69" i="2"/>
  <c r="CB65" i="2"/>
  <c r="Q65" i="2"/>
  <c r="BX65" i="2"/>
  <c r="M65" i="2"/>
  <c r="S61" i="2"/>
  <c r="CD61" i="2"/>
  <c r="CB61" i="2"/>
  <c r="Q61" i="2"/>
  <c r="CC61" i="2"/>
  <c r="R61" i="2"/>
  <c r="CG57" i="2"/>
  <c r="V57" i="2"/>
  <c r="T57" i="2"/>
  <c r="CE57" i="2"/>
  <c r="S53" i="2"/>
  <c r="CD53" i="2"/>
  <c r="CB53" i="2"/>
  <c r="Q53" i="2"/>
  <c r="BZ53" i="2"/>
  <c r="O53" i="2"/>
  <c r="P49" i="2"/>
  <c r="CA49" i="2"/>
  <c r="BW49" i="2"/>
  <c r="L49" i="2"/>
  <c r="CC49" i="2"/>
  <c r="R49" i="2"/>
  <c r="V45" i="2"/>
  <c r="CG45" i="2"/>
  <c r="N41" i="2"/>
  <c r="BY41" i="2"/>
  <c r="R41" i="2"/>
  <c r="CC41" i="2"/>
  <c r="CB37" i="2"/>
  <c r="Q37" i="2"/>
  <c r="CF37" i="2"/>
  <c r="U37" i="2"/>
  <c r="CA33" i="2"/>
  <c r="P33" i="2"/>
  <c r="L33" i="2"/>
  <c r="BW33" i="2"/>
  <c r="T33" i="2"/>
  <c r="CE33" i="2"/>
  <c r="CD29" i="2"/>
  <c r="S29" i="2"/>
  <c r="W29" i="2"/>
  <c r="CH29" i="2"/>
  <c r="CD25" i="2"/>
  <c r="S25" i="2"/>
  <c r="CB25" i="2"/>
  <c r="Q25" i="2"/>
  <c r="CF25" i="2"/>
  <c r="U25" i="2"/>
  <c r="CD21" i="2"/>
  <c r="S21" i="2"/>
  <c r="BX21" i="2"/>
  <c r="M21" i="2"/>
  <c r="V17" i="2"/>
  <c r="CG17" i="2"/>
  <c r="CF52" i="2"/>
  <c r="U52" i="2"/>
  <c r="V44" i="2"/>
  <c r="CG44" i="2"/>
  <c r="CD32" i="2"/>
  <c r="S32" i="2"/>
  <c r="M32" i="2"/>
  <c r="BX32" i="2"/>
  <c r="CF28" i="2"/>
  <c r="U28" i="2"/>
  <c r="T20" i="2"/>
  <c r="CE20" i="2"/>
  <c r="CD16" i="2"/>
  <c r="S16" i="2"/>
  <c r="CE16" i="2"/>
  <c r="T16" i="2"/>
  <c r="CC7" i="2"/>
  <c r="R7" i="2"/>
  <c r="CE67" i="2"/>
  <c r="T67" i="2"/>
  <c r="CD55" i="2"/>
  <c r="S55" i="2"/>
  <c r="P51" i="2"/>
  <c r="CA51" i="2"/>
  <c r="BX51" i="2"/>
  <c r="M51" i="2"/>
  <c r="CF43" i="2"/>
  <c r="U43" i="2"/>
  <c r="W39" i="2"/>
  <c r="CH39" i="2"/>
  <c r="R31" i="2"/>
  <c r="CC31" i="2"/>
  <c r="CF10" i="2"/>
  <c r="U10" i="2"/>
  <c r="CB66" i="2"/>
  <c r="Q66" i="2"/>
  <c r="BZ66" i="2"/>
  <c r="O66" i="2"/>
  <c r="CE58" i="2"/>
  <c r="T58" i="2"/>
  <c r="CA54" i="2"/>
  <c r="P54" i="2"/>
  <c r="CC54" i="2"/>
  <c r="R54" i="2"/>
  <c r="CA38" i="2"/>
  <c r="P38" i="2"/>
  <c r="U38" i="2"/>
  <c r="CF38" i="2"/>
  <c r="R26" i="2"/>
  <c r="CC26" i="2"/>
  <c r="P22" i="2"/>
  <c r="CA22" i="2"/>
  <c r="M22" i="2"/>
  <c r="BX22" i="2"/>
  <c r="CD18" i="2"/>
  <c r="S18" i="2"/>
  <c r="CE18" i="2"/>
  <c r="T18" i="2"/>
  <c r="CE14" i="2"/>
  <c r="T14" i="2"/>
  <c r="R14" i="2"/>
  <c r="CC14" i="2"/>
  <c r="R5" i="2"/>
  <c r="CC5" i="2"/>
  <c r="R69" i="2"/>
  <c r="CC69" i="2"/>
  <c r="L65" i="2"/>
  <c r="BW65" i="2"/>
  <c r="CH65" i="2"/>
  <c r="W65" i="2"/>
  <c r="V61" i="2"/>
  <c r="CG61" i="2"/>
  <c r="CG53" i="2"/>
  <c r="V53" i="2"/>
  <c r="BX53" i="2"/>
  <c r="M53" i="2"/>
  <c r="M49" i="2"/>
  <c r="BX49" i="2"/>
  <c r="BX41" i="2"/>
  <c r="M41" i="2"/>
  <c r="CD37" i="2"/>
  <c r="S37" i="2"/>
  <c r="CB33" i="2"/>
  <c r="Q33" i="2"/>
  <c r="CC33" i="2"/>
  <c r="R33" i="2"/>
  <c r="N29" i="2"/>
  <c r="BY29" i="2"/>
  <c r="CF29" i="2"/>
  <c r="U29" i="2"/>
  <c r="BW25" i="2"/>
  <c r="L25" i="2"/>
  <c r="M25" i="2"/>
  <c r="BX25" i="2"/>
  <c r="BY21" i="2"/>
  <c r="N21" i="2"/>
  <c r="R21" i="2"/>
  <c r="CC21" i="2"/>
  <c r="CF21" i="2"/>
  <c r="U21" i="2"/>
  <c r="BY6" i="2"/>
  <c r="N6" i="2"/>
  <c r="BZ6" i="2"/>
  <c r="O6" i="2"/>
  <c r="G64" i="1"/>
  <c r="D5" i="8" s="1"/>
  <c r="D6" i="8" s="1"/>
  <c r="AW47" i="12"/>
  <c r="AX47" i="12"/>
  <c r="AY47" i="12"/>
  <c r="BY47" i="12"/>
  <c r="BZ47" i="12"/>
  <c r="CA47" i="12"/>
  <c r="AZ47" i="12"/>
  <c r="BK47" i="12"/>
  <c r="BL47" i="12"/>
  <c r="BM47" i="12"/>
  <c r="BS11" i="12"/>
  <c r="BV11" i="12"/>
  <c r="BU11" i="12"/>
  <c r="BT11" i="12"/>
  <c r="AT46" i="12"/>
  <c r="AU46" i="12"/>
  <c r="AV46" i="12"/>
  <c r="AW46" i="12"/>
  <c r="AX46" i="12"/>
  <c r="AY46" i="12"/>
  <c r="AS42" i="12"/>
  <c r="AT42" i="12"/>
  <c r="AU42" i="12"/>
  <c r="AV42" i="12"/>
  <c r="AW42" i="12"/>
  <c r="AX42" i="12"/>
  <c r="AY42" i="12"/>
  <c r="AQ11" i="12"/>
  <c r="AT11" i="12"/>
  <c r="AS11" i="12"/>
  <c r="AR11" i="12"/>
  <c r="BG43" i="12"/>
  <c r="BH43" i="12"/>
  <c r="BI43" i="12"/>
  <c r="BJ43" i="12"/>
  <c r="BK43" i="12"/>
  <c r="BL43" i="12"/>
  <c r="BM43" i="12"/>
  <c r="BG42" i="12"/>
  <c r="BH42" i="12"/>
  <c r="BI42" i="12"/>
  <c r="BJ42" i="12"/>
  <c r="BK42" i="12"/>
  <c r="BL42" i="12"/>
  <c r="BM42" i="12"/>
  <c r="AZ42" i="12"/>
  <c r="BH38" i="12"/>
  <c r="BG38" i="12"/>
  <c r="BI38" i="12"/>
  <c r="BJ38" i="12"/>
  <c r="BH11" i="12"/>
  <c r="BF11" i="12"/>
  <c r="BE11" i="12"/>
  <c r="BG11" i="12"/>
  <c r="BH45" i="12"/>
  <c r="BI45" i="12"/>
  <c r="BJ45" i="12"/>
  <c r="BK45" i="12"/>
  <c r="BL45" i="12"/>
  <c r="BM45" i="12"/>
  <c r="BU42" i="12"/>
  <c r="BV42" i="12"/>
  <c r="BW42" i="12"/>
  <c r="BX42" i="12"/>
  <c r="BY42" i="12"/>
  <c r="BZ42" i="12"/>
  <c r="CA42" i="12"/>
  <c r="BU38" i="12"/>
  <c r="BV38" i="12"/>
  <c r="BW38" i="12"/>
  <c r="BX38" i="12"/>
  <c r="AR29" i="12"/>
  <c r="AP29" i="12"/>
  <c r="AQ29" i="12"/>
  <c r="AT29" i="12"/>
  <c r="AS29" i="12"/>
  <c r="BV45" i="12"/>
  <c r="BW45" i="12"/>
  <c r="BX45" i="12"/>
  <c r="BY45" i="12"/>
  <c r="BZ45" i="12"/>
  <c r="CA45" i="12"/>
  <c r="BV44" i="12"/>
  <c r="BW44" i="12"/>
  <c r="BX44" i="12"/>
  <c r="BY44" i="12"/>
  <c r="BZ44" i="12"/>
  <c r="CA44" i="12"/>
  <c r="CB45" i="12"/>
  <c r="AS38" i="12"/>
  <c r="AT38" i="12"/>
  <c r="AU38" i="12"/>
  <c r="AV38" i="12"/>
  <c r="BH29" i="12"/>
  <c r="BG29" i="12"/>
  <c r="BD29" i="12"/>
  <c r="BE29" i="12"/>
  <c r="BF29" i="12"/>
  <c r="AT45" i="12"/>
  <c r="AU45" i="12"/>
  <c r="AV45" i="12"/>
  <c r="AW45" i="12"/>
  <c r="AX45" i="12"/>
  <c r="AY45" i="12"/>
  <c r="AT44" i="12"/>
  <c r="AU44" i="12"/>
  <c r="AV44" i="12"/>
  <c r="AW44" i="12"/>
  <c r="AX44" i="12"/>
  <c r="AY44" i="12"/>
  <c r="BE30" i="12"/>
  <c r="BD30" i="12"/>
  <c r="BG30" i="12"/>
  <c r="BF30" i="12"/>
  <c r="BH30" i="12"/>
  <c r="BT29" i="12"/>
  <c r="BU29" i="12"/>
  <c r="BS29" i="12"/>
  <c r="BV29" i="12"/>
  <c r="BR29" i="12"/>
  <c r="BH44" i="12"/>
  <c r="BI44" i="12"/>
  <c r="BJ44" i="12"/>
  <c r="BK44" i="12"/>
  <c r="BL44" i="12"/>
  <c r="BM44" i="12"/>
  <c r="CB42" i="12"/>
  <c r="BT30" i="12"/>
  <c r="BR30" i="12"/>
  <c r="BV30" i="12"/>
  <c r="BS30" i="12"/>
  <c r="BU30" i="12"/>
  <c r="BH46" i="12"/>
  <c r="BI46" i="12"/>
  <c r="BJ46" i="12"/>
  <c r="BK46" i="12"/>
  <c r="BL46" i="12"/>
  <c r="BM46" i="12"/>
  <c r="AS30" i="12"/>
  <c r="AR30" i="12"/>
  <c r="AQ30" i="12"/>
  <c r="AT30" i="12"/>
  <c r="AP30" i="12"/>
  <c r="BV46" i="12"/>
  <c r="BW46" i="12"/>
  <c r="BX46" i="12"/>
  <c r="BY46" i="12"/>
  <c r="BZ46" i="12"/>
  <c r="CA46" i="12"/>
  <c r="BU43" i="12"/>
  <c r="BV43" i="12"/>
  <c r="BW43" i="12"/>
  <c r="BX43" i="12"/>
  <c r="BY43" i="12"/>
  <c r="BZ43" i="12"/>
  <c r="CA43" i="12"/>
  <c r="AZ46" i="12"/>
  <c r="BN42" i="12"/>
  <c r="AS43" i="12"/>
  <c r="AT43" i="12"/>
  <c r="AU43" i="12"/>
  <c r="AV43" i="12"/>
  <c r="AW43" i="12"/>
  <c r="AX43" i="12"/>
  <c r="AY43" i="12"/>
  <c r="CB44" i="12"/>
  <c r="G5" i="9"/>
  <c r="H69" i="18" s="1"/>
  <c r="GA17" i="11"/>
  <c r="GA10" i="11"/>
  <c r="GA13" i="11"/>
  <c r="GA9" i="11"/>
  <c r="GA14" i="11"/>
  <c r="GA21" i="11"/>
  <c r="GA22" i="11"/>
  <c r="GA15" i="11"/>
  <c r="GA7" i="11"/>
  <c r="GA24" i="11"/>
  <c r="GA11" i="11"/>
  <c r="GA6" i="11"/>
  <c r="GA23" i="11"/>
  <c r="GA19" i="11"/>
  <c r="GA5" i="11"/>
  <c r="GA18" i="11"/>
  <c r="GA12" i="11"/>
  <c r="GA20" i="11"/>
  <c r="GA16" i="11"/>
  <c r="GA8" i="11"/>
  <c r="H43" i="1"/>
  <c r="E9" i="8" s="1"/>
  <c r="T70" i="27"/>
  <c r="T63" i="27"/>
  <c r="S70" i="27"/>
  <c r="T24" i="27" s="1"/>
  <c r="O24" i="27"/>
  <c r="O69" i="27" s="1"/>
  <c r="I63" i="27"/>
  <c r="J24" i="27" s="1"/>
  <c r="H70" i="27"/>
  <c r="I24" i="27" s="1"/>
  <c r="H55" i="27"/>
  <c r="I16" i="27" s="1"/>
  <c r="BN67" i="12"/>
  <c r="BL67" i="12"/>
  <c r="BM67" i="12"/>
  <c r="BF66" i="12"/>
  <c r="BE66" i="12"/>
  <c r="CB67" i="12"/>
  <c r="BZ67" i="12"/>
  <c r="CA67" i="12"/>
  <c r="BT66" i="12"/>
  <c r="BS66" i="12"/>
  <c r="BN65" i="12"/>
  <c r="BE65" i="12"/>
  <c r="BF65" i="12"/>
  <c r="BE64" i="12"/>
  <c r="BF64" i="12"/>
  <c r="CB65" i="12"/>
  <c r="BS65" i="12"/>
  <c r="BT65" i="12"/>
  <c r="BS64" i="12"/>
  <c r="BT64" i="12"/>
  <c r="BU66" i="12"/>
  <c r="BZ66" i="12"/>
  <c r="BX66" i="12"/>
  <c r="CA66" i="12"/>
  <c r="BW66" i="12"/>
  <c r="BV66" i="12"/>
  <c r="AU66" i="12"/>
  <c r="AT66" i="12"/>
  <c r="AS66" i="12"/>
  <c r="AX66" i="12"/>
  <c r="AV66" i="12"/>
  <c r="AY66" i="12"/>
  <c r="BG66" i="12"/>
  <c r="BI66" i="12"/>
  <c r="BJ66" i="12"/>
  <c r="BH66" i="12"/>
  <c r="BL66" i="12"/>
  <c r="BM66" i="12"/>
  <c r="BY66" i="12"/>
  <c r="CB66" i="12"/>
  <c r="AW66" i="12"/>
  <c r="AZ66" i="12"/>
  <c r="BK66" i="12"/>
  <c r="BN66" i="12"/>
  <c r="BD65" i="12"/>
  <c r="BM65" i="12"/>
  <c r="BG65" i="12"/>
  <c r="BJ65" i="12"/>
  <c r="BH65" i="12"/>
  <c r="BI65" i="12"/>
  <c r="BK65" i="12"/>
  <c r="BL65" i="12"/>
  <c r="BR65" i="12"/>
  <c r="BV65" i="12"/>
  <c r="BW65" i="12"/>
  <c r="BZ65" i="12"/>
  <c r="CA65" i="12"/>
  <c r="BX65" i="12"/>
  <c r="BY65" i="12"/>
  <c r="BU65" i="12"/>
  <c r="AP65" i="12"/>
  <c r="AW65" i="12"/>
  <c r="AT65" i="12"/>
  <c r="AU65" i="12"/>
  <c r="AV65" i="12"/>
  <c r="AY65" i="12"/>
  <c r="AS65" i="12"/>
  <c r="AX65" i="12"/>
  <c r="AP64" i="12"/>
  <c r="AV64" i="12"/>
  <c r="AT64" i="12"/>
  <c r="AZ64" i="12"/>
  <c r="AU64" i="12"/>
  <c r="AY64" i="12"/>
  <c r="AW64" i="12"/>
  <c r="AX64" i="12"/>
  <c r="BD64" i="12"/>
  <c r="BL64" i="12"/>
  <c r="BN64" i="12"/>
  <c r="BI64" i="12"/>
  <c r="BG64" i="12"/>
  <c r="BJ64" i="12"/>
  <c r="BM64" i="12"/>
  <c r="BK64" i="12"/>
  <c r="BH64" i="12"/>
  <c r="BR64" i="12"/>
  <c r="BX64" i="12"/>
  <c r="BU64" i="12"/>
  <c r="BY64" i="12"/>
  <c r="BW64" i="12"/>
  <c r="BV64" i="12"/>
  <c r="BZ64" i="12"/>
  <c r="CA64" i="12"/>
  <c r="CB64" i="12"/>
  <c r="BS61" i="12"/>
  <c r="BR61" i="12"/>
  <c r="BQ61" i="12"/>
  <c r="BT61" i="12"/>
  <c r="BP61" i="12"/>
  <c r="BF61" i="12"/>
  <c r="BE61" i="12"/>
  <c r="BD61" i="12"/>
  <c r="BB61" i="12"/>
  <c r="BC61" i="12"/>
  <c r="AN61" i="12"/>
  <c r="AQ61" i="12"/>
  <c r="AP61" i="12"/>
  <c r="AO61" i="12"/>
  <c r="AR61" i="12"/>
  <c r="BR60" i="12"/>
  <c r="BP60" i="12"/>
  <c r="BQ60" i="12"/>
  <c r="BS60" i="12"/>
  <c r="AQ60" i="12"/>
  <c r="AP60" i="12"/>
  <c r="AO60" i="12"/>
  <c r="AN60" i="12"/>
  <c r="BB60" i="12"/>
  <c r="BC60" i="12"/>
  <c r="BE60" i="12"/>
  <c r="BD60" i="12"/>
  <c r="BB59" i="12"/>
  <c r="BD59" i="12"/>
  <c r="BC59" i="12"/>
  <c r="AP59" i="12"/>
  <c r="AO59" i="12"/>
  <c r="AN59" i="12"/>
  <c r="BP59" i="12"/>
  <c r="BQ59" i="12"/>
  <c r="BR59" i="12"/>
  <c r="BV55" i="12"/>
  <c r="BR55" i="12"/>
  <c r="BW55" i="12"/>
  <c r="BT55" i="12"/>
  <c r="BU55" i="12"/>
  <c r="BS55" i="12"/>
  <c r="BX55" i="12"/>
  <c r="BJ55" i="12"/>
  <c r="BF55" i="12"/>
  <c r="BG55" i="12"/>
  <c r="BD55" i="12"/>
  <c r="BH55" i="12"/>
  <c r="BE55" i="12"/>
  <c r="BI55" i="12"/>
  <c r="AT55" i="12"/>
  <c r="AR55" i="12"/>
  <c r="AU55" i="12"/>
  <c r="AS55" i="12"/>
  <c r="AP55" i="12"/>
  <c r="AQ55" i="12"/>
  <c r="AV55" i="12"/>
  <c r="AQ54" i="12"/>
  <c r="AR54" i="12"/>
  <c r="AS54" i="12"/>
  <c r="AO54" i="12"/>
  <c r="AU54" i="12"/>
  <c r="AT54" i="12"/>
  <c r="AP54" i="12"/>
  <c r="BF54" i="12"/>
  <c r="BI54" i="12"/>
  <c r="BE54" i="12"/>
  <c r="BC54" i="12"/>
  <c r="BH54" i="12"/>
  <c r="BG54" i="12"/>
  <c r="BD54" i="12"/>
  <c r="BQ54" i="12"/>
  <c r="BT54" i="12"/>
  <c r="BW54" i="12"/>
  <c r="BU54" i="12"/>
  <c r="BV54" i="12"/>
  <c r="BR54" i="12"/>
  <c r="BS54" i="12"/>
  <c r="AO53" i="12"/>
  <c r="AP53" i="12"/>
  <c r="AR53" i="12"/>
  <c r="AU53" i="12"/>
  <c r="AT53" i="12"/>
  <c r="AQ53" i="12"/>
  <c r="AS53" i="12"/>
  <c r="BR53" i="12"/>
  <c r="BW53" i="12"/>
  <c r="BV53" i="12"/>
  <c r="BU53" i="12"/>
  <c r="BQ53" i="12"/>
  <c r="BS53" i="12"/>
  <c r="BT53" i="12"/>
  <c r="BF53" i="12"/>
  <c r="BD53" i="12"/>
  <c r="BH53" i="12"/>
  <c r="BG53" i="12"/>
  <c r="BI53" i="12"/>
  <c r="BC53" i="12"/>
  <c r="BE53" i="12"/>
  <c r="AP52" i="12"/>
  <c r="AQ52" i="12"/>
  <c r="AO52" i="12"/>
  <c r="AR52" i="12"/>
  <c r="AU52" i="12"/>
  <c r="AS52" i="12"/>
  <c r="AT52" i="12"/>
  <c r="BC52" i="12"/>
  <c r="BF52" i="12"/>
  <c r="BG52" i="12"/>
  <c r="BI52" i="12"/>
  <c r="BH52" i="12"/>
  <c r="BE52" i="12"/>
  <c r="BD52" i="12"/>
  <c r="BT52" i="12"/>
  <c r="BS52" i="12"/>
  <c r="BQ52" i="12"/>
  <c r="BW52" i="12"/>
  <c r="BR52" i="12"/>
  <c r="BU52" i="12"/>
  <c r="BV52" i="12"/>
  <c r="AR51" i="12"/>
  <c r="AU51" i="12"/>
  <c r="AS51" i="12"/>
  <c r="AQ51" i="12"/>
  <c r="AP51" i="12"/>
  <c r="AT51" i="12"/>
  <c r="AO51" i="12"/>
  <c r="BR51" i="12"/>
  <c r="BV51" i="12"/>
  <c r="BS51" i="12"/>
  <c r="BW51" i="12"/>
  <c r="BU51" i="12"/>
  <c r="BQ51" i="12"/>
  <c r="BT51" i="12"/>
  <c r="BF51" i="12"/>
  <c r="BI51" i="12"/>
  <c r="BD51" i="12"/>
  <c r="BE51" i="12"/>
  <c r="BG51" i="12"/>
  <c r="BH51" i="12"/>
  <c r="BC51" i="12"/>
  <c r="BF50" i="12"/>
  <c r="BH50" i="12"/>
  <c r="BI50" i="12"/>
  <c r="BD50" i="12"/>
  <c r="BC50" i="12"/>
  <c r="BG50" i="12"/>
  <c r="BE50" i="12"/>
  <c r="BQ50" i="12"/>
  <c r="BT50" i="12"/>
  <c r="BW50" i="12"/>
  <c r="BV50" i="12"/>
  <c r="BU50" i="12"/>
  <c r="BS50" i="12"/>
  <c r="BR50" i="12"/>
  <c r="AO50" i="12"/>
  <c r="AP50" i="12"/>
  <c r="AT50" i="12"/>
  <c r="AU50" i="12"/>
  <c r="AR50" i="12"/>
  <c r="AQ50" i="12"/>
  <c r="AS50" i="12"/>
  <c r="BG49" i="12"/>
  <c r="BB49" i="12"/>
  <c r="BE49" i="12"/>
  <c r="BC49" i="12"/>
  <c r="BD49" i="12"/>
  <c r="BF49" i="12"/>
  <c r="BH49" i="12"/>
  <c r="BR49" i="12"/>
  <c r="BS49" i="12"/>
  <c r="BQ49" i="12"/>
  <c r="BV49" i="12"/>
  <c r="BP49" i="12"/>
  <c r="BT49" i="12"/>
  <c r="BU49" i="12"/>
  <c r="AT49" i="12"/>
  <c r="AP49" i="12"/>
  <c r="AR49" i="12"/>
  <c r="AS49" i="12"/>
  <c r="AQ49" i="12"/>
  <c r="AN49" i="12"/>
  <c r="AO49" i="12"/>
  <c r="BH48" i="12"/>
  <c r="BC48" i="12"/>
  <c r="BB48" i="12"/>
  <c r="BD48" i="12"/>
  <c r="BF48" i="12"/>
  <c r="BG48" i="12"/>
  <c r="BE48" i="12"/>
  <c r="AR48" i="12"/>
  <c r="AN48" i="12"/>
  <c r="AP48" i="12"/>
  <c r="AS48" i="12"/>
  <c r="AQ48" i="12"/>
  <c r="AO48" i="12"/>
  <c r="AT48" i="12"/>
  <c r="BU48" i="12"/>
  <c r="BV48" i="12"/>
  <c r="BR48" i="12"/>
  <c r="BS48" i="12"/>
  <c r="BP48" i="12"/>
  <c r="BT48" i="12"/>
  <c r="BQ48" i="12"/>
  <c r="BC47" i="12"/>
  <c r="BG47" i="12"/>
  <c r="BE47" i="12"/>
  <c r="BD47" i="12"/>
  <c r="BB47" i="12"/>
  <c r="BF47" i="12"/>
  <c r="BH47" i="12"/>
  <c r="BT47" i="12"/>
  <c r="BP47" i="12"/>
  <c r="BR47" i="12"/>
  <c r="BU47" i="12"/>
  <c r="BS47" i="12"/>
  <c r="BQ47" i="12"/>
  <c r="BV47" i="12"/>
  <c r="AR47" i="12"/>
  <c r="AN47" i="12"/>
  <c r="AP47" i="12"/>
  <c r="AO47" i="12"/>
  <c r="AT47" i="12"/>
  <c r="AQ47" i="12"/>
  <c r="AS47" i="12"/>
  <c r="BB46" i="12"/>
  <c r="BF46" i="12"/>
  <c r="BD46" i="12"/>
  <c r="BG46" i="12"/>
  <c r="BE46" i="12"/>
  <c r="BC46" i="12"/>
  <c r="BU46" i="12"/>
  <c r="BQ46" i="12"/>
  <c r="BR46" i="12"/>
  <c r="BS46" i="12"/>
  <c r="BP46" i="12"/>
  <c r="BT46" i="12"/>
  <c r="AO46" i="12"/>
  <c r="AN46" i="12"/>
  <c r="AQ46" i="12"/>
  <c r="AP46" i="12"/>
  <c r="AR46" i="12"/>
  <c r="AS46" i="12"/>
  <c r="BD45" i="12"/>
  <c r="BF45" i="12"/>
  <c r="BB45" i="12"/>
  <c r="BC45" i="12"/>
  <c r="BG45" i="12"/>
  <c r="BE45" i="12"/>
  <c r="BP45" i="12"/>
  <c r="BU45" i="12"/>
  <c r="BS45" i="12"/>
  <c r="BT45" i="12"/>
  <c r="BR45" i="12"/>
  <c r="BQ45" i="12"/>
  <c r="AR45" i="12"/>
  <c r="AO45" i="12"/>
  <c r="AQ45" i="12"/>
  <c r="AP45" i="12"/>
  <c r="AS45" i="12"/>
  <c r="AN45" i="12"/>
  <c r="BG44" i="12"/>
  <c r="BE44" i="12"/>
  <c r="BC44" i="12"/>
  <c r="BF44" i="12"/>
  <c r="BD44" i="12"/>
  <c r="BB44" i="12"/>
  <c r="BT44" i="12"/>
  <c r="BU44" i="12"/>
  <c r="BP44" i="12"/>
  <c r="BS44" i="12"/>
  <c r="BQ44" i="12"/>
  <c r="BR44" i="12"/>
  <c r="AR44" i="12"/>
  <c r="AP44" i="12"/>
  <c r="AS44" i="12"/>
  <c r="AQ44" i="12"/>
  <c r="AN44" i="12"/>
  <c r="AO44" i="12"/>
  <c r="BP43" i="12"/>
  <c r="BS43" i="12"/>
  <c r="BT43" i="12"/>
  <c r="BR43" i="12"/>
  <c r="BQ43" i="12"/>
  <c r="AQ43" i="12"/>
  <c r="AO43" i="12"/>
  <c r="AP43" i="12"/>
  <c r="AR43" i="12"/>
  <c r="AN43" i="12"/>
  <c r="BE43" i="12"/>
  <c r="BF43" i="12"/>
  <c r="BB43" i="12"/>
  <c r="BC43" i="12"/>
  <c r="BD43" i="12"/>
  <c r="BS42" i="12"/>
  <c r="BQ42" i="12"/>
  <c r="BR42" i="12"/>
  <c r="BT42" i="12"/>
  <c r="BP42" i="12"/>
  <c r="BD42" i="12"/>
  <c r="BC42" i="12"/>
  <c r="BE42" i="12"/>
  <c r="BF42" i="12"/>
  <c r="BB42" i="12"/>
  <c r="AR42" i="12"/>
  <c r="AN42" i="12"/>
  <c r="AO42" i="12"/>
  <c r="AQ42" i="12"/>
  <c r="AP42" i="12"/>
  <c r="AP41" i="12"/>
  <c r="AO41" i="12"/>
  <c r="AQ41" i="12"/>
  <c r="AN41" i="12"/>
  <c r="AR41" i="12"/>
  <c r="BF41" i="12"/>
  <c r="BC41" i="12"/>
  <c r="BB41" i="12"/>
  <c r="BD41" i="12"/>
  <c r="BE41" i="12"/>
  <c r="BT41" i="12"/>
  <c r="BP41" i="12"/>
  <c r="BS41" i="12"/>
  <c r="BR41" i="12"/>
  <c r="BQ41" i="12"/>
  <c r="AP40" i="12"/>
  <c r="AO40" i="12"/>
  <c r="AN40" i="12"/>
  <c r="BB40" i="12"/>
  <c r="BD40" i="12"/>
  <c r="BC40" i="12"/>
  <c r="BR40" i="12"/>
  <c r="BQ40" i="12"/>
  <c r="BP40" i="12"/>
  <c r="AP39" i="12"/>
  <c r="AO39" i="12"/>
  <c r="AN39" i="12"/>
  <c r="BQ39" i="12"/>
  <c r="BP39" i="12"/>
  <c r="BR39" i="12"/>
  <c r="BC39" i="12"/>
  <c r="BD39" i="12"/>
  <c r="BB39" i="12"/>
  <c r="BE38" i="12"/>
  <c r="BC38" i="12"/>
  <c r="BB38" i="12"/>
  <c r="BD38" i="12"/>
  <c r="BF38" i="12"/>
  <c r="AP38" i="12"/>
  <c r="AR38" i="12"/>
  <c r="AO38" i="12"/>
  <c r="AN38" i="12"/>
  <c r="AQ38" i="12"/>
  <c r="BQ38" i="12"/>
  <c r="BT38" i="12"/>
  <c r="BR38" i="12"/>
  <c r="BP38" i="12"/>
  <c r="BS38" i="12"/>
  <c r="AP37" i="12"/>
  <c r="AQ37" i="12"/>
  <c r="AO37" i="12"/>
  <c r="AN37" i="12"/>
  <c r="BQ37" i="12"/>
  <c r="BS37" i="12"/>
  <c r="BR37" i="12"/>
  <c r="BP37" i="12"/>
  <c r="BD37" i="12"/>
  <c r="BE37" i="12"/>
  <c r="BB37" i="12"/>
  <c r="BC37" i="12"/>
  <c r="BP36" i="12"/>
  <c r="BQ36" i="12"/>
  <c r="BR36" i="12"/>
  <c r="AP36" i="12"/>
  <c r="AO36" i="12"/>
  <c r="AN36" i="12"/>
  <c r="BD36" i="12"/>
  <c r="BC36" i="12"/>
  <c r="BB36" i="12"/>
  <c r="AP35" i="12"/>
  <c r="AN35" i="12"/>
  <c r="AO35" i="12"/>
  <c r="BR35" i="12"/>
  <c r="BP35" i="12"/>
  <c r="BQ35" i="12"/>
  <c r="BB35" i="12"/>
  <c r="BC35" i="12"/>
  <c r="BD35" i="12"/>
  <c r="BB34" i="12"/>
  <c r="BD34" i="12"/>
  <c r="BC34" i="12"/>
  <c r="AN34" i="12"/>
  <c r="AP34" i="12"/>
  <c r="AO34" i="12"/>
  <c r="BQ34" i="12"/>
  <c r="BP34" i="12"/>
  <c r="BR34" i="12"/>
  <c r="AO33" i="12"/>
  <c r="AP33" i="12"/>
  <c r="AN33" i="12"/>
  <c r="BB33" i="12"/>
  <c r="BC33" i="12"/>
  <c r="BD33" i="12"/>
  <c r="BQ33" i="12"/>
  <c r="BP33" i="12"/>
  <c r="BR33" i="12"/>
  <c r="BC32" i="12"/>
  <c r="BB32" i="12"/>
  <c r="BD32" i="12"/>
  <c r="BQ32" i="12"/>
  <c r="BR32" i="12"/>
  <c r="BP32" i="12"/>
  <c r="AN31" i="12"/>
  <c r="AP31" i="12"/>
  <c r="AO31" i="12"/>
  <c r="BD31" i="12"/>
  <c r="BC31" i="12"/>
  <c r="BB31" i="12"/>
  <c r="BQ31" i="12"/>
  <c r="BP31" i="12"/>
  <c r="BR31" i="12"/>
  <c r="BB30" i="12"/>
  <c r="BC30" i="12"/>
  <c r="BP30" i="12"/>
  <c r="BQ30" i="12"/>
  <c r="AO30" i="12"/>
  <c r="AN30" i="12"/>
  <c r="BB29" i="12"/>
  <c r="BC29" i="12"/>
  <c r="BQ29" i="12"/>
  <c r="BP29" i="12"/>
  <c r="AO29" i="12"/>
  <c r="AN29" i="12"/>
  <c r="CB15" i="12"/>
  <c r="BY15" i="12"/>
  <c r="BX15" i="12"/>
  <c r="BP15" i="12"/>
  <c r="BW15" i="12"/>
  <c r="BQ15" i="12"/>
  <c r="BZ15" i="12"/>
  <c r="BR15" i="12"/>
  <c r="BU15" i="12"/>
  <c r="BV15" i="12"/>
  <c r="BT15" i="12"/>
  <c r="BS15" i="12"/>
  <c r="CA15" i="12"/>
  <c r="AY15" i="12"/>
  <c r="AO15" i="12"/>
  <c r="AP15" i="12"/>
  <c r="AZ15" i="12"/>
  <c r="AT15" i="12"/>
  <c r="AN15" i="12"/>
  <c r="AS15" i="12"/>
  <c r="AV15" i="12"/>
  <c r="AQ15" i="12"/>
  <c r="AX15" i="12"/>
  <c r="AW15" i="12"/>
  <c r="AR15" i="12"/>
  <c r="AU15" i="12"/>
  <c r="BM15" i="12"/>
  <c r="BB15" i="12"/>
  <c r="BL15" i="12"/>
  <c r="BJ15" i="12"/>
  <c r="BI15" i="12"/>
  <c r="BE15" i="12"/>
  <c r="BK15" i="12"/>
  <c r="BG15" i="12"/>
  <c r="BD15" i="12"/>
  <c r="BF15" i="12"/>
  <c r="BH15" i="12"/>
  <c r="BN15" i="12"/>
  <c r="BC15" i="12"/>
  <c r="BE14" i="12"/>
  <c r="BH14" i="12"/>
  <c r="BM14" i="12"/>
  <c r="BI14" i="12"/>
  <c r="BF14" i="12"/>
  <c r="BG14" i="12"/>
  <c r="BJ14" i="12"/>
  <c r="BL14" i="12"/>
  <c r="BK14" i="12"/>
  <c r="BU14" i="12"/>
  <c r="BW14" i="12"/>
  <c r="BV14" i="12"/>
  <c r="BY14" i="12"/>
  <c r="BX14" i="12"/>
  <c r="BS14" i="12"/>
  <c r="BZ14" i="12"/>
  <c r="BT14" i="12"/>
  <c r="CA14" i="12"/>
  <c r="AU14" i="12"/>
  <c r="AS14" i="12"/>
  <c r="AY14" i="12"/>
  <c r="AT14" i="12"/>
  <c r="AX14" i="12"/>
  <c r="AQ14" i="12"/>
  <c r="AW14" i="12"/>
  <c r="AV14" i="12"/>
  <c r="AR14" i="12"/>
  <c r="BX13" i="12"/>
  <c r="BU13" i="12"/>
  <c r="BY13" i="12"/>
  <c r="BT13" i="12"/>
  <c r="BW13" i="12"/>
  <c r="BV13" i="12"/>
  <c r="BZ13" i="12"/>
  <c r="CA13" i="12"/>
  <c r="BS13" i="12"/>
  <c r="AS13" i="12"/>
  <c r="AR13" i="12"/>
  <c r="AW13" i="12"/>
  <c r="AV13" i="12"/>
  <c r="AX13" i="12"/>
  <c r="AY13" i="12"/>
  <c r="AT13" i="12"/>
  <c r="AU13" i="12"/>
  <c r="AQ13" i="12"/>
  <c r="BK13" i="12"/>
  <c r="BE13" i="12"/>
  <c r="BF13" i="12"/>
  <c r="BG13" i="12"/>
  <c r="BH13" i="12"/>
  <c r="BL13" i="12"/>
  <c r="BJ13" i="12"/>
  <c r="BM13" i="12"/>
  <c r="BI13" i="12"/>
  <c r="AW12" i="12"/>
  <c r="AT12" i="12"/>
  <c r="AX12" i="12"/>
  <c r="AV12" i="12"/>
  <c r="AQ12" i="12"/>
  <c r="AR12" i="12"/>
  <c r="AU12" i="12"/>
  <c r="AY12" i="12"/>
  <c r="AS12" i="12"/>
  <c r="BS12" i="12"/>
  <c r="CA12" i="12"/>
  <c r="BU12" i="12"/>
  <c r="BY12" i="12"/>
  <c r="BZ12" i="12"/>
  <c r="BX12" i="12"/>
  <c r="BV12" i="12"/>
  <c r="BW12" i="12"/>
  <c r="BT12" i="12"/>
  <c r="BL12" i="12"/>
  <c r="BE12" i="12"/>
  <c r="BF12" i="12"/>
  <c r="BJ12" i="12"/>
  <c r="BM12" i="12"/>
  <c r="BG12" i="12"/>
  <c r="BK12" i="12"/>
  <c r="BI12" i="12"/>
  <c r="BH12" i="12"/>
  <c r="AS10" i="12"/>
  <c r="AY10" i="12"/>
  <c r="AU10" i="12"/>
  <c r="AO10" i="12"/>
  <c r="AW10" i="12"/>
  <c r="AT10" i="12"/>
  <c r="AV10" i="12"/>
  <c r="AN10" i="12"/>
  <c r="AQ10" i="12"/>
  <c r="AX10" i="12"/>
  <c r="AP10" i="12"/>
  <c r="AZ10" i="12"/>
  <c r="AR10" i="12"/>
  <c r="BD10" i="12"/>
  <c r="BN10" i="12"/>
  <c r="BC10" i="12"/>
  <c r="BE10" i="12"/>
  <c r="BB10" i="12"/>
  <c r="BL10" i="12"/>
  <c r="BK10" i="12"/>
  <c r="BH10" i="12"/>
  <c r="BM10" i="12"/>
  <c r="BF10" i="12"/>
  <c r="BG10" i="12"/>
  <c r="BI10" i="12"/>
  <c r="BJ10" i="12"/>
  <c r="BT10" i="12"/>
  <c r="BY10" i="12"/>
  <c r="BP10" i="12"/>
  <c r="BR10" i="12"/>
  <c r="BS10" i="12"/>
  <c r="BW10" i="12"/>
  <c r="CA10" i="12"/>
  <c r="CB10" i="12"/>
  <c r="BQ10" i="12"/>
  <c r="BV10" i="12"/>
  <c r="BX10" i="12"/>
  <c r="BU10" i="12"/>
  <c r="BZ10" i="12"/>
  <c r="N62" i="1"/>
  <c r="N57" i="1"/>
  <c r="M70" i="27"/>
  <c r="N24" i="27" s="1"/>
  <c r="M63" i="27"/>
  <c r="E11" i="22"/>
  <c r="I14" i="27"/>
  <c r="I45" i="27" s="1"/>
  <c r="H58" i="27"/>
  <c r="I20" i="27" s="1"/>
  <c r="I65" i="27" s="1"/>
  <c r="I48" i="27"/>
  <c r="J16" i="27" s="1"/>
  <c r="G8" i="27"/>
  <c r="H54" i="27"/>
  <c r="I15" i="27" s="1"/>
  <c r="I13" i="27"/>
  <c r="I51" i="27" s="1"/>
  <c r="G75" i="27"/>
  <c r="H19" i="27"/>
  <c r="H74" i="27" s="1"/>
  <c r="H67" i="27"/>
  <c r="I21" i="27" s="1"/>
  <c r="I59" i="27" s="1"/>
  <c r="E10" i="22"/>
  <c r="Q24" i="27"/>
  <c r="Q69" i="27" s="1"/>
  <c r="H11" i="27"/>
  <c r="E4" i="22" s="1"/>
  <c r="I23" i="27"/>
  <c r="I61" i="27" s="1"/>
  <c r="D5" i="22"/>
  <c r="D6" i="22" s="1"/>
  <c r="H60" i="1"/>
  <c r="Q29" i="1"/>
  <c r="Q62" i="1" s="1"/>
  <c r="BE18" i="12"/>
  <c r="BH18" i="12"/>
  <c r="BN18" i="12"/>
  <c r="BD18" i="12"/>
  <c r="BI18" i="12"/>
  <c r="BF18" i="12"/>
  <c r="BG18" i="12"/>
  <c r="BB18" i="12"/>
  <c r="BK18" i="12"/>
  <c r="BC18" i="12"/>
  <c r="BM18" i="12"/>
  <c r="BJ18" i="12"/>
  <c r="BL18" i="12"/>
  <c r="BF32" i="12"/>
  <c r="BN32" i="12"/>
  <c r="BI32" i="12"/>
  <c r="BG32" i="12"/>
  <c r="BH32" i="12"/>
  <c r="BK32" i="12"/>
  <c r="BJ32" i="12"/>
  <c r="BE32" i="12"/>
  <c r="BM32" i="12"/>
  <c r="BL32" i="12"/>
  <c r="BD12" i="12"/>
  <c r="BC12" i="12"/>
  <c r="BB12" i="12"/>
  <c r="AO18" i="12"/>
  <c r="AU18" i="12"/>
  <c r="AT18" i="12"/>
  <c r="AV18" i="12"/>
  <c r="AW18" i="12"/>
  <c r="AN18" i="12"/>
  <c r="AX18" i="12"/>
  <c r="AS18" i="12"/>
  <c r="AR18" i="12"/>
  <c r="AQ18" i="12"/>
  <c r="AZ18" i="12"/>
  <c r="AP18" i="12"/>
  <c r="AY18" i="12"/>
  <c r="AZ8" i="12"/>
  <c r="AQ8" i="12"/>
  <c r="AU8" i="12"/>
  <c r="AW8" i="12"/>
  <c r="AN8" i="12"/>
  <c r="AP8" i="12"/>
  <c r="AR8" i="12"/>
  <c r="AY8" i="12"/>
  <c r="AO8" i="12"/>
  <c r="AX8" i="12"/>
  <c r="AS8" i="12"/>
  <c r="AT8" i="12"/>
  <c r="AV8" i="12"/>
  <c r="CB5" i="12"/>
  <c r="BX5" i="12"/>
  <c r="BR5" i="12"/>
  <c r="BW5" i="12"/>
  <c r="BP5" i="12"/>
  <c r="CA5" i="12"/>
  <c r="BZ5" i="12"/>
  <c r="BT5" i="12"/>
  <c r="BU5" i="12"/>
  <c r="BY5" i="12"/>
  <c r="BS5" i="12"/>
  <c r="BQ5" i="12"/>
  <c r="BV5" i="12"/>
  <c r="BO235" i="12"/>
  <c r="AW28" i="12"/>
  <c r="AN28" i="12"/>
  <c r="AP28" i="12"/>
  <c r="AO28" i="12"/>
  <c r="AQ28" i="12"/>
  <c r="AR28" i="12"/>
  <c r="AT28" i="12"/>
  <c r="AV28" i="12"/>
  <c r="AS28" i="12"/>
  <c r="AU28" i="12"/>
  <c r="AV34" i="12"/>
  <c r="AW34" i="12"/>
  <c r="AT34" i="12"/>
  <c r="AU34" i="12"/>
  <c r="AZ34" i="12"/>
  <c r="AX34" i="12"/>
  <c r="AY34" i="12"/>
  <c r="AR34" i="12"/>
  <c r="AS34" i="12"/>
  <c r="AQ34" i="12"/>
  <c r="BD17" i="12"/>
  <c r="BG17" i="12"/>
  <c r="BI17" i="12"/>
  <c r="BJ17" i="12"/>
  <c r="BH17" i="12"/>
  <c r="BF17" i="12"/>
  <c r="BN17" i="12"/>
  <c r="BE17" i="12"/>
  <c r="BC17" i="12"/>
  <c r="BM17" i="12"/>
  <c r="BB17" i="12"/>
  <c r="BK17" i="12"/>
  <c r="BL17" i="12"/>
  <c r="CB8" i="12"/>
  <c r="BX8" i="12"/>
  <c r="BR8" i="12"/>
  <c r="CA8" i="12"/>
  <c r="BU8" i="12"/>
  <c r="BW8" i="12"/>
  <c r="BP8" i="12"/>
  <c r="BZ8" i="12"/>
  <c r="BS8" i="12"/>
  <c r="BQ8" i="12"/>
  <c r="BY8" i="12"/>
  <c r="BT8" i="12"/>
  <c r="BV8" i="12"/>
  <c r="AQ6" i="12"/>
  <c r="AY6" i="12"/>
  <c r="AT6" i="12"/>
  <c r="AO6" i="12"/>
  <c r="AZ6" i="12"/>
  <c r="AW6" i="12"/>
  <c r="AR6" i="12"/>
  <c r="AS6" i="12"/>
  <c r="AU6" i="12"/>
  <c r="AP6" i="12"/>
  <c r="AV6" i="12"/>
  <c r="AN6" i="12"/>
  <c r="AX6" i="12"/>
  <c r="BJ34" i="12"/>
  <c r="BI34" i="12"/>
  <c r="BN34" i="12"/>
  <c r="BG34" i="12"/>
  <c r="BH34" i="12"/>
  <c r="BF34" i="12"/>
  <c r="BE34" i="12"/>
  <c r="BK34" i="12"/>
  <c r="BL34" i="12"/>
  <c r="BM34" i="12"/>
  <c r="BF33" i="12"/>
  <c r="BN33" i="12"/>
  <c r="BL33" i="12"/>
  <c r="BM33" i="12"/>
  <c r="BH33" i="12"/>
  <c r="BG33" i="12"/>
  <c r="BI33" i="12"/>
  <c r="BK33" i="12"/>
  <c r="BE33" i="12"/>
  <c r="BJ33" i="12"/>
  <c r="BN24" i="12"/>
  <c r="BH24" i="12"/>
  <c r="BL24" i="12"/>
  <c r="BG24" i="12"/>
  <c r="BJ24" i="12"/>
  <c r="BI24" i="12"/>
  <c r="BF24" i="12"/>
  <c r="BM24" i="12"/>
  <c r="BK24" i="12"/>
  <c r="BD24" i="12"/>
  <c r="BE24" i="12"/>
  <c r="BC24" i="12"/>
  <c r="BB24" i="12"/>
  <c r="BS39" i="12"/>
  <c r="BT39" i="12"/>
  <c r="BW39" i="12"/>
  <c r="CB39" i="12"/>
  <c r="BY39" i="12"/>
  <c r="BV39" i="12"/>
  <c r="BU39" i="12"/>
  <c r="CA39" i="12"/>
  <c r="BZ39" i="12"/>
  <c r="BX39" i="12"/>
  <c r="AX30" i="12"/>
  <c r="AZ30" i="12"/>
  <c r="AY30" i="12"/>
  <c r="BL6" i="12"/>
  <c r="BI6" i="12"/>
  <c r="BK6" i="12"/>
  <c r="BH6" i="12"/>
  <c r="BC6" i="12"/>
  <c r="BD6" i="12"/>
  <c r="BN6" i="12"/>
  <c r="BF6" i="12"/>
  <c r="BJ6" i="12"/>
  <c r="BB6" i="12"/>
  <c r="BG6" i="12"/>
  <c r="BE6" i="12"/>
  <c r="BM6" i="12"/>
  <c r="BX21" i="12"/>
  <c r="BU21" i="12"/>
  <c r="BW21" i="12"/>
  <c r="BT21" i="12"/>
  <c r="BV21" i="12"/>
  <c r="BQ21" i="12"/>
  <c r="BY21" i="12"/>
  <c r="BP21" i="12"/>
  <c r="CB21" i="12"/>
  <c r="CA21" i="12"/>
  <c r="BS21" i="12"/>
  <c r="BZ21" i="12"/>
  <c r="BR21" i="12"/>
  <c r="BP20" i="12"/>
  <c r="BZ20" i="12"/>
  <c r="BQ20" i="12"/>
  <c r="BX20" i="12"/>
  <c r="CB20" i="12"/>
  <c r="BW20" i="12"/>
  <c r="BS20" i="12"/>
  <c r="BV20" i="12"/>
  <c r="CA20" i="12"/>
  <c r="BR20" i="12"/>
  <c r="BU20" i="12"/>
  <c r="BT20" i="12"/>
  <c r="BY20" i="12"/>
  <c r="BB19" i="12"/>
  <c r="BF19" i="12"/>
  <c r="BH19" i="12"/>
  <c r="BN19" i="12"/>
  <c r="BC19" i="12"/>
  <c r="BL19" i="12"/>
  <c r="BG19" i="12"/>
  <c r="BI19" i="12"/>
  <c r="BJ19" i="12"/>
  <c r="BE19" i="12"/>
  <c r="BD19" i="12"/>
  <c r="BM19" i="12"/>
  <c r="BK19" i="12"/>
  <c r="BW9" i="12"/>
  <c r="BS9" i="12"/>
  <c r="BY9" i="12"/>
  <c r="BR9" i="12"/>
  <c r="CB9" i="12"/>
  <c r="CA9" i="12"/>
  <c r="BT9" i="12"/>
  <c r="BU9" i="12"/>
  <c r="BQ9" i="12"/>
  <c r="BZ9" i="12"/>
  <c r="BX9" i="12"/>
  <c r="BP9" i="12"/>
  <c r="BV9" i="12"/>
  <c r="AX40" i="12"/>
  <c r="AY40" i="12"/>
  <c r="AW40" i="12"/>
  <c r="AZ40" i="12"/>
  <c r="AR40" i="12"/>
  <c r="AV40" i="12"/>
  <c r="AT40" i="12"/>
  <c r="AS40" i="12"/>
  <c r="AU40" i="12"/>
  <c r="AQ40" i="12"/>
  <c r="AW31" i="12"/>
  <c r="AT31" i="12"/>
  <c r="AR31" i="12"/>
  <c r="AZ31" i="12"/>
  <c r="AY31" i="12"/>
  <c r="AQ31" i="12"/>
  <c r="AU31" i="12"/>
  <c r="AV31" i="12"/>
  <c r="AS31" i="12"/>
  <c r="AX31" i="12"/>
  <c r="BY35" i="12"/>
  <c r="BZ35" i="12"/>
  <c r="BW35" i="12"/>
  <c r="BX35" i="12"/>
  <c r="BU35" i="12"/>
  <c r="BV35" i="12"/>
  <c r="CB35" i="12"/>
  <c r="BT35" i="12"/>
  <c r="CA35" i="12"/>
  <c r="BS35" i="12"/>
  <c r="AT26" i="12"/>
  <c r="AW26" i="12"/>
  <c r="AS26" i="12"/>
  <c r="AO26" i="12"/>
  <c r="AP26" i="12"/>
  <c r="AR26" i="12"/>
  <c r="AZ26" i="12"/>
  <c r="AQ26" i="12"/>
  <c r="AU26" i="12"/>
  <c r="AX26" i="12"/>
  <c r="AY26" i="12"/>
  <c r="AV26" i="12"/>
  <c r="AN26" i="12"/>
  <c r="BB25" i="12"/>
  <c r="BI25" i="12"/>
  <c r="BF25" i="12"/>
  <c r="BH25" i="12"/>
  <c r="BK25" i="12"/>
  <c r="BG25" i="12"/>
  <c r="BM25" i="12"/>
  <c r="BN25" i="12"/>
  <c r="BJ25" i="12"/>
  <c r="BD25" i="12"/>
  <c r="BC25" i="12"/>
  <c r="BL25" i="12"/>
  <c r="BE25" i="12"/>
  <c r="BY40" i="12"/>
  <c r="BW40" i="12"/>
  <c r="BX40" i="12"/>
  <c r="BS40" i="12"/>
  <c r="BU40" i="12"/>
  <c r="BZ40" i="12"/>
  <c r="BT40" i="12"/>
  <c r="BV40" i="12"/>
  <c r="CA40" i="12"/>
  <c r="CB40" i="12"/>
  <c r="BG16" i="12"/>
  <c r="BN16" i="12"/>
  <c r="BH16" i="12"/>
  <c r="BI16" i="12"/>
  <c r="BJ16" i="12"/>
  <c r="BF16" i="12"/>
  <c r="BC16" i="12"/>
  <c r="BM16" i="12"/>
  <c r="BL16" i="12"/>
  <c r="BK16" i="12"/>
  <c r="BE16" i="12"/>
  <c r="BB16" i="12"/>
  <c r="BD16" i="12"/>
  <c r="BY31" i="12"/>
  <c r="BW31" i="12"/>
  <c r="BZ31" i="12"/>
  <c r="CB31" i="12"/>
  <c r="BS31" i="12"/>
  <c r="CA31" i="12"/>
  <c r="BU31" i="12"/>
  <c r="BV31" i="12"/>
  <c r="BT31" i="12"/>
  <c r="BX31" i="12"/>
  <c r="AS7" i="12"/>
  <c r="AW7" i="12"/>
  <c r="AV7" i="12"/>
  <c r="AX7" i="12"/>
  <c r="AO7" i="12"/>
  <c r="AT7" i="12"/>
  <c r="AY7" i="12"/>
  <c r="AN7" i="12"/>
  <c r="AQ7" i="12"/>
  <c r="AU7" i="12"/>
  <c r="AZ7" i="12"/>
  <c r="AR7" i="12"/>
  <c r="AP7" i="12"/>
  <c r="AN22" i="12"/>
  <c r="AS22" i="12"/>
  <c r="AO22" i="12"/>
  <c r="AX22" i="12"/>
  <c r="AW22" i="12"/>
  <c r="AZ22" i="12"/>
  <c r="AR22" i="12"/>
  <c r="AP22" i="12"/>
  <c r="AT22" i="12"/>
  <c r="AQ22" i="12"/>
  <c r="AV22" i="12"/>
  <c r="AU22" i="12"/>
  <c r="AY22" i="12"/>
  <c r="BQ13" i="12"/>
  <c r="BP13" i="12"/>
  <c r="BR13" i="12"/>
  <c r="BH36" i="12"/>
  <c r="BG36" i="12"/>
  <c r="BM36" i="12"/>
  <c r="BF36" i="12"/>
  <c r="BN36" i="12"/>
  <c r="BJ36" i="12"/>
  <c r="BL36" i="12"/>
  <c r="BI36" i="12"/>
  <c r="BE36" i="12"/>
  <c r="BK36" i="12"/>
  <c r="AP12" i="12"/>
  <c r="AO12" i="12"/>
  <c r="AN12" i="12"/>
  <c r="AV27" i="12"/>
  <c r="AW27" i="12"/>
  <c r="AU27" i="12"/>
  <c r="AO27" i="12"/>
  <c r="AT27" i="12"/>
  <c r="AN27" i="12"/>
  <c r="AS27" i="12"/>
  <c r="AR27" i="12"/>
  <c r="AP27" i="12"/>
  <c r="AQ27" i="12"/>
  <c r="BB11" i="12"/>
  <c r="BD11" i="12"/>
  <c r="BC11" i="12"/>
  <c r="BZ26" i="12"/>
  <c r="BX26" i="12"/>
  <c r="CB26" i="12"/>
  <c r="BQ26" i="12"/>
  <c r="BY26" i="12"/>
  <c r="BW26" i="12"/>
  <c r="BP26" i="12"/>
  <c r="CA26" i="12"/>
  <c r="BR26" i="12"/>
  <c r="BT26" i="12"/>
  <c r="BS26" i="12"/>
  <c r="BU26" i="12"/>
  <c r="BV26" i="12"/>
  <c r="BW25" i="12"/>
  <c r="BZ25" i="12"/>
  <c r="BV25" i="12"/>
  <c r="BT25" i="12"/>
  <c r="BX25" i="12"/>
  <c r="BQ25" i="12"/>
  <c r="CA25" i="12"/>
  <c r="BS25" i="12"/>
  <c r="BR25" i="12"/>
  <c r="CB25" i="12"/>
  <c r="BP25" i="12"/>
  <c r="BU25" i="12"/>
  <c r="BY25" i="12"/>
  <c r="AY32" i="12"/>
  <c r="AR32" i="12"/>
  <c r="AX32" i="12"/>
  <c r="AV32" i="12"/>
  <c r="AW32" i="12"/>
  <c r="AQ32" i="12"/>
  <c r="AT32" i="12"/>
  <c r="AZ32" i="12"/>
  <c r="AS32" i="12"/>
  <c r="AU32" i="12"/>
  <c r="BW16" i="12"/>
  <c r="BZ16" i="12"/>
  <c r="BP16" i="12"/>
  <c r="BY16" i="12"/>
  <c r="BQ16" i="12"/>
  <c r="CB16" i="12"/>
  <c r="BR16" i="12"/>
  <c r="BT16" i="12"/>
  <c r="BU16" i="12"/>
  <c r="BS16" i="12"/>
  <c r="BX16" i="12"/>
  <c r="BV16" i="12"/>
  <c r="CA16" i="12"/>
  <c r="AP23" i="12"/>
  <c r="AW23" i="12"/>
  <c r="AZ23" i="12"/>
  <c r="AO23" i="12"/>
  <c r="AV23" i="12"/>
  <c r="AR23" i="12"/>
  <c r="AY23" i="12"/>
  <c r="AQ23" i="12"/>
  <c r="AX23" i="12"/>
  <c r="AU23" i="12"/>
  <c r="AS23" i="12"/>
  <c r="AN23" i="12"/>
  <c r="AT23" i="12"/>
  <c r="BL7" i="12"/>
  <c r="BN7" i="12"/>
  <c r="BB7" i="12"/>
  <c r="BE7" i="12"/>
  <c r="BG7" i="12"/>
  <c r="BF7" i="12"/>
  <c r="BH7" i="12"/>
  <c r="BD7" i="12"/>
  <c r="BM7" i="12"/>
  <c r="BC7" i="12"/>
  <c r="BI7" i="12"/>
  <c r="BK7" i="12"/>
  <c r="BJ7" i="12"/>
  <c r="BC14" i="12"/>
  <c r="BD14" i="12"/>
  <c r="BB14" i="12"/>
  <c r="AX29" i="12"/>
  <c r="AY29" i="12"/>
  <c r="AZ29" i="12"/>
  <c r="AP13" i="12"/>
  <c r="AN13" i="12"/>
  <c r="AO13" i="12"/>
  <c r="CB36" i="12"/>
  <c r="BZ36" i="12"/>
  <c r="BW36" i="12"/>
  <c r="BT36" i="12"/>
  <c r="BV36" i="12"/>
  <c r="BX36" i="12"/>
  <c r="BS36" i="12"/>
  <c r="BY36" i="12"/>
  <c r="CA36" i="12"/>
  <c r="BU36" i="12"/>
  <c r="BQ12" i="12"/>
  <c r="BP12" i="12"/>
  <c r="BR12" i="12"/>
  <c r="BP27" i="12"/>
  <c r="BV27" i="12"/>
  <c r="BW27" i="12"/>
  <c r="BT27" i="12"/>
  <c r="BY27" i="12"/>
  <c r="BS27" i="12"/>
  <c r="BR27" i="12"/>
  <c r="BQ27" i="12"/>
  <c r="BU27" i="12"/>
  <c r="BX27" i="12"/>
  <c r="BX17" i="12"/>
  <c r="CB17" i="12"/>
  <c r="BS17" i="12"/>
  <c r="BZ17" i="12"/>
  <c r="BW17" i="12"/>
  <c r="BP17" i="12"/>
  <c r="BT17" i="12"/>
  <c r="CA17" i="12"/>
  <c r="BR17" i="12"/>
  <c r="BQ17" i="12"/>
  <c r="BU17" i="12"/>
  <c r="BV17" i="12"/>
  <c r="BY17" i="12"/>
  <c r="BN8" i="12"/>
  <c r="BF8" i="12"/>
  <c r="BH8" i="12"/>
  <c r="BE8" i="12"/>
  <c r="BG8" i="12"/>
  <c r="BI8" i="12"/>
  <c r="BJ8" i="12"/>
  <c r="BL8" i="12"/>
  <c r="BB8" i="12"/>
  <c r="BD8" i="12"/>
  <c r="BK8" i="12"/>
  <c r="BM8" i="12"/>
  <c r="BC8" i="12"/>
  <c r="BR23" i="12"/>
  <c r="BS23" i="12"/>
  <c r="BP23" i="12"/>
  <c r="BV23" i="12"/>
  <c r="BW23" i="12"/>
  <c r="BQ23" i="12"/>
  <c r="CB23" i="12"/>
  <c r="BT23" i="12"/>
  <c r="BZ23" i="12"/>
  <c r="CA23" i="12"/>
  <c r="BX23" i="12"/>
  <c r="BU23" i="12"/>
  <c r="BY23" i="12"/>
  <c r="BA235" i="12"/>
  <c r="BG5" i="12"/>
  <c r="BJ5" i="12"/>
  <c r="BI5" i="12"/>
  <c r="BB5" i="12"/>
  <c r="BH5" i="12"/>
  <c r="BK5" i="12"/>
  <c r="BF5" i="12"/>
  <c r="BC5" i="12"/>
  <c r="BL5" i="12"/>
  <c r="BD5" i="12"/>
  <c r="BM5" i="12"/>
  <c r="BE5" i="12"/>
  <c r="BN5" i="12"/>
  <c r="AX17" i="12"/>
  <c r="AO17" i="12"/>
  <c r="AQ17" i="12"/>
  <c r="AZ17" i="12"/>
  <c r="AU17" i="12"/>
  <c r="AV17" i="12"/>
  <c r="AW17" i="12"/>
  <c r="AP17" i="12"/>
  <c r="AN17" i="12"/>
  <c r="AT17" i="12"/>
  <c r="AR17" i="12"/>
  <c r="AY17" i="12"/>
  <c r="AS17" i="12"/>
  <c r="AQ39" i="12"/>
  <c r="AR39" i="12"/>
  <c r="AS39" i="12"/>
  <c r="AT39" i="12"/>
  <c r="AV39" i="12"/>
  <c r="AY39" i="12"/>
  <c r="AX39" i="12"/>
  <c r="AW39" i="12"/>
  <c r="AU39" i="12"/>
  <c r="AZ39" i="12"/>
  <c r="AN14" i="12"/>
  <c r="AP14" i="12"/>
  <c r="AO14" i="12"/>
  <c r="AQ33" i="12"/>
  <c r="AZ33" i="12"/>
  <c r="AW33" i="12"/>
  <c r="AR33" i="12"/>
  <c r="AX33" i="12"/>
  <c r="AS33" i="12"/>
  <c r="AV33" i="12"/>
  <c r="AY33" i="12"/>
  <c r="AT33" i="12"/>
  <c r="AU33" i="12"/>
  <c r="AO24" i="12"/>
  <c r="AZ24" i="12"/>
  <c r="AP24" i="12"/>
  <c r="AW24" i="12"/>
  <c r="AY24" i="12"/>
  <c r="AV24" i="12"/>
  <c r="AN24" i="12"/>
  <c r="AX24" i="12"/>
  <c r="AU24" i="12"/>
  <c r="AS24" i="12"/>
  <c r="AT24" i="12"/>
  <c r="AR24" i="12"/>
  <c r="AQ24" i="12"/>
  <c r="AR5" i="12"/>
  <c r="AP5" i="12"/>
  <c r="AW5" i="12"/>
  <c r="AZ5" i="12"/>
  <c r="AS5" i="12"/>
  <c r="AT5" i="12"/>
  <c r="AO5" i="12"/>
  <c r="AU5" i="12"/>
  <c r="AX5" i="12"/>
  <c r="AN5" i="12"/>
  <c r="AQ5" i="12"/>
  <c r="AV5" i="12"/>
  <c r="AY5" i="12"/>
  <c r="BJ28" i="12"/>
  <c r="BD28" i="12"/>
  <c r="BI28" i="12"/>
  <c r="BH28" i="12"/>
  <c r="BB28" i="12"/>
  <c r="BE28" i="12"/>
  <c r="BK28" i="12"/>
  <c r="BF28" i="12"/>
  <c r="BC28" i="12"/>
  <c r="BG28" i="12"/>
  <c r="BQ19" i="12"/>
  <c r="BR19" i="12"/>
  <c r="CB19" i="12"/>
  <c r="BX19" i="12"/>
  <c r="BP19" i="12"/>
  <c r="BY19" i="12"/>
  <c r="BZ19" i="12"/>
  <c r="CA19" i="12"/>
  <c r="BW19" i="12"/>
  <c r="BS19" i="12"/>
  <c r="BT19" i="12"/>
  <c r="BU19" i="12"/>
  <c r="BV19" i="12"/>
  <c r="AS9" i="12"/>
  <c r="AO9" i="12"/>
  <c r="AU9" i="12"/>
  <c r="AR9" i="12"/>
  <c r="AP9" i="12"/>
  <c r="AZ9" i="12"/>
  <c r="AT9" i="12"/>
  <c r="AN9" i="12"/>
  <c r="AW9" i="12"/>
  <c r="AQ9" i="12"/>
  <c r="AY9" i="12"/>
  <c r="AV9" i="12"/>
  <c r="AX9" i="12"/>
  <c r="AY35" i="12"/>
  <c r="AX35" i="12"/>
  <c r="AW35" i="12"/>
  <c r="AQ35" i="12"/>
  <c r="AZ35" i="12"/>
  <c r="AU35" i="12"/>
  <c r="AR35" i="12"/>
  <c r="AS35" i="12"/>
  <c r="AV35" i="12"/>
  <c r="AT35" i="12"/>
  <c r="BZ34" i="12"/>
  <c r="BT34" i="12"/>
  <c r="BY34" i="12"/>
  <c r="CA34" i="12"/>
  <c r="BW34" i="12"/>
  <c r="CB34" i="12"/>
  <c r="BS34" i="12"/>
  <c r="BU34" i="12"/>
  <c r="BV34" i="12"/>
  <c r="BX34" i="12"/>
  <c r="BW33" i="12"/>
  <c r="BX33" i="12"/>
  <c r="CA33" i="12"/>
  <c r="CB33" i="12"/>
  <c r="BZ33" i="12"/>
  <c r="BS33" i="12"/>
  <c r="BU33" i="12"/>
  <c r="BV33" i="12"/>
  <c r="BT33" i="12"/>
  <c r="BY33" i="12"/>
  <c r="BT24" i="12"/>
  <c r="BR24" i="12"/>
  <c r="BV24" i="12"/>
  <c r="BP24" i="12"/>
  <c r="BW24" i="12"/>
  <c r="BQ24" i="12"/>
  <c r="BU24" i="12"/>
  <c r="BY24" i="12"/>
  <c r="CB24" i="12"/>
  <c r="CA24" i="12"/>
  <c r="BX24" i="12"/>
  <c r="BZ24" i="12"/>
  <c r="BS24" i="12"/>
  <c r="BK22" i="12"/>
  <c r="BI22" i="12"/>
  <c r="BC22" i="12"/>
  <c r="BN22" i="12"/>
  <c r="BJ22" i="12"/>
  <c r="BH22" i="12"/>
  <c r="BG22" i="12"/>
  <c r="BB22" i="12"/>
  <c r="BL22" i="12"/>
  <c r="BE22" i="12"/>
  <c r="BM22" i="12"/>
  <c r="BD22" i="12"/>
  <c r="BF22" i="12"/>
  <c r="CA6" i="12"/>
  <c r="BS6" i="12"/>
  <c r="BT6" i="12"/>
  <c r="BW6" i="12"/>
  <c r="CB6" i="12"/>
  <c r="BQ6" i="12"/>
  <c r="BV6" i="12"/>
  <c r="BR6" i="12"/>
  <c r="BP6" i="12"/>
  <c r="BY6" i="12"/>
  <c r="BZ6" i="12"/>
  <c r="BX6" i="12"/>
  <c r="BU6" i="12"/>
  <c r="AQ21" i="12"/>
  <c r="AU21" i="12"/>
  <c r="AR21" i="12"/>
  <c r="AT21" i="12"/>
  <c r="AP21" i="12"/>
  <c r="AY21" i="12"/>
  <c r="AZ21" i="12"/>
  <c r="AV21" i="12"/>
  <c r="AX21" i="12"/>
  <c r="AS21" i="12"/>
  <c r="AW21" i="12"/>
  <c r="AO21" i="12"/>
  <c r="AN21" i="12"/>
  <c r="AX20" i="12"/>
  <c r="AW20" i="12"/>
  <c r="AQ20" i="12"/>
  <c r="AO20" i="12"/>
  <c r="AV20" i="12"/>
  <c r="AY20" i="12"/>
  <c r="AR20" i="12"/>
  <c r="AS20" i="12"/>
  <c r="AT20" i="12"/>
  <c r="AU20" i="12"/>
  <c r="AP20" i="12"/>
  <c r="AZ20" i="12"/>
  <c r="AN20" i="12"/>
  <c r="BR11" i="12"/>
  <c r="BQ11" i="12"/>
  <c r="BP11" i="12"/>
  <c r="BN26" i="12"/>
  <c r="BH26" i="12"/>
  <c r="BC26" i="12"/>
  <c r="BB26" i="12"/>
  <c r="BF26" i="12"/>
  <c r="BG26" i="12"/>
  <c r="BE26" i="12"/>
  <c r="BI26" i="12"/>
  <c r="BK26" i="12"/>
  <c r="BM26" i="12"/>
  <c r="BJ26" i="12"/>
  <c r="BL26" i="12"/>
  <c r="BD26" i="12"/>
  <c r="AW25" i="12"/>
  <c r="AO25" i="12"/>
  <c r="AX25" i="12"/>
  <c r="AZ25" i="12"/>
  <c r="AN25" i="12"/>
  <c r="AR25" i="12"/>
  <c r="AY25" i="12"/>
  <c r="AP25" i="12"/>
  <c r="AT25" i="12"/>
  <c r="AQ25" i="12"/>
  <c r="AS25" i="12"/>
  <c r="AU25" i="12"/>
  <c r="AV25" i="12"/>
  <c r="BB9" i="12"/>
  <c r="BG9" i="12"/>
  <c r="BK9" i="12"/>
  <c r="BM9" i="12"/>
  <c r="BD9" i="12"/>
  <c r="BN9" i="12"/>
  <c r="BF9" i="12"/>
  <c r="BJ9" i="12"/>
  <c r="BC9" i="12"/>
  <c r="BH9" i="12"/>
  <c r="BI9" i="12"/>
  <c r="BL9" i="12"/>
  <c r="BE9" i="12"/>
  <c r="BF40" i="12"/>
  <c r="BN40" i="12"/>
  <c r="BI40" i="12"/>
  <c r="BE40" i="12"/>
  <c r="BJ40" i="12"/>
  <c r="BL40" i="12"/>
  <c r="BH40" i="12"/>
  <c r="BG40" i="12"/>
  <c r="BM40" i="12"/>
  <c r="BK40" i="12"/>
  <c r="AQ16" i="12"/>
  <c r="AT16" i="12"/>
  <c r="AW16" i="12"/>
  <c r="AN16" i="12"/>
  <c r="AX16" i="12"/>
  <c r="AV16" i="12"/>
  <c r="AP16" i="12"/>
  <c r="AO16" i="12"/>
  <c r="AZ16" i="12"/>
  <c r="AY16" i="12"/>
  <c r="AU16" i="12"/>
  <c r="AR16" i="12"/>
  <c r="AS16" i="12"/>
  <c r="BF31" i="12"/>
  <c r="BI31" i="12"/>
  <c r="BH31" i="12"/>
  <c r="BN31" i="12"/>
  <c r="BE31" i="12"/>
  <c r="BK31" i="12"/>
  <c r="BG31" i="12"/>
  <c r="BM31" i="12"/>
  <c r="BL31" i="12"/>
  <c r="BJ31" i="12"/>
  <c r="BQ7" i="12"/>
  <c r="BU7" i="12"/>
  <c r="BW7" i="12"/>
  <c r="BP7" i="12"/>
  <c r="BY7" i="12"/>
  <c r="BV7" i="12"/>
  <c r="BX7" i="12"/>
  <c r="CA7" i="12"/>
  <c r="BR7" i="12"/>
  <c r="BS7" i="12"/>
  <c r="BZ7" i="12"/>
  <c r="CB7" i="12"/>
  <c r="BT7" i="12"/>
  <c r="BV22" i="12"/>
  <c r="BT22" i="12"/>
  <c r="CB22" i="12"/>
  <c r="BQ22" i="12"/>
  <c r="BX22" i="12"/>
  <c r="BY22" i="12"/>
  <c r="BS22" i="12"/>
  <c r="BR22" i="12"/>
  <c r="BW22" i="12"/>
  <c r="CA22" i="12"/>
  <c r="BU22" i="12"/>
  <c r="BP22" i="12"/>
  <c r="BZ22" i="12"/>
  <c r="BD13" i="12"/>
  <c r="BB13" i="12"/>
  <c r="BC13" i="12"/>
  <c r="AV36" i="12"/>
  <c r="AS36" i="12"/>
  <c r="AW36" i="12"/>
  <c r="AY36" i="12"/>
  <c r="AQ36" i="12"/>
  <c r="AX36" i="12"/>
  <c r="AR36" i="12"/>
  <c r="AU36" i="12"/>
  <c r="AT36" i="12"/>
  <c r="AZ36" i="12"/>
  <c r="BH20" i="12"/>
  <c r="BG20" i="12"/>
  <c r="BD20" i="12"/>
  <c r="BE20" i="12"/>
  <c r="BL20" i="12"/>
  <c r="BN20" i="12"/>
  <c r="BF20" i="12"/>
  <c r="BB20" i="12"/>
  <c r="BM20" i="12"/>
  <c r="BK20" i="12"/>
  <c r="BJ20" i="12"/>
  <c r="BI20" i="12"/>
  <c r="BC20" i="12"/>
  <c r="BN35" i="12"/>
  <c r="BH35" i="12"/>
  <c r="BI35" i="12"/>
  <c r="BF35" i="12"/>
  <c r="BJ35" i="12"/>
  <c r="BL35" i="12"/>
  <c r="BM35" i="12"/>
  <c r="BK35" i="12"/>
  <c r="BE35" i="12"/>
  <c r="BG35" i="12"/>
  <c r="AP11" i="12"/>
  <c r="AO11" i="12"/>
  <c r="AN11" i="12"/>
  <c r="BP14" i="12"/>
  <c r="BR14" i="12"/>
  <c r="BQ14" i="12"/>
  <c r="BN29" i="12"/>
  <c r="BM29" i="12"/>
  <c r="BL29" i="12"/>
  <c r="BR28" i="12"/>
  <c r="BY28" i="12"/>
  <c r="BQ28" i="12"/>
  <c r="BW28" i="12"/>
  <c r="BX28" i="12"/>
  <c r="BT28" i="12"/>
  <c r="BP28" i="12"/>
  <c r="BV28" i="12"/>
  <c r="BS28" i="12"/>
  <c r="BU28" i="12"/>
  <c r="BH27" i="12"/>
  <c r="BJ27" i="12"/>
  <c r="BK27" i="12"/>
  <c r="BI27" i="12"/>
  <c r="BF27" i="12"/>
  <c r="BG27" i="12"/>
  <c r="BB27" i="12"/>
  <c r="BE27" i="12"/>
  <c r="BD27" i="12"/>
  <c r="BC27" i="12"/>
  <c r="BY32" i="12"/>
  <c r="BV32" i="12"/>
  <c r="BW32" i="12"/>
  <c r="BT32" i="12"/>
  <c r="CA32" i="12"/>
  <c r="BZ32" i="12"/>
  <c r="BX32" i="12"/>
  <c r="BS32" i="12"/>
  <c r="BU32" i="12"/>
  <c r="CB32" i="12"/>
  <c r="BH23" i="12"/>
  <c r="BK23" i="12"/>
  <c r="BF23" i="12"/>
  <c r="BJ23" i="12"/>
  <c r="BB23" i="12"/>
  <c r="BI23" i="12"/>
  <c r="BG23" i="12"/>
  <c r="BL23" i="12"/>
  <c r="BD23" i="12"/>
  <c r="BE23" i="12"/>
  <c r="BC23" i="12"/>
  <c r="BN23" i="12"/>
  <c r="BM23" i="12"/>
  <c r="BN30" i="12"/>
  <c r="BM30" i="12"/>
  <c r="BL30" i="12"/>
  <c r="CB29" i="12"/>
  <c r="BZ29" i="12"/>
  <c r="CA29" i="12"/>
  <c r="AR19" i="12"/>
  <c r="AX19" i="12"/>
  <c r="AS19" i="12"/>
  <c r="AY19" i="12"/>
  <c r="AW19" i="12"/>
  <c r="AT19" i="12"/>
  <c r="AV19" i="12"/>
  <c r="AQ19" i="12"/>
  <c r="AO19" i="12"/>
  <c r="AP19" i="12"/>
  <c r="AN19" i="12"/>
  <c r="AZ19" i="12"/>
  <c r="AU19" i="12"/>
  <c r="BW18" i="12"/>
  <c r="BU18" i="12"/>
  <c r="BX18" i="12"/>
  <c r="BP18" i="12"/>
  <c r="BZ18" i="12"/>
  <c r="CA18" i="12"/>
  <c r="BQ18" i="12"/>
  <c r="BY18" i="12"/>
  <c r="BR18" i="12"/>
  <c r="BT18" i="12"/>
  <c r="CB18" i="12"/>
  <c r="BS18" i="12"/>
  <c r="BV18" i="12"/>
  <c r="BL39" i="12"/>
  <c r="BF39" i="12"/>
  <c r="BH39" i="12"/>
  <c r="BG39" i="12"/>
  <c r="BI39" i="12"/>
  <c r="BK39" i="12"/>
  <c r="BN39" i="12"/>
  <c r="BJ39" i="12"/>
  <c r="BM39" i="12"/>
  <c r="BE39" i="12"/>
  <c r="BZ30" i="12"/>
  <c r="CA30" i="12"/>
  <c r="CB30" i="12"/>
  <c r="BH21" i="12"/>
  <c r="BK21" i="12"/>
  <c r="BI21" i="12"/>
  <c r="BC21" i="12"/>
  <c r="BB21" i="12"/>
  <c r="BM21" i="12"/>
  <c r="BF21" i="12"/>
  <c r="BL21" i="12"/>
  <c r="BN21" i="12"/>
  <c r="BD21" i="12"/>
  <c r="BJ21" i="12"/>
  <c r="BE21" i="12"/>
  <c r="BG21" i="12"/>
  <c r="K57" i="1"/>
  <c r="K62" i="1"/>
  <c r="O57" i="1"/>
  <c r="O62" i="1"/>
  <c r="H56" i="1"/>
  <c r="I27" i="1" s="1"/>
  <c r="H45" i="1"/>
  <c r="I21" i="1" s="1"/>
  <c r="I44" i="1" s="1"/>
  <c r="H25" i="1"/>
  <c r="H66" i="1" s="1"/>
  <c r="I29" i="1"/>
  <c r="I57" i="1" s="1"/>
  <c r="G65" i="1"/>
  <c r="D12" i="8" s="1"/>
  <c r="D13" i="8" s="1"/>
  <c r="H62" i="1"/>
  <c r="I28" i="1" s="1"/>
  <c r="I56" i="1" s="1"/>
  <c r="H48" i="1"/>
  <c r="P62" i="1"/>
  <c r="Q28" i="1" s="1"/>
  <c r="Q61" i="1" s="1"/>
  <c r="H59" i="1"/>
  <c r="H51" i="1"/>
  <c r="I22" i="1" s="1"/>
  <c r="H54" i="1"/>
  <c r="I60" i="27"/>
  <c r="I67" i="27"/>
  <c r="J62" i="27"/>
  <c r="J69" i="27"/>
  <c r="Q62" i="27"/>
  <c r="K63" i="27"/>
  <c r="K70" i="27"/>
  <c r="M62" i="27"/>
  <c r="M69" i="27"/>
  <c r="Q63" i="27"/>
  <c r="Q70" i="27"/>
  <c r="H50" i="27"/>
  <c r="E7" i="22" s="1"/>
  <c r="H43" i="27"/>
  <c r="D13" i="22"/>
  <c r="D15" i="22" s="1"/>
  <c r="P69" i="27"/>
  <c r="P62" i="27"/>
  <c r="Z235" i="12"/>
  <c r="M62" i="1"/>
  <c r="M57" i="1"/>
  <c r="S57" i="1"/>
  <c r="S62" i="1"/>
  <c r="L11" i="19"/>
  <c r="L17" i="19"/>
  <c r="L38" i="19"/>
  <c r="L30" i="19"/>
  <c r="L5" i="19"/>
  <c r="L42" i="19"/>
  <c r="L13" i="19"/>
  <c r="L54" i="19"/>
  <c r="L62" i="19"/>
  <c r="L34" i="19"/>
  <c r="L65" i="19"/>
  <c r="L60" i="19"/>
  <c r="L57" i="19"/>
  <c r="L22" i="19"/>
  <c r="L31" i="19"/>
  <c r="L53" i="19"/>
  <c r="L46" i="19"/>
  <c r="L29" i="19"/>
  <c r="L61" i="19"/>
  <c r="L15" i="19"/>
  <c r="L45" i="19"/>
  <c r="L56" i="19"/>
  <c r="L24" i="19"/>
  <c r="L8" i="19"/>
  <c r="L33" i="19"/>
  <c r="L23" i="19"/>
  <c r="L52" i="19"/>
  <c r="L40" i="19"/>
  <c r="L39" i="19"/>
  <c r="L51" i="19"/>
  <c r="L19" i="19"/>
  <c r="L37" i="19"/>
  <c r="L27" i="19"/>
  <c r="L10" i="19"/>
  <c r="L21" i="19"/>
  <c r="L64" i="19"/>
  <c r="L36" i="19"/>
  <c r="L41" i="19"/>
  <c r="L18" i="19"/>
  <c r="L25" i="19"/>
  <c r="L14" i="19"/>
  <c r="L12" i="19"/>
  <c r="L55" i="19"/>
  <c r="L43" i="19"/>
  <c r="L47" i="19"/>
  <c r="L35" i="19"/>
  <c r="L32" i="19"/>
  <c r="L59" i="19"/>
  <c r="L16" i="19"/>
  <c r="L26" i="19"/>
  <c r="L63" i="19"/>
  <c r="L50" i="19"/>
  <c r="J3" i="19"/>
  <c r="L20" i="19"/>
  <c r="L6" i="19"/>
  <c r="L7" i="19"/>
  <c r="L49" i="19"/>
  <c r="L48" i="19"/>
  <c r="K3" i="19"/>
  <c r="L9" i="19"/>
  <c r="L58" i="19"/>
  <c r="L44" i="19"/>
  <c r="L28" i="19"/>
  <c r="G5" i="21"/>
  <c r="G6" i="21"/>
  <c r="E11" i="8"/>
  <c r="L57" i="1"/>
  <c r="L62" i="1"/>
  <c r="H3" i="23"/>
  <c r="H4" i="23" s="1"/>
  <c r="D5" i="23"/>
  <c r="E3" i="22"/>
  <c r="M3" i="19"/>
  <c r="M3" i="13"/>
  <c r="N3" i="12"/>
  <c r="AA61" i="12"/>
  <c r="AA235" i="12" s="1"/>
  <c r="E3" i="8"/>
  <c r="H2" i="9"/>
  <c r="H3" i="21"/>
  <c r="H3" i="20"/>
  <c r="H5" i="20" s="1"/>
  <c r="H26" i="20" s="1"/>
  <c r="G4" i="23"/>
  <c r="G4" i="21"/>
  <c r="H49" i="1"/>
  <c r="H44" i="1"/>
  <c r="L47" i="13"/>
  <c r="L64" i="13"/>
  <c r="L57" i="13"/>
  <c r="L37" i="13"/>
  <c r="L16" i="13"/>
  <c r="L24" i="13"/>
  <c r="L7" i="13"/>
  <c r="L25" i="13"/>
  <c r="L67" i="13"/>
  <c r="L46" i="13"/>
  <c r="L43" i="13"/>
  <c r="L41" i="13"/>
  <c r="L31" i="13"/>
  <c r="L19" i="13"/>
  <c r="L10" i="13"/>
  <c r="L38" i="13"/>
  <c r="L12" i="13"/>
  <c r="L65" i="13"/>
  <c r="L53" i="13"/>
  <c r="L35" i="13"/>
  <c r="L18" i="13"/>
  <c r="L60" i="13"/>
  <c r="L26" i="13"/>
  <c r="L22" i="13"/>
  <c r="L42" i="13"/>
  <c r="L49" i="13"/>
  <c r="L61" i="13"/>
  <c r="L20" i="13"/>
  <c r="L28" i="13"/>
  <c r="L68" i="13"/>
  <c r="L52" i="13"/>
  <c r="L29" i="13"/>
  <c r="L39" i="13"/>
  <c r="L21" i="13"/>
  <c r="L13" i="13"/>
  <c r="L44" i="13"/>
  <c r="J3" i="13"/>
  <c r="L36" i="13"/>
  <c r="L15" i="13"/>
  <c r="L50" i="13"/>
  <c r="L8" i="13"/>
  <c r="L58" i="13"/>
  <c r="L32" i="13"/>
  <c r="L55" i="13"/>
  <c r="L33" i="13"/>
  <c r="L17" i="13"/>
  <c r="L51" i="13"/>
  <c r="L11" i="13"/>
  <c r="L45" i="13"/>
  <c r="L66" i="13"/>
  <c r="L56" i="13"/>
  <c r="L63" i="13"/>
  <c r="L27" i="13"/>
  <c r="L62" i="13"/>
  <c r="L48" i="13"/>
  <c r="L54" i="13"/>
  <c r="L34" i="13"/>
  <c r="L5" i="13"/>
  <c r="L23" i="13"/>
  <c r="K3" i="13"/>
  <c r="L30" i="13"/>
  <c r="L59" i="13"/>
  <c r="L40" i="13"/>
  <c r="L14" i="13"/>
  <c r="L6" i="13"/>
  <c r="L9" i="13"/>
  <c r="R57" i="1"/>
  <c r="R62" i="1"/>
  <c r="DR3" i="11"/>
  <c r="GX3" i="11"/>
  <c r="AE3" i="11"/>
  <c r="I46" i="1"/>
  <c r="I51" i="1"/>
  <c r="AH20" i="11"/>
  <c r="AH18" i="11"/>
  <c r="AH22" i="11"/>
  <c r="AH24" i="11"/>
  <c r="FI22" i="11"/>
  <c r="GZ22" i="11" s="1"/>
  <c r="FI24" i="11"/>
  <c r="GZ24" i="11" s="1"/>
  <c r="FI23" i="11"/>
  <c r="GZ23" i="11" s="1"/>
  <c r="FI21" i="11"/>
  <c r="GZ21" i="11" s="1"/>
  <c r="FI19" i="11"/>
  <c r="GZ19" i="11" s="1"/>
  <c r="FI15" i="11"/>
  <c r="GZ15" i="11" s="1"/>
  <c r="FI20" i="11"/>
  <c r="GZ20" i="11" s="1"/>
  <c r="FI13" i="11"/>
  <c r="GZ13" i="11" s="1"/>
  <c r="FI17" i="11"/>
  <c r="GZ17" i="11" s="1"/>
  <c r="FI10" i="11"/>
  <c r="GZ10" i="11" s="1"/>
  <c r="FI6" i="11"/>
  <c r="GZ6" i="11" s="1"/>
  <c r="FI14" i="11"/>
  <c r="GZ14" i="11" s="1"/>
  <c r="FI7" i="11"/>
  <c r="GZ7" i="11" s="1"/>
  <c r="FI11" i="11"/>
  <c r="GZ11" i="11" s="1"/>
  <c r="FI9" i="11"/>
  <c r="GZ9" i="11" s="1"/>
  <c r="FH3" i="11"/>
  <c r="FI5" i="11"/>
  <c r="GZ5" i="11" s="1"/>
  <c r="FI16" i="11"/>
  <c r="GZ16" i="11" s="1"/>
  <c r="FI8" i="11"/>
  <c r="GZ8" i="11" s="1"/>
  <c r="FI18" i="11"/>
  <c r="GZ18" i="11" s="1"/>
  <c r="FI12" i="11"/>
  <c r="GZ12" i="11" s="1"/>
  <c r="AH15" i="11"/>
  <c r="AH21" i="11"/>
  <c r="AH19" i="11"/>
  <c r="AH10" i="11"/>
  <c r="AH17" i="11"/>
  <c r="AH16" i="11"/>
  <c r="AH23" i="11"/>
  <c r="BX235" i="2" l="1"/>
  <c r="M256" i="2"/>
  <c r="AA256" i="2" s="1"/>
  <c r="BX256" i="2"/>
  <c r="T28" i="1"/>
  <c r="K28" i="1"/>
  <c r="K61" i="1" s="1"/>
  <c r="P28" i="1"/>
  <c r="P56" i="1" s="1"/>
  <c r="O62" i="27"/>
  <c r="P23" i="27" s="1"/>
  <c r="I44" i="27"/>
  <c r="K24" i="27"/>
  <c r="S24" i="27"/>
  <c r="CA55" i="2"/>
  <c r="BY170" i="2"/>
  <c r="N194" i="2"/>
  <c r="CA158" i="2"/>
  <c r="CB157" i="2"/>
  <c r="N44" i="18"/>
  <c r="M44" i="18"/>
  <c r="T44" i="18"/>
  <c r="L44" i="18"/>
  <c r="S44" i="18"/>
  <c r="K44" i="18"/>
  <c r="R44" i="18"/>
  <c r="J44" i="18"/>
  <c r="Q44" i="18"/>
  <c r="I44" i="18"/>
  <c r="P44" i="18"/>
  <c r="H44" i="18"/>
  <c r="O44" i="18"/>
  <c r="L268" i="2"/>
  <c r="BZ268" i="2"/>
  <c r="Q79" i="2"/>
  <c r="BV15" i="2"/>
  <c r="L79" i="2"/>
  <c r="U71" i="2"/>
  <c r="R51" i="18"/>
  <c r="L51" i="18"/>
  <c r="P51" i="18"/>
  <c r="I42" i="18"/>
  <c r="H51" i="18"/>
  <c r="K51" i="18"/>
  <c r="I51" i="18"/>
  <c r="S51" i="18"/>
  <c r="Q51" i="18"/>
  <c r="T51" i="18"/>
  <c r="M51" i="18"/>
  <c r="N51" i="18"/>
  <c r="J51" i="18"/>
  <c r="P42" i="18"/>
  <c r="R42" i="18"/>
  <c r="K42" i="18"/>
  <c r="Q235" i="2"/>
  <c r="AE235" i="2" s="1"/>
  <c r="CB235" i="2" s="1"/>
  <c r="W158" i="2"/>
  <c r="CK6" i="11"/>
  <c r="HN6" i="11" s="1"/>
  <c r="HO6" i="11" s="1"/>
  <c r="Q256" i="2"/>
  <c r="AE256" i="2" s="1"/>
  <c r="CB256" i="2"/>
  <c r="CF158" i="2"/>
  <c r="R157" i="2"/>
  <c r="S158" i="2"/>
  <c r="BS155" i="12"/>
  <c r="BS235" i="12" s="1"/>
  <c r="CA155" i="12"/>
  <c r="CA235" i="12" s="1"/>
  <c r="BV155" i="12"/>
  <c r="BX155" i="12"/>
  <c r="BX235" i="12" s="1"/>
  <c r="BU155" i="12"/>
  <c r="BU235" i="12" s="1"/>
  <c r="BY155" i="12"/>
  <c r="BY235" i="12" s="1"/>
  <c r="CB155" i="12"/>
  <c r="CB235" i="12" s="1"/>
  <c r="BT155" i="12"/>
  <c r="BT235" i="12" s="1"/>
  <c r="BW155" i="12"/>
  <c r="BW235" i="12" s="1"/>
  <c r="BZ155" i="12"/>
  <c r="BZ235" i="12" s="1"/>
  <c r="CA157" i="2"/>
  <c r="BX157" i="2"/>
  <c r="BE155" i="12"/>
  <c r="BE235" i="12" s="1"/>
  <c r="BJ155" i="12"/>
  <c r="BJ235" i="12" s="1"/>
  <c r="BN155" i="12"/>
  <c r="BN235" i="12" s="1"/>
  <c r="BK155" i="12"/>
  <c r="BK235" i="12" s="1"/>
  <c r="BG155" i="12"/>
  <c r="BG235" i="12" s="1"/>
  <c r="BI155" i="12"/>
  <c r="BI235" i="12" s="1"/>
  <c r="BL155" i="12"/>
  <c r="BL235" i="12" s="1"/>
  <c r="BM155" i="12"/>
  <c r="BM235" i="12" s="1"/>
  <c r="BF155" i="12"/>
  <c r="BF235" i="12" s="1"/>
  <c r="BH155" i="12"/>
  <c r="BH235" i="12" s="1"/>
  <c r="CD157" i="2"/>
  <c r="CA255" i="2"/>
  <c r="M158" i="2"/>
  <c r="V170" i="2"/>
  <c r="P255" i="2"/>
  <c r="AD255" i="2" s="1"/>
  <c r="T194" i="2"/>
  <c r="V157" i="2"/>
  <c r="M62" i="2"/>
  <c r="AA62" i="2" s="1"/>
  <c r="BX62" i="2" s="1"/>
  <c r="M63" i="2"/>
  <c r="AA63" i="2" s="1"/>
  <c r="BX63" i="2" s="1"/>
  <c r="AK10" i="11"/>
  <c r="CA10" i="11" s="1"/>
  <c r="HD10" i="11"/>
  <c r="O42" i="18"/>
  <c r="S42" i="18"/>
  <c r="H42" i="18"/>
  <c r="L42" i="18"/>
  <c r="T42" i="18"/>
  <c r="M42" i="18"/>
  <c r="Q42" i="18"/>
  <c r="N42" i="18"/>
  <c r="N62" i="27"/>
  <c r="N69" i="27"/>
  <c r="O257" i="2"/>
  <c r="CD15" i="2"/>
  <c r="V71" i="2"/>
  <c r="CH157" i="2"/>
  <c r="T158" i="2"/>
  <c r="O79" i="2"/>
  <c r="I68" i="27"/>
  <c r="J22" i="27" s="1"/>
  <c r="J60" i="27" s="1"/>
  <c r="L55" i="2"/>
  <c r="L257" i="2"/>
  <c r="L194" i="2"/>
  <c r="BY157" i="2"/>
  <c r="S170" i="2"/>
  <c r="BW158" i="2"/>
  <c r="BY158" i="2"/>
  <c r="BX194" i="2"/>
  <c r="BZ71" i="2"/>
  <c r="CC79" i="2"/>
  <c r="CG257" i="2"/>
  <c r="BZ170" i="2"/>
  <c r="CG79" i="2"/>
  <c r="M71" i="2"/>
  <c r="P79" i="2"/>
  <c r="T61" i="1"/>
  <c r="T56" i="1"/>
  <c r="H8" i="18"/>
  <c r="AS3" i="24"/>
  <c r="S3" i="14" s="1"/>
  <c r="CE157" i="2"/>
  <c r="D27" i="8"/>
  <c r="D28" i="8" s="1"/>
  <c r="G67" i="1"/>
  <c r="G68" i="1" s="1"/>
  <c r="L1" i="26" s="1"/>
  <c r="Q170" i="2"/>
  <c r="G12" i="1"/>
  <c r="H20" i="18" s="1"/>
  <c r="G15" i="1"/>
  <c r="G70" i="1" s="1"/>
  <c r="G10" i="1"/>
  <c r="N105" i="12"/>
  <c r="N104" i="12"/>
  <c r="N108" i="12"/>
  <c r="N106" i="12"/>
  <c r="N107" i="12"/>
  <c r="N112" i="12"/>
  <c r="N116" i="12"/>
  <c r="N109" i="12"/>
  <c r="N111" i="12"/>
  <c r="N124" i="12"/>
  <c r="N133" i="12"/>
  <c r="N113" i="12"/>
  <c r="N120" i="12"/>
  <c r="N123" i="12"/>
  <c r="N119" i="12"/>
  <c r="N135" i="12"/>
  <c r="N142" i="12"/>
  <c r="N114" i="12"/>
  <c r="N126" i="12"/>
  <c r="N127" i="12"/>
  <c r="N130" i="12"/>
  <c r="N136" i="12"/>
  <c r="N129" i="12"/>
  <c r="N110" i="12"/>
  <c r="N121" i="12"/>
  <c r="N118" i="12"/>
  <c r="N122" i="12"/>
  <c r="N140" i="12"/>
  <c r="N146" i="12"/>
  <c r="N152" i="12"/>
  <c r="N115" i="12"/>
  <c r="N125" i="12"/>
  <c r="N139" i="12"/>
  <c r="N134" i="12"/>
  <c r="N143" i="12"/>
  <c r="N141" i="12"/>
  <c r="N144" i="12"/>
  <c r="N145" i="12"/>
  <c r="N131" i="12"/>
  <c r="N132" i="12"/>
  <c r="N147" i="12"/>
  <c r="N128" i="12"/>
  <c r="N153" i="12"/>
  <c r="N154" i="12"/>
  <c r="N137" i="12"/>
  <c r="N151" i="12"/>
  <c r="N117" i="12"/>
  <c r="N148" i="12"/>
  <c r="N149" i="12"/>
  <c r="N150" i="12"/>
  <c r="N138" i="12"/>
  <c r="W15" i="2"/>
  <c r="BW15" i="2"/>
  <c r="R15" i="2"/>
  <c r="P170" i="2"/>
  <c r="N79" i="2"/>
  <c r="P15" i="2"/>
  <c r="BZ55" i="2"/>
  <c r="O15" i="2"/>
  <c r="DR22" i="11"/>
  <c r="BW22" i="11" s="1"/>
  <c r="DR18" i="11"/>
  <c r="BW18" i="11" s="1"/>
  <c r="DR14" i="11"/>
  <c r="BW14" i="11" s="1"/>
  <c r="DR10" i="11"/>
  <c r="BW10" i="11" s="1"/>
  <c r="DR21" i="11"/>
  <c r="BW21" i="11" s="1"/>
  <c r="DR16" i="11"/>
  <c r="BW16" i="11" s="1"/>
  <c r="DR11" i="11"/>
  <c r="BW11" i="11" s="1"/>
  <c r="DR9" i="11"/>
  <c r="BW9" i="11" s="1"/>
  <c r="DR7" i="11"/>
  <c r="BW7" i="11" s="1"/>
  <c r="DR20" i="11"/>
  <c r="BW20" i="11" s="1"/>
  <c r="DR24" i="11"/>
  <c r="BW24" i="11" s="1"/>
  <c r="DR13" i="11"/>
  <c r="BW13" i="11" s="1"/>
  <c r="DR17" i="11"/>
  <c r="BW17" i="11" s="1"/>
  <c r="DR15" i="11"/>
  <c r="BW15" i="11" s="1"/>
  <c r="DR19" i="11"/>
  <c r="BW19" i="11" s="1"/>
  <c r="DR5" i="11"/>
  <c r="BW5" i="11" s="1"/>
  <c r="DR12" i="11"/>
  <c r="BW12" i="11" s="1"/>
  <c r="DR8" i="11"/>
  <c r="BW8" i="11" s="1"/>
  <c r="DR6" i="11"/>
  <c r="BW6" i="11" s="1"/>
  <c r="DR23" i="11"/>
  <c r="BW23" i="11" s="1"/>
  <c r="V8" i="2"/>
  <c r="CG8" i="2"/>
  <c r="BZ8" i="2"/>
  <c r="O8" i="2"/>
  <c r="CF8" i="2"/>
  <c r="U8" i="2"/>
  <c r="CD8" i="2"/>
  <c r="S8" i="2"/>
  <c r="CB8" i="2"/>
  <c r="Q8" i="2"/>
  <c r="BW8" i="2"/>
  <c r="L8" i="2"/>
  <c r="BY8" i="2"/>
  <c r="N8" i="2"/>
  <c r="CH8" i="2"/>
  <c r="W8" i="2"/>
  <c r="CC8" i="2"/>
  <c r="R8" i="2"/>
  <c r="K8" i="2"/>
  <c r="K283" i="2" s="1"/>
  <c r="BV8" i="2"/>
  <c r="CA8" i="2"/>
  <c r="P8" i="2"/>
  <c r="T8" i="2"/>
  <c r="CE8" i="2"/>
  <c r="M8" i="2"/>
  <c r="BX8" i="2"/>
  <c r="E14" i="9"/>
  <c r="E26" i="9"/>
  <c r="H19" i="1"/>
  <c r="E4" i="8" s="1"/>
  <c r="T69" i="27"/>
  <c r="T62" i="27"/>
  <c r="R23" i="27"/>
  <c r="R61" i="27" s="1"/>
  <c r="I69" i="27"/>
  <c r="I62" i="27"/>
  <c r="J21" i="27"/>
  <c r="J66" i="27" s="1"/>
  <c r="Q57" i="1"/>
  <c r="R28" i="1" s="1"/>
  <c r="R61" i="1" s="1"/>
  <c r="G69" i="1"/>
  <c r="E7" i="8"/>
  <c r="O28" i="1"/>
  <c r="O61" i="1" s="1"/>
  <c r="K56" i="1"/>
  <c r="L27" i="1" s="1"/>
  <c r="L55" i="1" s="1"/>
  <c r="E8" i="8"/>
  <c r="I61" i="1"/>
  <c r="J27" i="1" s="1"/>
  <c r="E10" i="8"/>
  <c r="L24" i="27"/>
  <c r="L62" i="27" s="1"/>
  <c r="I19" i="27"/>
  <c r="I74" i="27" s="1"/>
  <c r="E8" i="22"/>
  <c r="I52" i="27"/>
  <c r="J13" i="27" s="1"/>
  <c r="I58" i="27"/>
  <c r="J47" i="27"/>
  <c r="J54" i="27"/>
  <c r="Q23" i="27"/>
  <c r="Q68" i="27" s="1"/>
  <c r="I47" i="27"/>
  <c r="I54" i="27"/>
  <c r="I66" i="27"/>
  <c r="N23" i="27"/>
  <c r="N61" i="27" s="1"/>
  <c r="R24" i="27"/>
  <c r="R62" i="27" s="1"/>
  <c r="K23" i="27"/>
  <c r="K68" i="27" s="1"/>
  <c r="L28" i="1"/>
  <c r="L61" i="1" s="1"/>
  <c r="M28" i="1"/>
  <c r="M61" i="1" s="1"/>
  <c r="S28" i="1"/>
  <c r="AQ235" i="12"/>
  <c r="K58" i="18" s="1"/>
  <c r="AW235" i="12"/>
  <c r="Q58" i="18" s="1"/>
  <c r="BQ235" i="12"/>
  <c r="BV1" i="12"/>
  <c r="AN235" i="12"/>
  <c r="H58" i="18" s="1"/>
  <c r="AP235" i="12"/>
  <c r="J58" i="18" s="1"/>
  <c r="BH1" i="12"/>
  <c r="BC235" i="12"/>
  <c r="BR235" i="12"/>
  <c r="AX235" i="12"/>
  <c r="R58" i="18" s="1"/>
  <c r="AR235" i="12"/>
  <c r="L58" i="18" s="1"/>
  <c r="AU235" i="12"/>
  <c r="O58" i="18" s="1"/>
  <c r="AO235" i="12"/>
  <c r="I58" i="18" s="1"/>
  <c r="AY235" i="12"/>
  <c r="S58" i="18" s="1"/>
  <c r="AT235" i="12"/>
  <c r="N58" i="18" s="1"/>
  <c r="BB235" i="12"/>
  <c r="AV235" i="12"/>
  <c r="P58" i="18" s="1"/>
  <c r="AS235" i="12"/>
  <c r="M58" i="18" s="1"/>
  <c r="AZ235" i="12"/>
  <c r="T58" i="18" s="1"/>
  <c r="BD235" i="12"/>
  <c r="BV235" i="12"/>
  <c r="BP235" i="12"/>
  <c r="I55" i="1"/>
  <c r="I60" i="1"/>
  <c r="N28" i="1"/>
  <c r="N56" i="1" s="1"/>
  <c r="I62" i="1"/>
  <c r="J28" i="1" s="1"/>
  <c r="I24" i="18"/>
  <c r="I33" i="18" s="1"/>
  <c r="I26" i="1"/>
  <c r="Q56" i="1"/>
  <c r="R27" i="1" s="1"/>
  <c r="R60" i="1" s="1"/>
  <c r="I49" i="1"/>
  <c r="D21" i="22"/>
  <c r="D35" i="22" s="1"/>
  <c r="D25" i="22"/>
  <c r="D24" i="22"/>
  <c r="D38" i="22" s="1"/>
  <c r="D20" i="22"/>
  <c r="D34" i="22" s="1"/>
  <c r="D17" i="22"/>
  <c r="D31" i="22" s="1"/>
  <c r="D19" i="22"/>
  <c r="D33" i="22" s="1"/>
  <c r="D22" i="22"/>
  <c r="D36" i="22" s="1"/>
  <c r="D18" i="22"/>
  <c r="D32" i="22" s="1"/>
  <c r="I46" i="27"/>
  <c r="F10" i="22" s="1"/>
  <c r="I53" i="27"/>
  <c r="D23" i="22"/>
  <c r="D37" i="22" s="1"/>
  <c r="R68" i="27"/>
  <c r="J59" i="27"/>
  <c r="H57" i="27"/>
  <c r="I29" i="18"/>
  <c r="E9" i="22"/>
  <c r="I12" i="27"/>
  <c r="M235" i="12"/>
  <c r="H57" i="18" s="1"/>
  <c r="M8" i="13"/>
  <c r="M30" i="13"/>
  <c r="M67" i="13"/>
  <c r="M11" i="13"/>
  <c r="M20" i="13"/>
  <c r="M53" i="13"/>
  <c r="M49" i="13"/>
  <c r="M9" i="13"/>
  <c r="M13" i="13"/>
  <c r="M54" i="13"/>
  <c r="M57" i="13"/>
  <c r="M45" i="13"/>
  <c r="M46" i="13"/>
  <c r="M7" i="13"/>
  <c r="M5" i="13"/>
  <c r="M17" i="13"/>
  <c r="M36" i="13"/>
  <c r="M41" i="13"/>
  <c r="M51" i="13"/>
  <c r="M21" i="13"/>
  <c r="M65" i="13"/>
  <c r="M60" i="13"/>
  <c r="M15" i="13"/>
  <c r="M33" i="13"/>
  <c r="M12" i="13"/>
  <c r="M31" i="13"/>
  <c r="M43" i="13"/>
  <c r="M23" i="13"/>
  <c r="M24" i="13"/>
  <c r="M63" i="13"/>
  <c r="M25" i="13"/>
  <c r="M47" i="13"/>
  <c r="M44" i="13"/>
  <c r="M37" i="13"/>
  <c r="M39" i="13"/>
  <c r="M10" i="13"/>
  <c r="M16" i="13"/>
  <c r="M27" i="13"/>
  <c r="M48" i="13"/>
  <c r="M59" i="13"/>
  <c r="M62" i="13"/>
  <c r="M29" i="13"/>
  <c r="M34" i="13"/>
  <c r="M38" i="13"/>
  <c r="M56" i="13"/>
  <c r="M66" i="13"/>
  <c r="M22" i="13"/>
  <c r="M35" i="13"/>
  <c r="M50" i="13"/>
  <c r="M55" i="13"/>
  <c r="M32" i="13"/>
  <c r="M19" i="13"/>
  <c r="M68" i="13"/>
  <c r="M64" i="13"/>
  <c r="M14" i="13"/>
  <c r="M58" i="13"/>
  <c r="M26" i="13"/>
  <c r="M28" i="13"/>
  <c r="M42" i="13"/>
  <c r="M40" i="13"/>
  <c r="M61" i="13"/>
  <c r="M6" i="13"/>
  <c r="M52" i="13"/>
  <c r="M18" i="13"/>
  <c r="K17" i="19"/>
  <c r="K15" i="19"/>
  <c r="K26" i="19"/>
  <c r="K55" i="19"/>
  <c r="K48" i="19"/>
  <c r="K21" i="19"/>
  <c r="K22" i="19"/>
  <c r="K6" i="19"/>
  <c r="K31" i="19"/>
  <c r="K33" i="19"/>
  <c r="K20" i="19"/>
  <c r="K38" i="19"/>
  <c r="K32" i="19"/>
  <c r="K9" i="19"/>
  <c r="K40" i="19"/>
  <c r="K45" i="19"/>
  <c r="K5" i="19"/>
  <c r="K52" i="19"/>
  <c r="K58" i="19"/>
  <c r="K7" i="19"/>
  <c r="K25" i="19"/>
  <c r="K37" i="19"/>
  <c r="K13" i="19"/>
  <c r="K30" i="19"/>
  <c r="K10" i="19"/>
  <c r="K62" i="19"/>
  <c r="K53" i="19"/>
  <c r="K46" i="19"/>
  <c r="K36" i="19"/>
  <c r="K61" i="19"/>
  <c r="K57" i="19"/>
  <c r="K63" i="19"/>
  <c r="K56" i="19"/>
  <c r="K34" i="19"/>
  <c r="K49" i="19"/>
  <c r="K64" i="19"/>
  <c r="K23" i="19"/>
  <c r="K12" i="19"/>
  <c r="K14" i="19"/>
  <c r="K29" i="19"/>
  <c r="K11" i="19"/>
  <c r="K47" i="19"/>
  <c r="K27" i="19"/>
  <c r="K59" i="19"/>
  <c r="K65" i="19"/>
  <c r="K35" i="19"/>
  <c r="K16" i="19"/>
  <c r="K44" i="19"/>
  <c r="K51" i="19"/>
  <c r="K50" i="19"/>
  <c r="K41" i="19"/>
  <c r="K24" i="19"/>
  <c r="K42" i="19"/>
  <c r="K18" i="19"/>
  <c r="K19" i="19"/>
  <c r="K28" i="19"/>
  <c r="K54" i="19"/>
  <c r="K39" i="19"/>
  <c r="K8" i="19"/>
  <c r="K43" i="19"/>
  <c r="K60" i="19"/>
  <c r="L70" i="13"/>
  <c r="M64" i="19"/>
  <c r="M60" i="19"/>
  <c r="M55" i="19"/>
  <c r="M48" i="19"/>
  <c r="M59" i="19"/>
  <c r="M27" i="19"/>
  <c r="M49" i="19"/>
  <c r="M16" i="19"/>
  <c r="M12" i="19"/>
  <c r="M18" i="19"/>
  <c r="M13" i="19"/>
  <c r="M23" i="19"/>
  <c r="M41" i="19"/>
  <c r="M36" i="19"/>
  <c r="M25" i="19"/>
  <c r="M46" i="19"/>
  <c r="M15" i="19"/>
  <c r="M6" i="19"/>
  <c r="M20" i="19"/>
  <c r="M10" i="19"/>
  <c r="M56" i="19"/>
  <c r="M50" i="19"/>
  <c r="M31" i="19"/>
  <c r="M52" i="19"/>
  <c r="M22" i="19"/>
  <c r="M54" i="19"/>
  <c r="M30" i="19"/>
  <c r="M37" i="19"/>
  <c r="M34" i="19"/>
  <c r="M33" i="19"/>
  <c r="M42" i="19"/>
  <c r="M62" i="19"/>
  <c r="M24" i="19"/>
  <c r="M43" i="19"/>
  <c r="M14" i="19"/>
  <c r="M7" i="19"/>
  <c r="M57" i="19"/>
  <c r="M26" i="19"/>
  <c r="M38" i="19"/>
  <c r="M44" i="19"/>
  <c r="M28" i="19"/>
  <c r="M45" i="19"/>
  <c r="M17" i="19"/>
  <c r="M65" i="19"/>
  <c r="M40" i="19"/>
  <c r="M61" i="19"/>
  <c r="M35" i="19"/>
  <c r="M5" i="19"/>
  <c r="M8" i="19"/>
  <c r="M47" i="19"/>
  <c r="M21" i="19"/>
  <c r="M19" i="19"/>
  <c r="M53" i="19"/>
  <c r="M32" i="19"/>
  <c r="M39" i="19"/>
  <c r="M58" i="19"/>
  <c r="M29" i="19"/>
  <c r="M9" i="19"/>
  <c r="M63" i="19"/>
  <c r="M51" i="19"/>
  <c r="M11" i="19"/>
  <c r="H5" i="21"/>
  <c r="H6" i="21"/>
  <c r="I45" i="1"/>
  <c r="F10" i="8" s="1"/>
  <c r="I50" i="1"/>
  <c r="L66" i="19"/>
  <c r="J20" i="13"/>
  <c r="J66" i="13"/>
  <c r="J60" i="13"/>
  <c r="J8" i="13"/>
  <c r="J27" i="13"/>
  <c r="J24" i="13"/>
  <c r="J59" i="13"/>
  <c r="J11" i="13"/>
  <c r="J10" i="13"/>
  <c r="J52" i="13"/>
  <c r="J53" i="13"/>
  <c r="J64" i="13"/>
  <c r="J30" i="13"/>
  <c r="J15" i="13"/>
  <c r="J21" i="13"/>
  <c r="J43" i="13"/>
  <c r="J6" i="13"/>
  <c r="J9" i="13"/>
  <c r="J48" i="13"/>
  <c r="J17" i="13"/>
  <c r="J58" i="13"/>
  <c r="J29" i="13"/>
  <c r="J63" i="13"/>
  <c r="J50" i="13"/>
  <c r="J16" i="13"/>
  <c r="J61" i="13"/>
  <c r="J19" i="13"/>
  <c r="J31" i="13"/>
  <c r="J7" i="13"/>
  <c r="J57" i="13"/>
  <c r="J28" i="13"/>
  <c r="J33" i="13"/>
  <c r="J68" i="13"/>
  <c r="J51" i="13"/>
  <c r="J62" i="13"/>
  <c r="J47" i="13"/>
  <c r="J65" i="13"/>
  <c r="J56" i="13"/>
  <c r="J55" i="13"/>
  <c r="J67" i="13"/>
  <c r="J22" i="13"/>
  <c r="J41" i="13"/>
  <c r="J5" i="13"/>
  <c r="J12" i="13"/>
  <c r="J46" i="13"/>
  <c r="J44" i="13"/>
  <c r="J40" i="13"/>
  <c r="J37" i="13"/>
  <c r="J23" i="13"/>
  <c r="J45" i="13"/>
  <c r="J54" i="13"/>
  <c r="J25" i="13"/>
  <c r="J38" i="13"/>
  <c r="J34" i="13"/>
  <c r="J18" i="13"/>
  <c r="J32" i="13"/>
  <c r="J13" i="13"/>
  <c r="J36" i="13"/>
  <c r="J26" i="13"/>
  <c r="J14" i="13"/>
  <c r="J39" i="13"/>
  <c r="J42" i="13"/>
  <c r="J49" i="13"/>
  <c r="J35" i="13"/>
  <c r="K33" i="13"/>
  <c r="K39" i="13"/>
  <c r="K42" i="13"/>
  <c r="K56" i="13"/>
  <c r="K7" i="13"/>
  <c r="K29" i="13"/>
  <c r="K50" i="13"/>
  <c r="K57" i="13"/>
  <c r="K38" i="13"/>
  <c r="K10" i="13"/>
  <c r="K51" i="13"/>
  <c r="K15" i="13"/>
  <c r="K67" i="13"/>
  <c r="K24" i="13"/>
  <c r="K28" i="13"/>
  <c r="K21" i="13"/>
  <c r="K5" i="13"/>
  <c r="K59" i="13"/>
  <c r="K22" i="13"/>
  <c r="K44" i="13"/>
  <c r="K11" i="13"/>
  <c r="K9" i="13"/>
  <c r="K43" i="13"/>
  <c r="K64" i="13"/>
  <c r="K17" i="13"/>
  <c r="K13" i="13"/>
  <c r="K40" i="13"/>
  <c r="K47" i="13"/>
  <c r="K46" i="13"/>
  <c r="K62" i="13"/>
  <c r="K14" i="13"/>
  <c r="K61" i="13"/>
  <c r="K31" i="13"/>
  <c r="K52" i="13"/>
  <c r="K66" i="13"/>
  <c r="K41" i="13"/>
  <c r="K49" i="13"/>
  <c r="K53" i="13"/>
  <c r="K6" i="13"/>
  <c r="K26" i="13"/>
  <c r="K30" i="13"/>
  <c r="K18" i="13"/>
  <c r="K8" i="13"/>
  <c r="K60" i="13"/>
  <c r="K16" i="13"/>
  <c r="K20" i="13"/>
  <c r="K19" i="13"/>
  <c r="K12" i="13"/>
  <c r="K35" i="13"/>
  <c r="K34" i="13"/>
  <c r="K32" i="13"/>
  <c r="K68" i="13"/>
  <c r="K54" i="13"/>
  <c r="K37" i="13"/>
  <c r="K27" i="13"/>
  <c r="K23" i="13"/>
  <c r="K65" i="13"/>
  <c r="K58" i="13"/>
  <c r="K25" i="13"/>
  <c r="K36" i="13"/>
  <c r="K45" i="13"/>
  <c r="K48" i="13"/>
  <c r="K55" i="13"/>
  <c r="K63" i="13"/>
  <c r="H4" i="21"/>
  <c r="G5" i="23"/>
  <c r="H5" i="23"/>
  <c r="D6" i="23"/>
  <c r="I3" i="23"/>
  <c r="I4" i="23" s="1"/>
  <c r="F3" i="22"/>
  <c r="O3" i="12"/>
  <c r="N3" i="13"/>
  <c r="I3" i="21"/>
  <c r="F3" i="8"/>
  <c r="I3" i="20"/>
  <c r="I5" i="20" s="1"/>
  <c r="I26" i="20" s="1"/>
  <c r="I2" i="9"/>
  <c r="AB61" i="12"/>
  <c r="AB235" i="12" s="1"/>
  <c r="N3" i="19"/>
  <c r="I20" i="1"/>
  <c r="I43" i="1" s="1"/>
  <c r="J35" i="19"/>
  <c r="J29" i="19"/>
  <c r="J5" i="19"/>
  <c r="J42" i="19"/>
  <c r="J26" i="19"/>
  <c r="J32" i="19"/>
  <c r="J14" i="19"/>
  <c r="J53" i="19"/>
  <c r="J58" i="19"/>
  <c r="J9" i="19"/>
  <c r="J20" i="19"/>
  <c r="J56" i="19"/>
  <c r="J13" i="19"/>
  <c r="J47" i="19"/>
  <c r="J40" i="19"/>
  <c r="J30" i="19"/>
  <c r="J12" i="19"/>
  <c r="J62" i="19"/>
  <c r="J64" i="19"/>
  <c r="J15" i="19"/>
  <c r="J41" i="19"/>
  <c r="J21" i="19"/>
  <c r="J27" i="19"/>
  <c r="J11" i="19"/>
  <c r="J49" i="19"/>
  <c r="J60" i="19"/>
  <c r="J23" i="19"/>
  <c r="J10" i="19"/>
  <c r="J24" i="19"/>
  <c r="J57" i="19"/>
  <c r="J44" i="19"/>
  <c r="J45" i="19"/>
  <c r="J25" i="19"/>
  <c r="J65" i="19"/>
  <c r="J39" i="19"/>
  <c r="J8" i="19"/>
  <c r="J6" i="19"/>
  <c r="J36" i="19"/>
  <c r="J7" i="19"/>
  <c r="J38" i="19"/>
  <c r="J52" i="19"/>
  <c r="J50" i="19"/>
  <c r="J17" i="19"/>
  <c r="J33" i="19"/>
  <c r="J55" i="19"/>
  <c r="J48" i="19"/>
  <c r="J18" i="19"/>
  <c r="J19" i="19"/>
  <c r="J54" i="19"/>
  <c r="J31" i="19"/>
  <c r="J16" i="19"/>
  <c r="J61" i="19"/>
  <c r="J28" i="19"/>
  <c r="J37" i="19"/>
  <c r="J43" i="19"/>
  <c r="J63" i="19"/>
  <c r="J34" i="19"/>
  <c r="J22" i="19"/>
  <c r="J59" i="19"/>
  <c r="J46" i="19"/>
  <c r="J51" i="19"/>
  <c r="L67" i="19"/>
  <c r="D15" i="8"/>
  <c r="D23" i="8" s="1"/>
  <c r="H53" i="1"/>
  <c r="L69" i="13"/>
  <c r="N205" i="12"/>
  <c r="N83" i="12"/>
  <c r="N208" i="12"/>
  <c r="N86" i="12"/>
  <c r="N206" i="12"/>
  <c r="N84" i="12"/>
  <c r="N73" i="12"/>
  <c r="N41" i="12"/>
  <c r="N78" i="12"/>
  <c r="N52" i="12"/>
  <c r="N85" i="12"/>
  <c r="N51" i="12"/>
  <c r="N11" i="12"/>
  <c r="N203" i="12"/>
  <c r="N62" i="12"/>
  <c r="N17" i="12"/>
  <c r="N28" i="12"/>
  <c r="N172" i="12"/>
  <c r="N175" i="12"/>
  <c r="N181" i="12"/>
  <c r="N174" i="12"/>
  <c r="N163" i="12"/>
  <c r="N213" i="12"/>
  <c r="N87" i="12"/>
  <c r="N204" i="12"/>
  <c r="N228" i="12"/>
  <c r="N93" i="12"/>
  <c r="N53" i="12"/>
  <c r="N89" i="12"/>
  <c r="N56" i="12"/>
  <c r="N223" i="12"/>
  <c r="N43" i="12"/>
  <c r="N219" i="12"/>
  <c r="N18" i="12"/>
  <c r="N97" i="12"/>
  <c r="N35" i="12"/>
  <c r="N188" i="12"/>
  <c r="N178" i="12"/>
  <c r="N191" i="12"/>
  <c r="N190" i="12"/>
  <c r="N209" i="12"/>
  <c r="N79" i="12"/>
  <c r="N200" i="12"/>
  <c r="N224" i="12"/>
  <c r="N100" i="12"/>
  <c r="N81" i="12"/>
  <c r="N49" i="12"/>
  <c r="N82" i="12"/>
  <c r="N48" i="12"/>
  <c r="N75" i="12"/>
  <c r="N39" i="12"/>
  <c r="N70" i="12"/>
  <c r="N14" i="12"/>
  <c r="N25" i="12"/>
  <c r="N7" i="12"/>
  <c r="N167" i="12"/>
  <c r="N157" i="12"/>
  <c r="N169" i="12"/>
  <c r="N168" i="12"/>
  <c r="N201" i="12"/>
  <c r="N233" i="12"/>
  <c r="N196" i="12"/>
  <c r="N220" i="12"/>
  <c r="N96" i="12"/>
  <c r="N231" i="12"/>
  <c r="N45" i="12"/>
  <c r="N227" i="12"/>
  <c r="N44" i="12"/>
  <c r="N71" i="12"/>
  <c r="N27" i="12"/>
  <c r="N54" i="12"/>
  <c r="N10" i="12"/>
  <c r="N21" i="12"/>
  <c r="N20" i="12"/>
  <c r="N165" i="12"/>
  <c r="N173" i="12"/>
  <c r="N194" i="12"/>
  <c r="N161" i="12"/>
  <c r="N234" i="12"/>
  <c r="N197" i="12"/>
  <c r="N229" i="12"/>
  <c r="N102" i="12"/>
  <c r="N216" i="12"/>
  <c r="N92" i="12"/>
  <c r="N77" i="12"/>
  <c r="N37" i="12"/>
  <c r="N76" i="12"/>
  <c r="N40" i="12"/>
  <c r="N67" i="12"/>
  <c r="N23" i="12"/>
  <c r="N38" i="12"/>
  <c r="N6" i="12"/>
  <c r="N13" i="12"/>
  <c r="N8" i="12"/>
  <c r="N183" i="12"/>
  <c r="N182" i="12"/>
  <c r="N179" i="12"/>
  <c r="N185" i="12"/>
  <c r="N230" i="12"/>
  <c r="N103" i="12"/>
  <c r="N225" i="12"/>
  <c r="N98" i="12"/>
  <c r="N214" i="12"/>
  <c r="N88" i="12"/>
  <c r="N69" i="12"/>
  <c r="N33" i="12"/>
  <c r="N72" i="12"/>
  <c r="N36" i="12"/>
  <c r="N63" i="12"/>
  <c r="N19" i="12"/>
  <c r="N30" i="12"/>
  <c r="N66" i="12"/>
  <c r="N9" i="12"/>
  <c r="N155" i="12"/>
  <c r="N184" i="12"/>
  <c r="N160" i="12"/>
  <c r="N180" i="12"/>
  <c r="N166" i="12"/>
  <c r="N226" i="12"/>
  <c r="N99" i="12"/>
  <c r="N221" i="12"/>
  <c r="N94" i="12"/>
  <c r="N210" i="12"/>
  <c r="N80" i="12"/>
  <c r="N65" i="12"/>
  <c r="N29" i="12"/>
  <c r="N68" i="12"/>
  <c r="N32" i="12"/>
  <c r="N59" i="12"/>
  <c r="N15" i="12"/>
  <c r="N42" i="12"/>
  <c r="N50" i="12"/>
  <c r="N46" i="12"/>
  <c r="N176" i="12"/>
  <c r="N177" i="12"/>
  <c r="N193" i="12"/>
  <c r="N158" i="12"/>
  <c r="N164" i="12"/>
  <c r="N222" i="12"/>
  <c r="N95" i="12"/>
  <c r="N217" i="12"/>
  <c r="N90" i="12"/>
  <c r="N202" i="12"/>
  <c r="N215" i="12"/>
  <c r="N61" i="12"/>
  <c r="N211" i="12"/>
  <c r="N64" i="12"/>
  <c r="N207" i="12"/>
  <c r="N55" i="12"/>
  <c r="N34" i="12"/>
  <c r="N26" i="12"/>
  <c r="N31" i="12"/>
  <c r="N74" i="12"/>
  <c r="N162" i="12"/>
  <c r="N187" i="12"/>
  <c r="N156" i="12"/>
  <c r="N171" i="12"/>
  <c r="N192" i="12"/>
  <c r="N199" i="12"/>
  <c r="N24" i="12"/>
  <c r="N57" i="12"/>
  <c r="N58" i="12"/>
  <c r="N195" i="12"/>
  <c r="N186" i="12"/>
  <c r="N218" i="12"/>
  <c r="N60" i="12"/>
  <c r="N159" i="12"/>
  <c r="N91" i="12"/>
  <c r="N101" i="12"/>
  <c r="N170" i="12"/>
  <c r="N212" i="12"/>
  <c r="N47" i="12"/>
  <c r="N189" i="12"/>
  <c r="N232" i="12"/>
  <c r="N16" i="12"/>
  <c r="N198" i="12"/>
  <c r="N22" i="12"/>
  <c r="N5" i="12"/>
  <c r="N12" i="12"/>
  <c r="DQ3" i="11"/>
  <c r="GW3" i="11"/>
  <c r="AD3" i="11"/>
  <c r="J22" i="1"/>
  <c r="AQ11" i="11"/>
  <c r="AQ14" i="11"/>
  <c r="AQ12" i="11"/>
  <c r="AQ13" i="11"/>
  <c r="AG19" i="11"/>
  <c r="AG18" i="11"/>
  <c r="AG21" i="11"/>
  <c r="AG23" i="11"/>
  <c r="AG15" i="11"/>
  <c r="AG16" i="11"/>
  <c r="AG10" i="11"/>
  <c r="AG24" i="11"/>
  <c r="AG17" i="11"/>
  <c r="AG22" i="11"/>
  <c r="FH23" i="11"/>
  <c r="GY23" i="11" s="1"/>
  <c r="FH22" i="11"/>
  <c r="GY22" i="11" s="1"/>
  <c r="FH21" i="11"/>
  <c r="GY21" i="11" s="1"/>
  <c r="FH20" i="11"/>
  <c r="GY20" i="11" s="1"/>
  <c r="FH24" i="11"/>
  <c r="GY24" i="11" s="1"/>
  <c r="FH16" i="11"/>
  <c r="GY16" i="11" s="1"/>
  <c r="FH12" i="11"/>
  <c r="GY12" i="11" s="1"/>
  <c r="FH11" i="11"/>
  <c r="GY11" i="11" s="1"/>
  <c r="FH18" i="11"/>
  <c r="GY18" i="11" s="1"/>
  <c r="FH14" i="11"/>
  <c r="GY14" i="11" s="1"/>
  <c r="FH19" i="11"/>
  <c r="GY19" i="11" s="1"/>
  <c r="FH13" i="11"/>
  <c r="GY13" i="11" s="1"/>
  <c r="FH15" i="11"/>
  <c r="GY15" i="11" s="1"/>
  <c r="FH9" i="11"/>
  <c r="GY9" i="11" s="1"/>
  <c r="FH17" i="11"/>
  <c r="GY17" i="11" s="1"/>
  <c r="FG3" i="11"/>
  <c r="FH7" i="11"/>
  <c r="GY7" i="11" s="1"/>
  <c r="FH5" i="11"/>
  <c r="GY5" i="11" s="1"/>
  <c r="FH8" i="11"/>
  <c r="GY8" i="11" s="1"/>
  <c r="FH10" i="11"/>
  <c r="GY10" i="11" s="1"/>
  <c r="FH6" i="11"/>
  <c r="GY6" i="11" s="1"/>
  <c r="AG20" i="11"/>
  <c r="N256" i="2" l="1"/>
  <c r="AB256" i="2" s="1"/>
  <c r="BY256" i="2" s="1"/>
  <c r="P61" i="1"/>
  <c r="P68" i="27"/>
  <c r="P61" i="27"/>
  <c r="J23" i="27"/>
  <c r="J68" i="27" s="1"/>
  <c r="S62" i="27"/>
  <c r="S69" i="27"/>
  <c r="K62" i="27"/>
  <c r="L23" i="27" s="1"/>
  <c r="K69" i="27"/>
  <c r="Q61" i="27"/>
  <c r="O23" i="27"/>
  <c r="O68" i="27" s="1"/>
  <c r="J60" i="18"/>
  <c r="R235" i="2"/>
  <c r="AF235" i="2" s="1"/>
  <c r="CC235" i="2" s="1"/>
  <c r="R256" i="2"/>
  <c r="AF256" i="2" s="1"/>
  <c r="CC256" i="2" s="1"/>
  <c r="O60" i="18"/>
  <c r="K60" i="18"/>
  <c r="N60" i="18"/>
  <c r="R60" i="18"/>
  <c r="Q255" i="2"/>
  <c r="AE255" i="2" s="1"/>
  <c r="CB255" i="2" s="1"/>
  <c r="N63" i="2"/>
  <c r="AB63" i="2" s="1"/>
  <c r="BY63" i="2" s="1"/>
  <c r="N62" i="2"/>
  <c r="AB62" i="2" s="1"/>
  <c r="BY62" i="2" s="1"/>
  <c r="AL10" i="11"/>
  <c r="CB10" i="11" s="1"/>
  <c r="HE10" i="11" s="1"/>
  <c r="I60" i="18"/>
  <c r="S60" i="18"/>
  <c r="T60" i="18"/>
  <c r="L60" i="18"/>
  <c r="P60" i="18"/>
  <c r="H60" i="18"/>
  <c r="D32" i="46"/>
  <c r="E36" i="25" s="1"/>
  <c r="Q60" i="18"/>
  <c r="M60" i="18"/>
  <c r="S56" i="1"/>
  <c r="N68" i="27"/>
  <c r="O22" i="27" s="1"/>
  <c r="G76" i="27"/>
  <c r="D39" i="8"/>
  <c r="G6" i="28"/>
  <c r="X5" i="46"/>
  <c r="O105" i="12"/>
  <c r="O104" i="12"/>
  <c r="O106" i="12"/>
  <c r="O107" i="12"/>
  <c r="O109" i="12"/>
  <c r="O114" i="12"/>
  <c r="O110" i="12"/>
  <c r="O113" i="12"/>
  <c r="O108" i="12"/>
  <c r="O121" i="12"/>
  <c r="O126" i="12"/>
  <c r="O117" i="12"/>
  <c r="O122" i="12"/>
  <c r="O125" i="12"/>
  <c r="O111" i="12"/>
  <c r="O120" i="12"/>
  <c r="O124" i="12"/>
  <c r="O112" i="12"/>
  <c r="O123" i="12"/>
  <c r="O127" i="12"/>
  <c r="O147" i="12"/>
  <c r="O132" i="12"/>
  <c r="O133" i="12"/>
  <c r="O116" i="12"/>
  <c r="O118" i="12"/>
  <c r="O119" i="12"/>
  <c r="O134" i="12"/>
  <c r="O140" i="12"/>
  <c r="O143" i="12"/>
  <c r="O145" i="12"/>
  <c r="O115" i="12"/>
  <c r="O138" i="12"/>
  <c r="O139" i="12"/>
  <c r="O135" i="12"/>
  <c r="O137" i="12"/>
  <c r="O136" i="12"/>
  <c r="O141" i="12"/>
  <c r="O144" i="12"/>
  <c r="O129" i="12"/>
  <c r="O131" i="12"/>
  <c r="O150" i="12"/>
  <c r="O152" i="12"/>
  <c r="O149" i="12"/>
  <c r="O154" i="12"/>
  <c r="O153" i="12"/>
  <c r="O142" i="12"/>
  <c r="O146" i="12"/>
  <c r="O130" i="12"/>
  <c r="O128" i="12"/>
  <c r="O151" i="12"/>
  <c r="O148" i="12"/>
  <c r="DQ23" i="11"/>
  <c r="BV23" i="11" s="1"/>
  <c r="DQ8" i="11"/>
  <c r="BV8" i="11" s="1"/>
  <c r="DQ5" i="11"/>
  <c r="BV5" i="11" s="1"/>
  <c r="DQ21" i="11"/>
  <c r="BV21" i="11" s="1"/>
  <c r="DQ16" i="11"/>
  <c r="BV16" i="11" s="1"/>
  <c r="DQ11" i="11"/>
  <c r="BV11" i="11" s="1"/>
  <c r="DQ7" i="11"/>
  <c r="BV7" i="11" s="1"/>
  <c r="DQ9" i="11"/>
  <c r="BV9" i="11" s="1"/>
  <c r="DQ18" i="11"/>
  <c r="BV18" i="11" s="1"/>
  <c r="DQ22" i="11"/>
  <c r="BV22" i="11" s="1"/>
  <c r="DQ20" i="11"/>
  <c r="BV20" i="11" s="1"/>
  <c r="DQ24" i="11"/>
  <c r="BV24" i="11" s="1"/>
  <c r="DQ13" i="11"/>
  <c r="BV13" i="11" s="1"/>
  <c r="DQ17" i="11"/>
  <c r="BV17" i="11" s="1"/>
  <c r="DQ15" i="11"/>
  <c r="BV15" i="11" s="1"/>
  <c r="DQ19" i="11"/>
  <c r="BV19" i="11" s="1"/>
  <c r="DQ10" i="11"/>
  <c r="BV10" i="11" s="1"/>
  <c r="DQ14" i="11"/>
  <c r="BV14" i="11" s="1"/>
  <c r="DQ12" i="11"/>
  <c r="BV12" i="11" s="1"/>
  <c r="DQ6" i="11"/>
  <c r="BV6" i="11" s="1"/>
  <c r="H4" i="18"/>
  <c r="M56" i="1"/>
  <c r="N27" i="1" s="1"/>
  <c r="N60" i="1" s="1"/>
  <c r="H3" i="28"/>
  <c r="I16" i="18" s="1"/>
  <c r="L69" i="27"/>
  <c r="M23" i="27" s="1"/>
  <c r="S61" i="1"/>
  <c r="AP3" i="3"/>
  <c r="J3" i="14" s="1"/>
  <c r="O56" i="1"/>
  <c r="P27" i="1" s="1"/>
  <c r="L56" i="1"/>
  <c r="M27" i="1" s="1"/>
  <c r="R55" i="1"/>
  <c r="J55" i="1"/>
  <c r="J60" i="1"/>
  <c r="L6" i="26"/>
  <c r="J51" i="27"/>
  <c r="J44" i="27"/>
  <c r="S22" i="27"/>
  <c r="S60" i="27" s="1"/>
  <c r="O61" i="27"/>
  <c r="P22" i="27" s="1"/>
  <c r="K15" i="27"/>
  <c r="K53" i="27" s="1"/>
  <c r="K61" i="27"/>
  <c r="L22" i="27" s="1"/>
  <c r="L19" i="27" s="1"/>
  <c r="L74" i="27" s="1"/>
  <c r="J19" i="27"/>
  <c r="J74" i="27" s="1"/>
  <c r="J67" i="27"/>
  <c r="K21" i="27" s="1"/>
  <c r="K66" i="27" s="1"/>
  <c r="J20" i="27"/>
  <c r="J58" i="27" s="1"/>
  <c r="J15" i="27"/>
  <c r="J53" i="27" s="1"/>
  <c r="J14" i="27"/>
  <c r="J45" i="27" s="1"/>
  <c r="Q22" i="27"/>
  <c r="Q19" i="27" s="1"/>
  <c r="Q74" i="27" s="1"/>
  <c r="R69" i="27"/>
  <c r="S23" i="27" s="1"/>
  <c r="R22" i="27"/>
  <c r="R67" i="27" s="1"/>
  <c r="G75" i="1"/>
  <c r="J56" i="1"/>
  <c r="J61" i="1"/>
  <c r="L60" i="1"/>
  <c r="H56" i="18"/>
  <c r="K10" i="31"/>
  <c r="K11" i="31" s="1"/>
  <c r="H19" i="18"/>
  <c r="H21" i="18"/>
  <c r="N61" i="1"/>
  <c r="O27" i="1" s="1"/>
  <c r="R56" i="1"/>
  <c r="S27" i="1" s="1"/>
  <c r="S55" i="1" s="1"/>
  <c r="I25" i="1"/>
  <c r="I66" i="1" s="1"/>
  <c r="I54" i="1"/>
  <c r="I59" i="1"/>
  <c r="J21" i="1"/>
  <c r="J49" i="1" s="1"/>
  <c r="Q27" i="1"/>
  <c r="Q55" i="1" s="1"/>
  <c r="R19" i="27"/>
  <c r="R74" i="27" s="1"/>
  <c r="H73" i="27"/>
  <c r="E12" i="22" s="1"/>
  <c r="I43" i="27"/>
  <c r="I50" i="27"/>
  <c r="F7" i="22" s="1"/>
  <c r="S67" i="27"/>
  <c r="D39" i="22"/>
  <c r="D40" i="22" s="1"/>
  <c r="D41" i="22" s="1"/>
  <c r="I5" i="23"/>
  <c r="H65" i="1"/>
  <c r="E12" i="8" s="1"/>
  <c r="I48" i="1"/>
  <c r="F7" i="8" s="1"/>
  <c r="N47" i="13"/>
  <c r="N23" i="13"/>
  <c r="N18" i="13"/>
  <c r="N48" i="13"/>
  <c r="N53" i="13"/>
  <c r="N63" i="13"/>
  <c r="N28" i="13"/>
  <c r="N13" i="13"/>
  <c r="N58" i="13"/>
  <c r="N46" i="13"/>
  <c r="N64" i="13"/>
  <c r="N32" i="13"/>
  <c r="N30" i="13"/>
  <c r="N39" i="13"/>
  <c r="N66" i="13"/>
  <c r="N9" i="13"/>
  <c r="N14" i="13"/>
  <c r="N8" i="13"/>
  <c r="N35" i="13"/>
  <c r="N45" i="13"/>
  <c r="N67" i="13"/>
  <c r="N16" i="13"/>
  <c r="N27" i="13"/>
  <c r="N44" i="13"/>
  <c r="N65" i="13"/>
  <c r="N29" i="13"/>
  <c r="N62" i="13"/>
  <c r="N34" i="13"/>
  <c r="N52" i="13"/>
  <c r="N54" i="13"/>
  <c r="N38" i="13"/>
  <c r="N5" i="13"/>
  <c r="N60" i="13"/>
  <c r="N59" i="13"/>
  <c r="N68" i="13"/>
  <c r="N51" i="13"/>
  <c r="N15" i="13"/>
  <c r="N26" i="13"/>
  <c r="N24" i="13"/>
  <c r="N10" i="13"/>
  <c r="N61" i="13"/>
  <c r="N31" i="13"/>
  <c r="N50" i="13"/>
  <c r="N55" i="13"/>
  <c r="N49" i="13"/>
  <c r="N22" i="13"/>
  <c r="N42" i="13"/>
  <c r="N40" i="13"/>
  <c r="N21" i="13"/>
  <c r="N25" i="13"/>
  <c r="N7" i="13"/>
  <c r="N6" i="13"/>
  <c r="N36" i="13"/>
  <c r="N17" i="13"/>
  <c r="N43" i="13"/>
  <c r="N57" i="13"/>
  <c r="N41" i="13"/>
  <c r="N56" i="13"/>
  <c r="N19" i="13"/>
  <c r="N33" i="13"/>
  <c r="N37" i="13"/>
  <c r="N12" i="13"/>
  <c r="N11" i="13"/>
  <c r="N20" i="13"/>
  <c r="K69" i="13"/>
  <c r="D7" i="23"/>
  <c r="O3" i="13"/>
  <c r="J3" i="23"/>
  <c r="G3" i="22"/>
  <c r="AC61" i="12"/>
  <c r="AC235" i="12" s="1"/>
  <c r="J2" i="9"/>
  <c r="O3" i="19"/>
  <c r="D7" i="21"/>
  <c r="E260" i="2" s="1"/>
  <c r="G3" i="8"/>
  <c r="J3" i="21"/>
  <c r="J3" i="20"/>
  <c r="J5" i="20" s="1"/>
  <c r="J26" i="20" s="1"/>
  <c r="P3" i="12"/>
  <c r="N6" i="19"/>
  <c r="N35" i="19"/>
  <c r="N45" i="19"/>
  <c r="N29" i="19"/>
  <c r="N58" i="19"/>
  <c r="N7" i="19"/>
  <c r="N33" i="19"/>
  <c r="N53" i="19"/>
  <c r="N25" i="19"/>
  <c r="N8" i="19"/>
  <c r="N54" i="19"/>
  <c r="N15" i="19"/>
  <c r="N16" i="19"/>
  <c r="N20" i="19"/>
  <c r="N10" i="19"/>
  <c r="N57" i="19"/>
  <c r="N52" i="19"/>
  <c r="N39" i="19"/>
  <c r="N32" i="19"/>
  <c r="N24" i="19"/>
  <c r="N56" i="19"/>
  <c r="N61" i="19"/>
  <c r="N23" i="19"/>
  <c r="N62" i="19"/>
  <c r="N17" i="19"/>
  <c r="N9" i="19"/>
  <c r="N59" i="19"/>
  <c r="N12" i="19"/>
  <c r="N44" i="19"/>
  <c r="N46" i="19"/>
  <c r="N31" i="19"/>
  <c r="N41" i="19"/>
  <c r="N63" i="19"/>
  <c r="N19" i="19"/>
  <c r="N51" i="19"/>
  <c r="N42" i="19"/>
  <c r="N34" i="19"/>
  <c r="N14" i="19"/>
  <c r="N60" i="19"/>
  <c r="N18" i="19"/>
  <c r="N27" i="19"/>
  <c r="N21" i="19"/>
  <c r="N11" i="19"/>
  <c r="N64" i="19"/>
  <c r="N47" i="19"/>
  <c r="N13" i="19"/>
  <c r="N65" i="19"/>
  <c r="N30" i="19"/>
  <c r="N48" i="19"/>
  <c r="N26" i="19"/>
  <c r="N36" i="19"/>
  <c r="N43" i="19"/>
  <c r="N55" i="19"/>
  <c r="N22" i="19"/>
  <c r="N49" i="19"/>
  <c r="N50" i="19"/>
  <c r="N40" i="19"/>
  <c r="N37" i="19"/>
  <c r="N38" i="19"/>
  <c r="N28" i="19"/>
  <c r="N5" i="19"/>
  <c r="O95" i="12"/>
  <c r="O221" i="12"/>
  <c r="O98" i="12"/>
  <c r="O197" i="12"/>
  <c r="O233" i="12"/>
  <c r="O200" i="12"/>
  <c r="O232" i="12"/>
  <c r="O203" i="12"/>
  <c r="O234" i="12"/>
  <c r="O69" i="12"/>
  <c r="O37" i="12"/>
  <c r="O76" i="12"/>
  <c r="O44" i="12"/>
  <c r="O75" i="12"/>
  <c r="O210" i="12"/>
  <c r="O20" i="12"/>
  <c r="O10" i="12"/>
  <c r="O43" i="12"/>
  <c r="O16" i="12"/>
  <c r="O19" i="12"/>
  <c r="O190" i="12"/>
  <c r="O193" i="12"/>
  <c r="O169" i="12"/>
  <c r="O185" i="12"/>
  <c r="O171" i="12"/>
  <c r="O201" i="12"/>
  <c r="O103" i="12"/>
  <c r="O217" i="12"/>
  <c r="O99" i="12"/>
  <c r="O91" i="12"/>
  <c r="O213" i="12"/>
  <c r="O83" i="12"/>
  <c r="O196" i="12"/>
  <c r="O220" i="12"/>
  <c r="O97" i="12"/>
  <c r="O231" i="12"/>
  <c r="O45" i="12"/>
  <c r="O227" i="12"/>
  <c r="O40" i="12"/>
  <c r="O67" i="12"/>
  <c r="O219" i="12"/>
  <c r="O26" i="12"/>
  <c r="O66" i="12"/>
  <c r="O13" i="12"/>
  <c r="O23" i="12"/>
  <c r="O183" i="12"/>
  <c r="O186" i="12"/>
  <c r="O172" i="12"/>
  <c r="O161" i="12"/>
  <c r="O164" i="12"/>
  <c r="O87" i="12"/>
  <c r="O94" i="12"/>
  <c r="O211" i="12"/>
  <c r="O230" i="12"/>
  <c r="O57" i="12"/>
  <c r="O84" i="12"/>
  <c r="O48" i="12"/>
  <c r="O63" i="12"/>
  <c r="O54" i="12"/>
  <c r="O14" i="12"/>
  <c r="O100" i="12"/>
  <c r="O34" i="12"/>
  <c r="O176" i="12"/>
  <c r="O162" i="12"/>
  <c r="O180" i="12"/>
  <c r="O192" i="12"/>
  <c r="O229" i="12"/>
  <c r="O82" i="12"/>
  <c r="O101" i="12"/>
  <c r="O73" i="12"/>
  <c r="O202" i="12"/>
  <c r="O52" i="12"/>
  <c r="O59" i="12"/>
  <c r="O30" i="12"/>
  <c r="O58" i="12"/>
  <c r="O9" i="12"/>
  <c r="O7" i="12"/>
  <c r="O175" i="12"/>
  <c r="O187" i="12"/>
  <c r="O170" i="12"/>
  <c r="O225" i="12"/>
  <c r="O228" i="12"/>
  <c r="O93" i="12"/>
  <c r="O204" i="12"/>
  <c r="O215" i="12"/>
  <c r="O226" i="12"/>
  <c r="O49" i="12"/>
  <c r="O68" i="12"/>
  <c r="O198" i="12"/>
  <c r="O22" i="12"/>
  <c r="O35" i="12"/>
  <c r="O28" i="12"/>
  <c r="O166" i="12"/>
  <c r="O157" i="12"/>
  <c r="O178" i="12"/>
  <c r="O188" i="12"/>
  <c r="O209" i="12"/>
  <c r="O102" i="12"/>
  <c r="O207" i="12"/>
  <c r="O222" i="12"/>
  <c r="O41" i="12"/>
  <c r="O64" i="12"/>
  <c r="O92" i="12"/>
  <c r="O88" i="12"/>
  <c r="O18" i="12"/>
  <c r="O25" i="12"/>
  <c r="O27" i="12"/>
  <c r="O181" i="12"/>
  <c r="O194" i="12"/>
  <c r="O165" i="12"/>
  <c r="O216" i="12"/>
  <c r="O61" i="12"/>
  <c r="O56" i="12"/>
  <c r="O47" i="12"/>
  <c r="O80" i="12"/>
  <c r="O15" i="12"/>
  <c r="O163" i="12"/>
  <c r="O182" i="12"/>
  <c r="O205" i="12"/>
  <c r="O199" i="12"/>
  <c r="O53" i="12"/>
  <c r="O36" i="12"/>
  <c r="O70" i="12"/>
  <c r="O50" i="12"/>
  <c r="O11" i="12"/>
  <c r="O156" i="12"/>
  <c r="O189" i="12"/>
  <c r="O79" i="12"/>
  <c r="O195" i="12"/>
  <c r="O33" i="12"/>
  <c r="O32" i="12"/>
  <c r="O38" i="12"/>
  <c r="O31" i="12"/>
  <c r="O6" i="12"/>
  <c r="O160" i="12"/>
  <c r="O167" i="12"/>
  <c r="O212" i="12"/>
  <c r="O89" i="12"/>
  <c r="O29" i="12"/>
  <c r="O214" i="12"/>
  <c r="O206" i="12"/>
  <c r="O21" i="12"/>
  <c r="O74" i="12"/>
  <c r="O179" i="12"/>
  <c r="O168" i="12"/>
  <c r="O208" i="12"/>
  <c r="O85" i="12"/>
  <c r="O96" i="12"/>
  <c r="O223" i="12"/>
  <c r="O81" i="12"/>
  <c r="O17" i="12"/>
  <c r="O155" i="12"/>
  <c r="O173" i="12"/>
  <c r="O90" i="12"/>
  <c r="O218" i="12"/>
  <c r="O78" i="12"/>
  <c r="O71" i="12"/>
  <c r="O42" i="12"/>
  <c r="O62" i="12"/>
  <c r="O174" i="12"/>
  <c r="O184" i="12"/>
  <c r="O55" i="12"/>
  <c r="O159" i="12"/>
  <c r="O51" i="12"/>
  <c r="O191" i="12"/>
  <c r="O224" i="12"/>
  <c r="O8" i="12"/>
  <c r="O77" i="12"/>
  <c r="O46" i="12"/>
  <c r="O65" i="12"/>
  <c r="O39" i="12"/>
  <c r="O86" i="12"/>
  <c r="O72" i="12"/>
  <c r="O60" i="12"/>
  <c r="O24" i="12"/>
  <c r="O177" i="12"/>
  <c r="O158" i="12"/>
  <c r="O5" i="12"/>
  <c r="O12" i="12"/>
  <c r="K67" i="19"/>
  <c r="J67" i="19"/>
  <c r="J70" i="13"/>
  <c r="D17" i="8"/>
  <c r="D33" i="8" s="1"/>
  <c r="D19" i="8"/>
  <c r="D35" i="8" s="1"/>
  <c r="D18" i="8"/>
  <c r="D34" i="8" s="1"/>
  <c r="D25" i="8"/>
  <c r="D21" i="8"/>
  <c r="D37" i="8" s="1"/>
  <c r="D24" i="8"/>
  <c r="D40" i="8" s="1"/>
  <c r="D20" i="8"/>
  <c r="D36" i="8" s="1"/>
  <c r="D22" i="8"/>
  <c r="D38" i="8" s="1"/>
  <c r="M70" i="13"/>
  <c r="M69" i="13"/>
  <c r="N235" i="12"/>
  <c r="I57" i="18" s="1"/>
  <c r="I56" i="18" s="1"/>
  <c r="K70" i="13"/>
  <c r="G6" i="23"/>
  <c r="H6" i="23"/>
  <c r="I6" i="23"/>
  <c r="J6" i="23"/>
  <c r="J66" i="19"/>
  <c r="I5" i="21"/>
  <c r="I6" i="21"/>
  <c r="I4" i="21"/>
  <c r="J69" i="13"/>
  <c r="M67" i="19"/>
  <c r="M66" i="19"/>
  <c r="K66" i="19"/>
  <c r="DP3" i="11"/>
  <c r="GV3" i="11"/>
  <c r="AC3" i="11"/>
  <c r="J45" i="1"/>
  <c r="J50" i="1"/>
  <c r="AR12" i="11"/>
  <c r="AR14" i="11"/>
  <c r="AR11" i="11"/>
  <c r="AF10" i="11"/>
  <c r="AF20" i="11"/>
  <c r="AF19" i="11"/>
  <c r="AF21" i="11"/>
  <c r="AF22" i="11"/>
  <c r="AF24" i="11"/>
  <c r="AF18" i="11"/>
  <c r="AF23" i="11"/>
  <c r="AR13" i="11"/>
  <c r="FG24" i="11"/>
  <c r="GX24" i="11" s="1"/>
  <c r="FG23" i="11"/>
  <c r="GX23" i="11" s="1"/>
  <c r="FG17" i="11"/>
  <c r="GX17" i="11" s="1"/>
  <c r="FG20" i="11"/>
  <c r="GX20" i="11" s="1"/>
  <c r="FG19" i="11"/>
  <c r="GX19" i="11" s="1"/>
  <c r="FG21" i="11"/>
  <c r="GX21" i="11" s="1"/>
  <c r="FG18" i="11"/>
  <c r="GX18" i="11" s="1"/>
  <c r="FG22" i="11"/>
  <c r="GX22" i="11" s="1"/>
  <c r="FG15" i="11"/>
  <c r="GX15" i="11" s="1"/>
  <c r="FG10" i="11"/>
  <c r="GX10" i="11" s="1"/>
  <c r="FG14" i="11"/>
  <c r="GX14" i="11" s="1"/>
  <c r="FG12" i="11"/>
  <c r="GX12" i="11" s="1"/>
  <c r="FG13" i="11"/>
  <c r="GX13" i="11" s="1"/>
  <c r="FG8" i="11"/>
  <c r="GX8" i="11" s="1"/>
  <c r="FG16" i="11"/>
  <c r="GX16" i="11" s="1"/>
  <c r="FG11" i="11"/>
  <c r="GX11" i="11" s="1"/>
  <c r="FG9" i="11"/>
  <c r="GX9" i="11" s="1"/>
  <c r="FF3" i="11"/>
  <c r="FG7" i="11"/>
  <c r="GX7" i="11" s="1"/>
  <c r="FG6" i="11"/>
  <c r="GX6" i="11" s="1"/>
  <c r="FG5" i="11"/>
  <c r="GX5" i="11" s="1"/>
  <c r="AF17" i="11"/>
  <c r="AF16" i="11"/>
  <c r="AF15" i="11"/>
  <c r="O256" i="2" l="1"/>
  <c r="AC256" i="2" s="1"/>
  <c r="BZ256" i="2" s="1"/>
  <c r="P256" i="2" s="1"/>
  <c r="AD256" i="2" s="1"/>
  <c r="CA256" i="2" s="1"/>
  <c r="T27" i="1"/>
  <c r="T55" i="1" s="1"/>
  <c r="T23" i="27"/>
  <c r="K46" i="27"/>
  <c r="M10" i="31"/>
  <c r="M11" i="31" s="1"/>
  <c r="N4" i="31" s="1"/>
  <c r="J61" i="27"/>
  <c r="K22" i="27" s="1"/>
  <c r="K67" i="27" s="1"/>
  <c r="L61" i="27"/>
  <c r="L68" i="27"/>
  <c r="H8" i="25"/>
  <c r="H6" i="25"/>
  <c r="S235" i="2"/>
  <c r="AG235" i="2" s="1"/>
  <c r="CD235" i="2" s="1"/>
  <c r="S256" i="2"/>
  <c r="AG256" i="2" s="1"/>
  <c r="CD256" i="2" s="1"/>
  <c r="R255" i="2"/>
  <c r="AF255" i="2" s="1"/>
  <c r="CC255" i="2" s="1"/>
  <c r="O63" i="2"/>
  <c r="AC63" i="2" s="1"/>
  <c r="BZ63" i="2" s="1"/>
  <c r="O62" i="2"/>
  <c r="AC62" i="2" s="1"/>
  <c r="BZ62" i="2" s="1"/>
  <c r="AX10" i="11"/>
  <c r="AM10" i="11"/>
  <c r="CC10" i="11" s="1"/>
  <c r="HF10" i="11" s="1"/>
  <c r="R62" i="18"/>
  <c r="Q62" i="18"/>
  <c r="P62" i="18"/>
  <c r="O62" i="18"/>
  <c r="N62" i="18"/>
  <c r="M62" i="18"/>
  <c r="T62" i="18"/>
  <c r="L62" i="18"/>
  <c r="S62" i="18"/>
  <c r="K62" i="18"/>
  <c r="I62" i="18"/>
  <c r="J62" i="18"/>
  <c r="H62" i="18"/>
  <c r="H54" i="18"/>
  <c r="O60" i="27"/>
  <c r="O67" i="27"/>
  <c r="O19" i="27"/>
  <c r="O74" i="27" s="1"/>
  <c r="L67" i="27"/>
  <c r="G77" i="27"/>
  <c r="G78" i="27" s="1"/>
  <c r="H28" i="18" s="1"/>
  <c r="H34" i="18" s="1"/>
  <c r="H76" i="18" s="1"/>
  <c r="AD5" i="46"/>
  <c r="AP5" i="46"/>
  <c r="AJ5" i="46"/>
  <c r="AA5" i="46"/>
  <c r="G76" i="1"/>
  <c r="H9" i="18"/>
  <c r="H76" i="1"/>
  <c r="H31" i="18"/>
  <c r="P105" i="12"/>
  <c r="P104" i="12"/>
  <c r="P106" i="12"/>
  <c r="P110" i="12"/>
  <c r="P109" i="12"/>
  <c r="P107" i="12"/>
  <c r="P108" i="12"/>
  <c r="P128" i="12"/>
  <c r="P132" i="12"/>
  <c r="P115" i="12"/>
  <c r="P118" i="12"/>
  <c r="P117" i="12"/>
  <c r="P122" i="12"/>
  <c r="P111" i="12"/>
  <c r="P113" i="12"/>
  <c r="P120" i="12"/>
  <c r="P124" i="12"/>
  <c r="P130" i="12"/>
  <c r="P137" i="12"/>
  <c r="P144" i="12"/>
  <c r="P125" i="12"/>
  <c r="P126" i="12"/>
  <c r="P119" i="12"/>
  <c r="P116" i="12"/>
  <c r="P121" i="12"/>
  <c r="P123" i="12"/>
  <c r="P112" i="12"/>
  <c r="P114" i="12"/>
  <c r="P129" i="12"/>
  <c r="P142" i="12"/>
  <c r="P147" i="12"/>
  <c r="P149" i="12"/>
  <c r="P154" i="12"/>
  <c r="P133" i="12"/>
  <c r="P135" i="12"/>
  <c r="P139" i="12"/>
  <c r="P127" i="12"/>
  <c r="P134" i="12"/>
  <c r="P143" i="12"/>
  <c r="P140" i="12"/>
  <c r="P136" i="12"/>
  <c r="P146" i="12"/>
  <c r="P148" i="12"/>
  <c r="P138" i="12"/>
  <c r="P131" i="12"/>
  <c r="P153" i="12"/>
  <c r="P141" i="12"/>
  <c r="P152" i="12"/>
  <c r="P150" i="12"/>
  <c r="P151" i="12"/>
  <c r="P145" i="12"/>
  <c r="AX260" i="2"/>
  <c r="BN260" i="2"/>
  <c r="AZ260" i="2"/>
  <c r="AG260" i="2" s="1"/>
  <c r="BI260" i="2"/>
  <c r="BK260" i="2"/>
  <c r="BS260" i="2"/>
  <c r="BD260" i="2"/>
  <c r="AK260" i="2" s="1"/>
  <c r="AS260" i="2"/>
  <c r="AY260" i="2"/>
  <c r="AU260" i="2"/>
  <c r="BH260" i="2"/>
  <c r="BP260" i="2"/>
  <c r="BQ260" i="2"/>
  <c r="BC260" i="2"/>
  <c r="AJ260" i="2" s="1"/>
  <c r="AW260" i="2"/>
  <c r="BT260" i="2"/>
  <c r="X260" i="2" s="1"/>
  <c r="AR260" i="2"/>
  <c r="Y260" i="2" s="1"/>
  <c r="AT260" i="2"/>
  <c r="BA260" i="2"/>
  <c r="AH260" i="2" s="1"/>
  <c r="BB260" i="2"/>
  <c r="AI260" i="2" s="1"/>
  <c r="AV260" i="2"/>
  <c r="BR260" i="2"/>
  <c r="BM260" i="2"/>
  <c r="BJ260" i="2"/>
  <c r="BL260" i="2"/>
  <c r="BE260" i="2"/>
  <c r="AL260" i="2" s="1"/>
  <c r="BO260" i="2"/>
  <c r="BG260" i="2"/>
  <c r="BV260" i="2" s="1"/>
  <c r="DP23" i="11"/>
  <c r="BU23" i="11" s="1"/>
  <c r="DP19" i="11"/>
  <c r="BU19" i="11" s="1"/>
  <c r="DP15" i="11"/>
  <c r="BU15" i="11" s="1"/>
  <c r="DP11" i="11"/>
  <c r="BU11" i="11" s="1"/>
  <c r="DP18" i="11"/>
  <c r="BU18" i="11" s="1"/>
  <c r="DP13" i="11"/>
  <c r="BU13" i="11" s="1"/>
  <c r="DP8" i="11"/>
  <c r="BU8" i="11" s="1"/>
  <c r="DP14" i="11"/>
  <c r="BU14" i="11" s="1"/>
  <c r="DP12" i="11"/>
  <c r="BU12" i="11" s="1"/>
  <c r="DP9" i="11"/>
  <c r="BU9" i="11" s="1"/>
  <c r="DP16" i="11"/>
  <c r="BU16" i="11" s="1"/>
  <c r="DP7" i="11"/>
  <c r="BU7" i="11" s="1"/>
  <c r="DP22" i="11"/>
  <c r="BU22" i="11" s="1"/>
  <c r="DP20" i="11"/>
  <c r="BU20" i="11" s="1"/>
  <c r="DP24" i="11"/>
  <c r="BU24" i="11" s="1"/>
  <c r="DP17" i="11"/>
  <c r="BU17" i="11" s="1"/>
  <c r="DP5" i="11"/>
  <c r="BU5" i="11" s="1"/>
  <c r="DP21" i="11"/>
  <c r="BU21" i="11" s="1"/>
  <c r="DP10" i="11"/>
  <c r="BU10" i="11" s="1"/>
  <c r="DP6" i="11"/>
  <c r="BU6" i="11" s="1"/>
  <c r="H5" i="18"/>
  <c r="K27" i="1"/>
  <c r="K60" i="1" s="1"/>
  <c r="E273" i="2"/>
  <c r="I7" i="23"/>
  <c r="G7" i="23"/>
  <c r="J7" i="23"/>
  <c r="H7" i="23"/>
  <c r="M61" i="27"/>
  <c r="M68" i="27"/>
  <c r="T21" i="27"/>
  <c r="K60" i="27"/>
  <c r="L21" i="27" s="1"/>
  <c r="L59" i="27" s="1"/>
  <c r="Q60" i="27"/>
  <c r="R21" i="27" s="1"/>
  <c r="Q67" i="27"/>
  <c r="L60" i="27"/>
  <c r="L14" i="27"/>
  <c r="L52" i="27" s="1"/>
  <c r="P60" i="1"/>
  <c r="P55" i="1"/>
  <c r="M55" i="1"/>
  <c r="M60" i="1"/>
  <c r="S60" i="1"/>
  <c r="J44" i="1"/>
  <c r="G10" i="8" s="1"/>
  <c r="P19" i="27"/>
  <c r="P74" i="27" s="1"/>
  <c r="P60" i="27"/>
  <c r="P67" i="27"/>
  <c r="R60" i="27"/>
  <c r="S21" i="27" s="1"/>
  <c r="S66" i="27" s="1"/>
  <c r="K19" i="27"/>
  <c r="K74" i="27" s="1"/>
  <c r="K59" i="27"/>
  <c r="J65" i="27"/>
  <c r="K20" i="27" s="1"/>
  <c r="K58" i="27" s="1"/>
  <c r="J52" i="27"/>
  <c r="K13" i="27" s="1"/>
  <c r="J46" i="27"/>
  <c r="K14" i="27" s="1"/>
  <c r="S61" i="27"/>
  <c r="S68" i="27"/>
  <c r="S19" i="27"/>
  <c r="S74" i="27" s="1"/>
  <c r="AT3" i="3"/>
  <c r="N3" i="14" s="1"/>
  <c r="Q60" i="1"/>
  <c r="O60" i="1"/>
  <c r="O55" i="1"/>
  <c r="J26" i="1"/>
  <c r="J25" i="1" s="1"/>
  <c r="J66" i="1" s="1"/>
  <c r="N55" i="1"/>
  <c r="K21" i="1"/>
  <c r="K49" i="1" s="1"/>
  <c r="J20" i="1"/>
  <c r="I65" i="1" s="1"/>
  <c r="F12" i="8" s="1"/>
  <c r="F9" i="22"/>
  <c r="J12" i="27"/>
  <c r="E13" i="22"/>
  <c r="N69" i="13"/>
  <c r="O56" i="19"/>
  <c r="O14" i="19"/>
  <c r="O11" i="19"/>
  <c r="O38" i="19"/>
  <c r="O52" i="19"/>
  <c r="O59" i="19"/>
  <c r="O51" i="19"/>
  <c r="O32" i="19"/>
  <c r="O7" i="19"/>
  <c r="O48" i="19"/>
  <c r="O20" i="19"/>
  <c r="O25" i="19"/>
  <c r="O35" i="19"/>
  <c r="O55" i="19"/>
  <c r="O43" i="19"/>
  <c r="O41" i="19"/>
  <c r="O5" i="19"/>
  <c r="O21" i="19"/>
  <c r="O26" i="19"/>
  <c r="O24" i="19"/>
  <c r="O62" i="19"/>
  <c r="O53" i="19"/>
  <c r="O15" i="19"/>
  <c r="O30" i="19"/>
  <c r="O29" i="19"/>
  <c r="O6" i="19"/>
  <c r="O57" i="19"/>
  <c r="O64" i="19"/>
  <c r="O50" i="19"/>
  <c r="O12" i="19"/>
  <c r="O34" i="19"/>
  <c r="O28" i="19"/>
  <c r="O40" i="19"/>
  <c r="O33" i="19"/>
  <c r="O23" i="19"/>
  <c r="O61" i="19"/>
  <c r="O47" i="19"/>
  <c r="O22" i="19"/>
  <c r="O42" i="19"/>
  <c r="O63" i="19"/>
  <c r="O46" i="19"/>
  <c r="O17" i="19"/>
  <c r="O13" i="19"/>
  <c r="O27" i="19"/>
  <c r="O65" i="19"/>
  <c r="O10" i="19"/>
  <c r="O37" i="19"/>
  <c r="O45" i="19"/>
  <c r="O49" i="19"/>
  <c r="O18" i="19"/>
  <c r="O54" i="19"/>
  <c r="O8" i="19"/>
  <c r="O9" i="19"/>
  <c r="O60" i="19"/>
  <c r="O44" i="19"/>
  <c r="O19" i="19"/>
  <c r="O36" i="19"/>
  <c r="O39" i="19"/>
  <c r="O31" i="19"/>
  <c r="O16" i="19"/>
  <c r="O58" i="19"/>
  <c r="D41" i="8"/>
  <c r="D42" i="8" s="1"/>
  <c r="D43" i="8" s="1"/>
  <c r="H59" i="18" s="1"/>
  <c r="O235" i="12"/>
  <c r="J57" i="18" s="1"/>
  <c r="J56" i="18" s="1"/>
  <c r="P3" i="19"/>
  <c r="K3" i="21"/>
  <c r="H3" i="22"/>
  <c r="K3" i="23"/>
  <c r="K7" i="23" s="1"/>
  <c r="Q3" i="12"/>
  <c r="D8" i="21"/>
  <c r="K2" i="9"/>
  <c r="D8" i="23"/>
  <c r="P3" i="13"/>
  <c r="AD61" i="12"/>
  <c r="AD235" i="12" s="1"/>
  <c r="K3" i="20"/>
  <c r="K5" i="20" s="1"/>
  <c r="K26" i="20" s="1"/>
  <c r="H3" i="8"/>
  <c r="F9" i="8"/>
  <c r="P221" i="12"/>
  <c r="P98" i="12"/>
  <c r="P224" i="12"/>
  <c r="P195" i="12"/>
  <c r="P223" i="12"/>
  <c r="P99" i="12"/>
  <c r="P84" i="12"/>
  <c r="P56" i="12"/>
  <c r="P198" i="12"/>
  <c r="P55" i="12"/>
  <c r="P58" i="12"/>
  <c r="P26" i="12"/>
  <c r="P100" i="12"/>
  <c r="P69" i="12"/>
  <c r="P16" i="12"/>
  <c r="P30" i="12"/>
  <c r="P155" i="12"/>
  <c r="P160" i="12"/>
  <c r="P166" i="12"/>
  <c r="P233" i="12"/>
  <c r="P196" i="12"/>
  <c r="P228" i="12"/>
  <c r="P101" i="12"/>
  <c r="P213" i="12"/>
  <c r="P87" i="12"/>
  <c r="P72" i="12"/>
  <c r="P36" i="12"/>
  <c r="P63" i="12"/>
  <c r="P210" i="12"/>
  <c r="P54" i="12"/>
  <c r="P18" i="12"/>
  <c r="P17" i="12"/>
  <c r="P41" i="12"/>
  <c r="P77" i="12"/>
  <c r="P11" i="12"/>
  <c r="P159" i="12"/>
  <c r="P192" i="12"/>
  <c r="P183" i="12"/>
  <c r="P178" i="12"/>
  <c r="P225" i="12"/>
  <c r="P94" i="12"/>
  <c r="P216" i="12"/>
  <c r="P93" i="12"/>
  <c r="P205" i="12"/>
  <c r="P79" i="12"/>
  <c r="P64" i="12"/>
  <c r="P214" i="12"/>
  <c r="P51" i="12"/>
  <c r="P226" i="12"/>
  <c r="P46" i="12"/>
  <c r="P65" i="12"/>
  <c r="P9" i="12"/>
  <c r="P24" i="12"/>
  <c r="P45" i="12"/>
  <c r="P182" i="12"/>
  <c r="P172" i="12"/>
  <c r="P156" i="12"/>
  <c r="P167" i="12"/>
  <c r="P179" i="12"/>
  <c r="P217" i="12"/>
  <c r="P90" i="12"/>
  <c r="P215" i="12"/>
  <c r="P89" i="12"/>
  <c r="P201" i="12"/>
  <c r="P202" i="12"/>
  <c r="P60" i="12"/>
  <c r="P92" i="12"/>
  <c r="P47" i="12"/>
  <c r="P80" i="12"/>
  <c r="P42" i="12"/>
  <c r="P73" i="12"/>
  <c r="P27" i="12"/>
  <c r="P20" i="12"/>
  <c r="P14" i="12"/>
  <c r="P163" i="12"/>
  <c r="P165" i="12"/>
  <c r="P161" i="12"/>
  <c r="P175" i="12"/>
  <c r="P164" i="12"/>
  <c r="P82" i="12"/>
  <c r="P97" i="12"/>
  <c r="P95" i="12"/>
  <c r="P52" i="12"/>
  <c r="P67" i="12"/>
  <c r="P70" i="12"/>
  <c r="P6" i="12"/>
  <c r="P34" i="12"/>
  <c r="P10" i="12"/>
  <c r="P168" i="12"/>
  <c r="P162" i="12"/>
  <c r="P186" i="12"/>
  <c r="P229" i="12"/>
  <c r="P78" i="12"/>
  <c r="P85" i="12"/>
  <c r="P91" i="12"/>
  <c r="P48" i="12"/>
  <c r="P59" i="12"/>
  <c r="P66" i="12"/>
  <c r="P57" i="12"/>
  <c r="P49" i="12"/>
  <c r="P29" i="12"/>
  <c r="P185" i="12"/>
  <c r="P181" i="12"/>
  <c r="P157" i="12"/>
  <c r="P208" i="12"/>
  <c r="P220" i="12"/>
  <c r="P227" i="12"/>
  <c r="P96" i="12"/>
  <c r="P40" i="12"/>
  <c r="P39" i="12"/>
  <c r="P50" i="12"/>
  <c r="P25" i="12"/>
  <c r="P8" i="12"/>
  <c r="P7" i="12"/>
  <c r="P171" i="12"/>
  <c r="P184" i="12"/>
  <c r="P204" i="12"/>
  <c r="P211" i="12"/>
  <c r="P219" i="12"/>
  <c r="P234" i="12"/>
  <c r="P32" i="12"/>
  <c r="P35" i="12"/>
  <c r="P38" i="12"/>
  <c r="P21" i="12"/>
  <c r="P37" i="12"/>
  <c r="P176" i="12"/>
  <c r="P189" i="12"/>
  <c r="P191" i="12"/>
  <c r="P200" i="12"/>
  <c r="P207" i="12"/>
  <c r="P209" i="12"/>
  <c r="P218" i="12"/>
  <c r="P230" i="12"/>
  <c r="P31" i="12"/>
  <c r="P206" i="12"/>
  <c r="P13" i="12"/>
  <c r="P19" i="12"/>
  <c r="P187" i="12"/>
  <c r="P188" i="12"/>
  <c r="P158" i="12"/>
  <c r="P102" i="12"/>
  <c r="P83" i="12"/>
  <c r="P74" i="12"/>
  <c r="P222" i="12"/>
  <c r="P190" i="12"/>
  <c r="P86" i="12"/>
  <c r="P76" i="12"/>
  <c r="P62" i="12"/>
  <c r="P61" i="12"/>
  <c r="P193" i="12"/>
  <c r="P232" i="12"/>
  <c r="P68" i="12"/>
  <c r="P81" i="12"/>
  <c r="P23" i="12"/>
  <c r="P170" i="12"/>
  <c r="P203" i="12"/>
  <c r="P44" i="12"/>
  <c r="P22" i="12"/>
  <c r="P180" i="12"/>
  <c r="P169" i="12"/>
  <c r="P43" i="12"/>
  <c r="P194" i="12"/>
  <c r="P212" i="12"/>
  <c r="P88" i="12"/>
  <c r="P177" i="12"/>
  <c r="P199" i="12"/>
  <c r="P33" i="12"/>
  <c r="P231" i="12"/>
  <c r="P15" i="12"/>
  <c r="P197" i="12"/>
  <c r="P53" i="12"/>
  <c r="P103" i="12"/>
  <c r="P75" i="12"/>
  <c r="P71" i="12"/>
  <c r="P28" i="12"/>
  <c r="P173" i="12"/>
  <c r="P174" i="12"/>
  <c r="P5" i="12"/>
  <c r="P12" i="12"/>
  <c r="E13" i="8"/>
  <c r="N66" i="19"/>
  <c r="N67" i="19"/>
  <c r="J4" i="23"/>
  <c r="J5" i="23"/>
  <c r="J6" i="21"/>
  <c r="J5" i="21"/>
  <c r="J4" i="21"/>
  <c r="O16" i="13"/>
  <c r="O45" i="13"/>
  <c r="O41" i="13"/>
  <c r="O25" i="13"/>
  <c r="O36" i="13"/>
  <c r="O57" i="13"/>
  <c r="O54" i="13"/>
  <c r="O64" i="13"/>
  <c r="O28" i="13"/>
  <c r="O42" i="13"/>
  <c r="O6" i="13"/>
  <c r="O37" i="13"/>
  <c r="O39" i="13"/>
  <c r="O58" i="13"/>
  <c r="O61" i="13"/>
  <c r="O48" i="13"/>
  <c r="O38" i="13"/>
  <c r="O20" i="13"/>
  <c r="O63" i="13"/>
  <c r="O9" i="13"/>
  <c r="O65" i="13"/>
  <c r="O43" i="13"/>
  <c r="O13" i="13"/>
  <c r="O7" i="13"/>
  <c r="O17" i="13"/>
  <c r="O51" i="13"/>
  <c r="O66" i="13"/>
  <c r="O40" i="13"/>
  <c r="O68" i="13"/>
  <c r="O46" i="13"/>
  <c r="O23" i="13"/>
  <c r="O56" i="13"/>
  <c r="O53" i="13"/>
  <c r="O30" i="13"/>
  <c r="O67" i="13"/>
  <c r="O12" i="13"/>
  <c r="O49" i="13"/>
  <c r="O50" i="13"/>
  <c r="O5" i="13"/>
  <c r="O18" i="13"/>
  <c r="O55" i="13"/>
  <c r="O52" i="13"/>
  <c r="O60" i="13"/>
  <c r="O8" i="13"/>
  <c r="O47" i="13"/>
  <c r="O26" i="13"/>
  <c r="O27" i="13"/>
  <c r="O59" i="13"/>
  <c r="O29" i="13"/>
  <c r="O33" i="13"/>
  <c r="O19" i="13"/>
  <c r="O44" i="13"/>
  <c r="O35" i="13"/>
  <c r="O31" i="13"/>
  <c r="O15" i="13"/>
  <c r="O10" i="13"/>
  <c r="O32" i="13"/>
  <c r="O24" i="13"/>
  <c r="O11" i="13"/>
  <c r="O34" i="13"/>
  <c r="O14" i="13"/>
  <c r="O21" i="13"/>
  <c r="O22" i="13"/>
  <c r="O62" i="13"/>
  <c r="H7" i="21"/>
  <c r="J7" i="21"/>
  <c r="I7" i="21"/>
  <c r="G7" i="21"/>
  <c r="K7" i="21"/>
  <c r="N70" i="13"/>
  <c r="DO3" i="11"/>
  <c r="GU3" i="11"/>
  <c r="AB3" i="11"/>
  <c r="AS11" i="11"/>
  <c r="AE17" i="11"/>
  <c r="FF21" i="11"/>
  <c r="GW21" i="11" s="1"/>
  <c r="FF24" i="11"/>
  <c r="GW24" i="11" s="1"/>
  <c r="FF20" i="11"/>
  <c r="GW20" i="11" s="1"/>
  <c r="FF22" i="11"/>
  <c r="GW22" i="11" s="1"/>
  <c r="FF17" i="11"/>
  <c r="GW17" i="11" s="1"/>
  <c r="FF16" i="11"/>
  <c r="GW16" i="11" s="1"/>
  <c r="FF18" i="11"/>
  <c r="GW18" i="11" s="1"/>
  <c r="FF15" i="11"/>
  <c r="GW15" i="11" s="1"/>
  <c r="FF11" i="11"/>
  <c r="GW11" i="11" s="1"/>
  <c r="FF12" i="11"/>
  <c r="GW12" i="11" s="1"/>
  <c r="FF10" i="11"/>
  <c r="GW10" i="11" s="1"/>
  <c r="FF7" i="11"/>
  <c r="GW7" i="11" s="1"/>
  <c r="FF9" i="11"/>
  <c r="GW9" i="11" s="1"/>
  <c r="FF5" i="11"/>
  <c r="GW5" i="11" s="1"/>
  <c r="FF23" i="11"/>
  <c r="GW23" i="11" s="1"/>
  <c r="FF19" i="11"/>
  <c r="GW19" i="11" s="1"/>
  <c r="FF6" i="11"/>
  <c r="GW6" i="11" s="1"/>
  <c r="FF13" i="11"/>
  <c r="GW13" i="11" s="1"/>
  <c r="FE3" i="11"/>
  <c r="FF8" i="11"/>
  <c r="GW8" i="11" s="1"/>
  <c r="FF14" i="11"/>
  <c r="GW14" i="11" s="1"/>
  <c r="AE10" i="11"/>
  <c r="AE23" i="11"/>
  <c r="AE15" i="11"/>
  <c r="AS14" i="11"/>
  <c r="AE24" i="11"/>
  <c r="AE22" i="11"/>
  <c r="AE16" i="11"/>
  <c r="AE18" i="11"/>
  <c r="AS12" i="11"/>
  <c r="AE21" i="11"/>
  <c r="AE19" i="11"/>
  <c r="AS13" i="11"/>
  <c r="AE20" i="11"/>
  <c r="N6" i="31" l="1"/>
  <c r="N3" i="31"/>
  <c r="N9" i="31"/>
  <c r="N11" i="31"/>
  <c r="N10" i="31"/>
  <c r="T60" i="1"/>
  <c r="N7" i="31"/>
  <c r="N5" i="31"/>
  <c r="N8" i="31"/>
  <c r="M21" i="27"/>
  <c r="M66" i="27" s="1"/>
  <c r="P21" i="27"/>
  <c r="P59" i="27" s="1"/>
  <c r="M22" i="27"/>
  <c r="T61" i="27"/>
  <c r="T68" i="27"/>
  <c r="T235" i="2"/>
  <c r="AH235" i="2" s="1"/>
  <c r="CE235" i="2" s="1"/>
  <c r="T256" i="2"/>
  <c r="AH256" i="2" s="1"/>
  <c r="CE256" i="2" s="1"/>
  <c r="S255" i="2"/>
  <c r="AG255" i="2" s="1"/>
  <c r="CD255" i="2" s="1"/>
  <c r="P62" i="2"/>
  <c r="AD62" i="2" s="1"/>
  <c r="CA62" i="2" s="1"/>
  <c r="P63" i="2"/>
  <c r="AD63" i="2" s="1"/>
  <c r="CA63" i="2" s="1"/>
  <c r="AY10" i="11"/>
  <c r="AN10" i="11"/>
  <c r="CD10" i="11" s="1"/>
  <c r="HG10" i="11" s="1"/>
  <c r="R66" i="27"/>
  <c r="R59" i="27"/>
  <c r="G82" i="27"/>
  <c r="G87" i="27" s="1"/>
  <c r="Q21" i="27"/>
  <c r="Q66" i="27" s="1"/>
  <c r="G10" i="22"/>
  <c r="N22" i="27"/>
  <c r="N60" i="27" s="1"/>
  <c r="T22" i="27"/>
  <c r="T60" i="27" s="1"/>
  <c r="AM5" i="46"/>
  <c r="AG5" i="46"/>
  <c r="AS5" i="46"/>
  <c r="H82" i="1"/>
  <c r="G81" i="1"/>
  <c r="H81" i="1"/>
  <c r="I82" i="1"/>
  <c r="I85" i="1" s="1"/>
  <c r="J7" i="18" s="1"/>
  <c r="Q105" i="12"/>
  <c r="Q104" i="12"/>
  <c r="Q106" i="12"/>
  <c r="Q111" i="12"/>
  <c r="Q113" i="12"/>
  <c r="Q110" i="12"/>
  <c r="Q109" i="12"/>
  <c r="Q107" i="12"/>
  <c r="Q108" i="12"/>
  <c r="Q118" i="12"/>
  <c r="Q120" i="12"/>
  <c r="Q130" i="12"/>
  <c r="Q134" i="12"/>
  <c r="Q114" i="12"/>
  <c r="Q116" i="12"/>
  <c r="Q115" i="12"/>
  <c r="Q117" i="12"/>
  <c r="Q122" i="12"/>
  <c r="Q124" i="12"/>
  <c r="Q128" i="12"/>
  <c r="Q129" i="12"/>
  <c r="Q112" i="12"/>
  <c r="Q121" i="12"/>
  <c r="Q123" i="12"/>
  <c r="Q132" i="12"/>
  <c r="Q135" i="12"/>
  <c r="Q131" i="12"/>
  <c r="Q125" i="12"/>
  <c r="Q119" i="12"/>
  <c r="Q133" i="12"/>
  <c r="Q141" i="12"/>
  <c r="Q143" i="12"/>
  <c r="Q151" i="12"/>
  <c r="Q138" i="12"/>
  <c r="Q142" i="12"/>
  <c r="Q137" i="12"/>
  <c r="Q149" i="12"/>
  <c r="Q139" i="12"/>
  <c r="Q127" i="12"/>
  <c r="Q126" i="12"/>
  <c r="Q136" i="12"/>
  <c r="Q145" i="12"/>
  <c r="Q140" i="12"/>
  <c r="Q150" i="12"/>
  <c r="Q154" i="12"/>
  <c r="Q144" i="12"/>
  <c r="Q146" i="12"/>
  <c r="Q153" i="12"/>
  <c r="Q152" i="12"/>
  <c r="Q147" i="12"/>
  <c r="Q148" i="12"/>
  <c r="BK273" i="2"/>
  <c r="AY273" i="2"/>
  <c r="AF273" i="2" s="1"/>
  <c r="BS273" i="2"/>
  <c r="BN273" i="2"/>
  <c r="AZ273" i="2"/>
  <c r="AG273" i="2" s="1"/>
  <c r="AU273" i="2"/>
  <c r="AB273" i="2" s="1"/>
  <c r="BC273" i="2"/>
  <c r="AJ273" i="2" s="1"/>
  <c r="BD273" i="2"/>
  <c r="AK273" i="2" s="1"/>
  <c r="BP273" i="2"/>
  <c r="BI273" i="2"/>
  <c r="BQ273" i="2"/>
  <c r="BJ273" i="2"/>
  <c r="AX273" i="2"/>
  <c r="AE273" i="2" s="1"/>
  <c r="AS273" i="2"/>
  <c r="Z273" i="2" s="1"/>
  <c r="AR273" i="2"/>
  <c r="Y273" i="2" s="1"/>
  <c r="BL273" i="2"/>
  <c r="BT273" i="2"/>
  <c r="X273" i="2" s="1"/>
  <c r="BR273" i="2"/>
  <c r="AT273" i="2"/>
  <c r="AA273" i="2" s="1"/>
  <c r="BA273" i="2"/>
  <c r="AH273" i="2" s="1"/>
  <c r="BM273" i="2"/>
  <c r="BE273" i="2"/>
  <c r="AL273" i="2" s="1"/>
  <c r="AW273" i="2"/>
  <c r="AD273" i="2" s="1"/>
  <c r="BO273" i="2"/>
  <c r="AV273" i="2"/>
  <c r="AC273" i="2" s="1"/>
  <c r="BH273" i="2"/>
  <c r="BB273" i="2"/>
  <c r="AI273" i="2" s="1"/>
  <c r="BG273" i="2"/>
  <c r="BV273" i="2" s="1"/>
  <c r="CG260" i="2"/>
  <c r="V260" i="2"/>
  <c r="W260" i="2"/>
  <c r="CH260" i="2"/>
  <c r="CF260" i="2"/>
  <c r="U260" i="2"/>
  <c r="CE260" i="2"/>
  <c r="T260" i="2"/>
  <c r="CD260" i="2"/>
  <c r="S260" i="2"/>
  <c r="L260" i="2"/>
  <c r="Z260" i="2" s="1"/>
  <c r="BW260" i="2" s="1"/>
  <c r="DO20" i="11"/>
  <c r="BT20" i="11" s="1"/>
  <c r="DO23" i="11"/>
  <c r="BT23" i="11" s="1"/>
  <c r="DO18" i="11"/>
  <c r="BT18" i="11" s="1"/>
  <c r="DO13" i="11"/>
  <c r="BT13" i="11" s="1"/>
  <c r="DO14" i="11"/>
  <c r="BT14" i="11" s="1"/>
  <c r="DO12" i="11"/>
  <c r="BT12" i="11" s="1"/>
  <c r="DO6" i="11"/>
  <c r="BT6" i="11" s="1"/>
  <c r="DO16" i="11"/>
  <c r="BT16" i="11" s="1"/>
  <c r="DO11" i="11"/>
  <c r="BT11" i="11" s="1"/>
  <c r="DO9" i="11"/>
  <c r="BT9" i="11" s="1"/>
  <c r="DO7" i="11"/>
  <c r="BT7" i="11" s="1"/>
  <c r="DO22" i="11"/>
  <c r="BT22" i="11" s="1"/>
  <c r="DO24" i="11"/>
  <c r="BT24" i="11" s="1"/>
  <c r="DO15" i="11"/>
  <c r="BT15" i="11" s="1"/>
  <c r="DO19" i="11"/>
  <c r="BT19" i="11" s="1"/>
  <c r="DO17" i="11"/>
  <c r="BT17" i="11" s="1"/>
  <c r="DO8" i="11"/>
  <c r="BT8" i="11" s="1"/>
  <c r="DO5" i="11"/>
  <c r="BT5" i="11" s="1"/>
  <c r="DO21" i="11"/>
  <c r="BT21" i="11" s="1"/>
  <c r="DO10" i="11"/>
  <c r="BT10" i="11" s="1"/>
  <c r="K55" i="1"/>
  <c r="E274" i="2"/>
  <c r="J8" i="23"/>
  <c r="I8" i="23"/>
  <c r="G8" i="23"/>
  <c r="H8" i="23"/>
  <c r="K8" i="23"/>
  <c r="T19" i="27"/>
  <c r="T74" i="27" s="1"/>
  <c r="N67" i="27"/>
  <c r="L66" i="27"/>
  <c r="L45" i="27"/>
  <c r="T59" i="27"/>
  <c r="T66" i="27"/>
  <c r="J59" i="1"/>
  <c r="J54" i="1"/>
  <c r="K44" i="1"/>
  <c r="K65" i="27"/>
  <c r="L20" i="27" s="1"/>
  <c r="L65" i="27" s="1"/>
  <c r="M13" i="27"/>
  <c r="Q59" i="27"/>
  <c r="S59" i="27"/>
  <c r="H30" i="18"/>
  <c r="K45" i="27"/>
  <c r="K52" i="27"/>
  <c r="H53" i="18"/>
  <c r="H32" i="18"/>
  <c r="DN3" i="11"/>
  <c r="J48" i="1"/>
  <c r="G7" i="8" s="1"/>
  <c r="J43" i="1"/>
  <c r="G9" i="8" s="1"/>
  <c r="I73" i="27"/>
  <c r="F12" i="22" s="1"/>
  <c r="J43" i="27"/>
  <c r="G9" i="22" s="1"/>
  <c r="J50" i="27"/>
  <c r="G7" i="22" s="1"/>
  <c r="K44" i="27"/>
  <c r="K51" i="27"/>
  <c r="P66" i="13"/>
  <c r="P18" i="13"/>
  <c r="P13" i="13"/>
  <c r="P9" i="13"/>
  <c r="P60" i="13"/>
  <c r="P53" i="13"/>
  <c r="P39" i="13"/>
  <c r="P14" i="13"/>
  <c r="P6" i="13"/>
  <c r="P63" i="13"/>
  <c r="P41" i="13"/>
  <c r="P26" i="13"/>
  <c r="P5" i="13"/>
  <c r="P37" i="13"/>
  <c r="P15" i="13"/>
  <c r="P24" i="13"/>
  <c r="P31" i="13"/>
  <c r="P32" i="13"/>
  <c r="P36" i="13"/>
  <c r="P43" i="13"/>
  <c r="P22" i="13"/>
  <c r="P34" i="13"/>
  <c r="P17" i="13"/>
  <c r="P30" i="13"/>
  <c r="P67" i="13"/>
  <c r="P50" i="13"/>
  <c r="P52" i="13"/>
  <c r="P47" i="13"/>
  <c r="P49" i="13"/>
  <c r="P65" i="13"/>
  <c r="P23" i="13"/>
  <c r="P51" i="13"/>
  <c r="P11" i="13"/>
  <c r="P38" i="13"/>
  <c r="P61" i="13"/>
  <c r="P33" i="13"/>
  <c r="P56" i="13"/>
  <c r="P58" i="13"/>
  <c r="P16" i="13"/>
  <c r="P19" i="13"/>
  <c r="P55" i="13"/>
  <c r="P46" i="13"/>
  <c r="P42" i="13"/>
  <c r="P44" i="13"/>
  <c r="P12" i="13"/>
  <c r="P45" i="13"/>
  <c r="P27" i="13"/>
  <c r="P48" i="13"/>
  <c r="P20" i="13"/>
  <c r="P54" i="13"/>
  <c r="P25" i="13"/>
  <c r="P10" i="13"/>
  <c r="P28" i="13"/>
  <c r="P29" i="13"/>
  <c r="P62" i="13"/>
  <c r="P57" i="13"/>
  <c r="P64" i="13"/>
  <c r="P59" i="13"/>
  <c r="P35" i="13"/>
  <c r="P40" i="13"/>
  <c r="P8" i="13"/>
  <c r="P21" i="13"/>
  <c r="P68" i="13"/>
  <c r="P7" i="13"/>
  <c r="K5" i="21"/>
  <c r="K6" i="21"/>
  <c r="K4" i="21"/>
  <c r="O69" i="13"/>
  <c r="O66" i="19"/>
  <c r="O67" i="19"/>
  <c r="G8" i="21"/>
  <c r="J8" i="21"/>
  <c r="K8" i="21"/>
  <c r="I8" i="21"/>
  <c r="H8" i="21"/>
  <c r="P62" i="19"/>
  <c r="P19" i="19"/>
  <c r="P43" i="19"/>
  <c r="P36" i="19"/>
  <c r="P51" i="19"/>
  <c r="P31" i="19"/>
  <c r="P8" i="19"/>
  <c r="P45" i="19"/>
  <c r="P23" i="19"/>
  <c r="P57" i="19"/>
  <c r="P41" i="19"/>
  <c r="P13" i="19"/>
  <c r="P20" i="19"/>
  <c r="P29" i="19"/>
  <c r="P32" i="19"/>
  <c r="P64" i="19"/>
  <c r="P21" i="19"/>
  <c r="P60" i="19"/>
  <c r="P38" i="19"/>
  <c r="P39" i="19"/>
  <c r="P53" i="19"/>
  <c r="P12" i="19"/>
  <c r="P49" i="19"/>
  <c r="P65" i="19"/>
  <c r="P40" i="19"/>
  <c r="P30" i="19"/>
  <c r="P37" i="19"/>
  <c r="P58" i="19"/>
  <c r="P10" i="19"/>
  <c r="P42" i="19"/>
  <c r="P28" i="19"/>
  <c r="P34" i="19"/>
  <c r="P44" i="19"/>
  <c r="P25" i="19"/>
  <c r="P61" i="19"/>
  <c r="P56" i="19"/>
  <c r="P46" i="19"/>
  <c r="P52" i="19"/>
  <c r="P7" i="19"/>
  <c r="P63" i="19"/>
  <c r="P35" i="19"/>
  <c r="P6" i="19"/>
  <c r="P54" i="19"/>
  <c r="P26" i="19"/>
  <c r="P33" i="19"/>
  <c r="P47" i="19"/>
  <c r="P48" i="19"/>
  <c r="P55" i="19"/>
  <c r="P16" i="19"/>
  <c r="P27" i="19"/>
  <c r="P11" i="19"/>
  <c r="P22" i="19"/>
  <c r="P18" i="19"/>
  <c r="P14" i="19"/>
  <c r="P59" i="19"/>
  <c r="P9" i="19"/>
  <c r="P5" i="19"/>
  <c r="P24" i="19"/>
  <c r="P17" i="19"/>
  <c r="P15" i="19"/>
  <c r="P50" i="19"/>
  <c r="P235" i="12"/>
  <c r="K57" i="18" s="1"/>
  <c r="K56" i="18" s="1"/>
  <c r="Q208" i="12"/>
  <c r="Q86" i="12"/>
  <c r="Q215" i="12"/>
  <c r="Q93" i="12"/>
  <c r="Q214" i="12"/>
  <c r="Q92" i="12"/>
  <c r="Q218" i="12"/>
  <c r="Q204" i="12"/>
  <c r="Q82" i="12"/>
  <c r="Q211" i="12"/>
  <c r="Q89" i="12"/>
  <c r="Q210" i="12"/>
  <c r="Q88" i="12"/>
  <c r="Q76" i="12"/>
  <c r="Q44" i="12"/>
  <c r="Q75" i="12"/>
  <c r="Q43" i="12"/>
  <c r="Q80" i="12"/>
  <c r="Q46" i="12"/>
  <c r="Q33" i="12"/>
  <c r="Q13" i="12"/>
  <c r="Q11" i="12"/>
  <c r="Q45" i="12"/>
  <c r="Q209" i="12"/>
  <c r="Q176" i="12"/>
  <c r="Q178" i="12"/>
  <c r="Q183" i="12"/>
  <c r="Q167" i="12"/>
  <c r="Q160" i="12"/>
  <c r="Q200" i="12"/>
  <c r="Q78" i="12"/>
  <c r="Q207" i="12"/>
  <c r="Q85" i="12"/>
  <c r="Q206" i="12"/>
  <c r="Q233" i="12"/>
  <c r="Q72" i="12"/>
  <c r="Q40" i="12"/>
  <c r="Q71" i="12"/>
  <c r="Q39" i="12"/>
  <c r="Q74" i="12"/>
  <c r="Q213" i="12"/>
  <c r="Q15" i="12"/>
  <c r="Q9" i="12"/>
  <c r="Q77" i="12"/>
  <c r="Q65" i="12"/>
  <c r="Q38" i="12"/>
  <c r="Q155" i="12"/>
  <c r="Q194" i="12"/>
  <c r="Q184" i="12"/>
  <c r="Q168" i="12"/>
  <c r="Q161" i="12"/>
  <c r="Q196" i="12"/>
  <c r="Q232" i="12"/>
  <c r="Q203" i="12"/>
  <c r="Q81" i="12"/>
  <c r="Q202" i="12"/>
  <c r="Q229" i="12"/>
  <c r="Q68" i="12"/>
  <c r="Q36" i="12"/>
  <c r="Q67" i="12"/>
  <c r="Q35" i="12"/>
  <c r="Q70" i="12"/>
  <c r="Q197" i="12"/>
  <c r="Q61" i="12"/>
  <c r="Q19" i="12"/>
  <c r="Q87" i="12"/>
  <c r="Q49" i="12"/>
  <c r="Q26" i="12"/>
  <c r="Q159" i="12"/>
  <c r="Q172" i="12"/>
  <c r="Q169" i="12"/>
  <c r="Q185" i="12"/>
  <c r="Q177" i="12"/>
  <c r="Q220" i="12"/>
  <c r="Q223" i="12"/>
  <c r="Q217" i="12"/>
  <c r="Q28" i="12"/>
  <c r="Q47" i="12"/>
  <c r="Q58" i="12"/>
  <c r="Q30" i="12"/>
  <c r="Q84" i="12"/>
  <c r="Q37" i="12"/>
  <c r="Q6" i="12"/>
  <c r="Q165" i="12"/>
  <c r="Q170" i="12"/>
  <c r="Q166" i="12"/>
  <c r="Q212" i="12"/>
  <c r="Q216" i="12"/>
  <c r="Q219" i="12"/>
  <c r="Q234" i="12"/>
  <c r="Q205" i="12"/>
  <c r="Q31" i="12"/>
  <c r="Q54" i="12"/>
  <c r="Q103" i="12"/>
  <c r="Q27" i="12"/>
  <c r="Q29" i="12"/>
  <c r="Q175" i="12"/>
  <c r="Q182" i="12"/>
  <c r="Q164" i="12"/>
  <c r="Q179" i="12"/>
  <c r="Q102" i="12"/>
  <c r="Q199" i="12"/>
  <c r="Q198" i="12"/>
  <c r="Q64" i="12"/>
  <c r="Q99" i="12"/>
  <c r="Q201" i="12"/>
  <c r="Q50" i="12"/>
  <c r="Q25" i="12"/>
  <c r="Q24" i="12"/>
  <c r="Q23" i="12"/>
  <c r="Q163" i="12"/>
  <c r="Q193" i="12"/>
  <c r="Q187" i="12"/>
  <c r="Q98" i="12"/>
  <c r="Q195" i="12"/>
  <c r="Q60" i="12"/>
  <c r="Q230" i="12"/>
  <c r="Q95" i="12"/>
  <c r="Q91" i="12"/>
  <c r="Q21" i="12"/>
  <c r="Q20" i="12"/>
  <c r="Q7" i="12"/>
  <c r="Q157" i="12"/>
  <c r="Q171" i="12"/>
  <c r="Q191" i="12"/>
  <c r="Q94" i="12"/>
  <c r="Q101" i="12"/>
  <c r="Q100" i="12"/>
  <c r="Q56" i="12"/>
  <c r="Q63" i="12"/>
  <c r="Q79" i="12"/>
  <c r="Q83" i="12"/>
  <c r="Q17" i="12"/>
  <c r="Q16" i="12"/>
  <c r="Q22" i="12"/>
  <c r="Q186" i="12"/>
  <c r="Q188" i="12"/>
  <c r="Q158" i="12"/>
  <c r="Q225" i="12"/>
  <c r="Q226" i="12"/>
  <c r="Q34" i="12"/>
  <c r="Q181" i="12"/>
  <c r="Q90" i="12"/>
  <c r="Q221" i="12"/>
  <c r="Q66" i="12"/>
  <c r="Q8" i="12"/>
  <c r="Q190" i="12"/>
  <c r="Q228" i="12"/>
  <c r="Q52" i="12"/>
  <c r="Q62" i="12"/>
  <c r="Q222" i="12"/>
  <c r="Q173" i="12"/>
  <c r="Q224" i="12"/>
  <c r="Q48" i="12"/>
  <c r="Q73" i="12"/>
  <c r="Q41" i="12"/>
  <c r="Q180" i="12"/>
  <c r="Q97" i="12"/>
  <c r="Q32" i="12"/>
  <c r="Q57" i="12"/>
  <c r="Q18" i="12"/>
  <c r="Q174" i="12"/>
  <c r="Q231" i="12"/>
  <c r="Q59" i="12"/>
  <c r="Q42" i="12"/>
  <c r="Q14" i="12"/>
  <c r="Q162" i="12"/>
  <c r="Q227" i="12"/>
  <c r="Q55" i="12"/>
  <c r="Q69" i="12"/>
  <c r="Q10" i="12"/>
  <c r="Q156" i="12"/>
  <c r="Q96" i="12"/>
  <c r="Q51" i="12"/>
  <c r="Q53" i="12"/>
  <c r="Q192" i="12"/>
  <c r="Q189" i="12"/>
  <c r="Q5" i="12"/>
  <c r="Q12" i="12"/>
  <c r="L3" i="23"/>
  <c r="L7" i="23" s="1"/>
  <c r="Q3" i="13"/>
  <c r="Q3" i="19"/>
  <c r="R3" i="12"/>
  <c r="AE61" i="12"/>
  <c r="AE235" i="12" s="1"/>
  <c r="I3" i="8"/>
  <c r="D9" i="23"/>
  <c r="L3" i="20"/>
  <c r="L5" i="20" s="1"/>
  <c r="L26" i="20" s="1"/>
  <c r="L2" i="9"/>
  <c r="D9" i="21"/>
  <c r="L3" i="21"/>
  <c r="I3" i="22"/>
  <c r="K4" i="23"/>
  <c r="K5" i="23"/>
  <c r="K6" i="23"/>
  <c r="O70" i="13"/>
  <c r="AA3" i="11"/>
  <c r="GT3" i="11"/>
  <c r="AT11" i="11"/>
  <c r="AT13" i="11"/>
  <c r="AD10" i="11"/>
  <c r="AD24" i="11"/>
  <c r="AD15" i="11"/>
  <c r="AD16" i="11"/>
  <c r="AT14" i="11"/>
  <c r="AD20" i="11"/>
  <c r="AD19" i="11"/>
  <c r="AD23" i="11"/>
  <c r="AD18" i="11"/>
  <c r="AD17" i="11"/>
  <c r="AD22" i="11"/>
  <c r="FE24" i="11"/>
  <c r="GV24" i="11" s="1"/>
  <c r="FE23" i="11"/>
  <c r="GV23" i="11" s="1"/>
  <c r="FE22" i="11"/>
  <c r="GV22" i="11" s="1"/>
  <c r="FE18" i="11"/>
  <c r="GV18" i="11" s="1"/>
  <c r="FE17" i="11"/>
  <c r="GV17" i="11" s="1"/>
  <c r="FE21" i="11"/>
  <c r="GV21" i="11" s="1"/>
  <c r="FE19" i="11"/>
  <c r="GV19" i="11" s="1"/>
  <c r="FE20" i="11"/>
  <c r="GV20" i="11" s="1"/>
  <c r="FE13" i="11"/>
  <c r="GV13" i="11" s="1"/>
  <c r="FE12" i="11"/>
  <c r="GV12" i="11" s="1"/>
  <c r="FE16" i="11"/>
  <c r="GV16" i="11" s="1"/>
  <c r="FE14" i="11"/>
  <c r="GV14" i="11" s="1"/>
  <c r="FE9" i="11"/>
  <c r="GV9" i="11" s="1"/>
  <c r="FE11" i="11"/>
  <c r="GV11" i="11" s="1"/>
  <c r="FE8" i="11"/>
  <c r="GV8" i="11" s="1"/>
  <c r="FE15" i="11"/>
  <c r="GV15" i="11" s="1"/>
  <c r="FE10" i="11"/>
  <c r="GV10" i="11" s="1"/>
  <c r="FE6" i="11"/>
  <c r="GV6" i="11" s="1"/>
  <c r="FE5" i="11"/>
  <c r="GV5" i="11" s="1"/>
  <c r="FD3" i="11"/>
  <c r="FE7" i="11"/>
  <c r="GV7" i="11" s="1"/>
  <c r="AD21" i="11"/>
  <c r="AT12" i="11"/>
  <c r="M260" i="2" l="1"/>
  <c r="AA260" i="2" s="1"/>
  <c r="BX260" i="2" s="1"/>
  <c r="AS3" i="3"/>
  <c r="M3" i="14" s="1"/>
  <c r="G101" i="27"/>
  <c r="H27" i="27"/>
  <c r="H88" i="27" s="1"/>
  <c r="H93" i="27" s="1"/>
  <c r="I11" i="18" s="1"/>
  <c r="I6" i="18"/>
  <c r="M59" i="27"/>
  <c r="T67" i="27"/>
  <c r="P66" i="27"/>
  <c r="O21" i="27"/>
  <c r="M60" i="27"/>
  <c r="N21" i="27" s="1"/>
  <c r="M67" i="27"/>
  <c r="M19" i="27"/>
  <c r="M74" i="27" s="1"/>
  <c r="O1" i="26"/>
  <c r="O6" i="26" s="1"/>
  <c r="U235" i="2"/>
  <c r="AI235" i="2" s="1"/>
  <c r="CF235" i="2" s="1"/>
  <c r="U256" i="2"/>
  <c r="AI256" i="2" s="1"/>
  <c r="CF256" i="2" s="1"/>
  <c r="T255" i="2"/>
  <c r="AH255" i="2" s="1"/>
  <c r="CE255" i="2" s="1"/>
  <c r="Q62" i="2"/>
  <c r="AE62" i="2" s="1"/>
  <c r="CB62" i="2" s="1"/>
  <c r="Q63" i="2"/>
  <c r="AE63" i="2" s="1"/>
  <c r="CB63" i="2" s="1"/>
  <c r="AO10" i="11"/>
  <c r="CE10" i="11" s="1"/>
  <c r="HH10" i="11" s="1"/>
  <c r="H10" i="22"/>
  <c r="H10" i="18"/>
  <c r="N19" i="27"/>
  <c r="N74" i="27" s="1"/>
  <c r="AR3" i="24"/>
  <c r="R3" i="14" s="1"/>
  <c r="G4" i="9"/>
  <c r="H40" i="18" s="1"/>
  <c r="H6" i="18"/>
  <c r="H37" i="18" s="1"/>
  <c r="H85" i="1"/>
  <c r="H31" i="1" s="1"/>
  <c r="G7" i="29"/>
  <c r="Y5" i="46"/>
  <c r="M1" i="26"/>
  <c r="M6" i="26" s="1"/>
  <c r="Z5" i="46"/>
  <c r="R107" i="12"/>
  <c r="R105" i="12"/>
  <c r="R104" i="12"/>
  <c r="R108" i="12"/>
  <c r="R115" i="12"/>
  <c r="R111" i="12"/>
  <c r="R106" i="12"/>
  <c r="R110" i="12"/>
  <c r="R109" i="12"/>
  <c r="R114" i="12"/>
  <c r="R119" i="12"/>
  <c r="R121" i="12"/>
  <c r="R116" i="12"/>
  <c r="R118" i="12"/>
  <c r="R113" i="12"/>
  <c r="R117" i="12"/>
  <c r="R122" i="12"/>
  <c r="R133" i="12"/>
  <c r="R139" i="12"/>
  <c r="R146" i="12"/>
  <c r="R120" i="12"/>
  <c r="R130" i="12"/>
  <c r="R131" i="12"/>
  <c r="R134" i="12"/>
  <c r="R135" i="12"/>
  <c r="R124" i="12"/>
  <c r="R137" i="12"/>
  <c r="R127" i="12"/>
  <c r="R128" i="12"/>
  <c r="R136" i="12"/>
  <c r="R138" i="12"/>
  <c r="R148" i="12"/>
  <c r="R125" i="12"/>
  <c r="R126" i="12"/>
  <c r="R123" i="12"/>
  <c r="R132" i="12"/>
  <c r="R112" i="12"/>
  <c r="R142" i="12"/>
  <c r="R143" i="12"/>
  <c r="R140" i="12"/>
  <c r="R141" i="12"/>
  <c r="R144" i="12"/>
  <c r="R153" i="12"/>
  <c r="R129" i="12"/>
  <c r="R145" i="12"/>
  <c r="R149" i="12"/>
  <c r="R150" i="12"/>
  <c r="R154" i="12"/>
  <c r="R152" i="12"/>
  <c r="R147" i="12"/>
  <c r="R151" i="12"/>
  <c r="BW273" i="2"/>
  <c r="L273" i="2"/>
  <c r="CG273" i="2"/>
  <c r="V273" i="2"/>
  <c r="M273" i="2"/>
  <c r="BX273" i="2"/>
  <c r="T273" i="2"/>
  <c r="CE273" i="2"/>
  <c r="O273" i="2"/>
  <c r="BZ273" i="2"/>
  <c r="CD273" i="2"/>
  <c r="S273" i="2"/>
  <c r="CA273" i="2"/>
  <c r="P273" i="2"/>
  <c r="DN24" i="11"/>
  <c r="BS24" i="11" s="1"/>
  <c r="DN20" i="11"/>
  <c r="BS20" i="11" s="1"/>
  <c r="DN16" i="11"/>
  <c r="BS16" i="11" s="1"/>
  <c r="DN12" i="11"/>
  <c r="BS12" i="11" s="1"/>
  <c r="DN15" i="11"/>
  <c r="BS15" i="11" s="1"/>
  <c r="DN10" i="11"/>
  <c r="BS10" i="11" s="1"/>
  <c r="DN17" i="11"/>
  <c r="BS17" i="11" s="1"/>
  <c r="DN5" i="11"/>
  <c r="BS5" i="11" s="1"/>
  <c r="DN23" i="11"/>
  <c r="BS23" i="11" s="1"/>
  <c r="DN21" i="11"/>
  <c r="BS21" i="11" s="1"/>
  <c r="DN6" i="11"/>
  <c r="BS6" i="11" s="1"/>
  <c r="DN9" i="11"/>
  <c r="BS9" i="11" s="1"/>
  <c r="DN14" i="11"/>
  <c r="BS14" i="11" s="1"/>
  <c r="DN18" i="11"/>
  <c r="BS18" i="11" s="1"/>
  <c r="DN11" i="11"/>
  <c r="BS11" i="11" s="1"/>
  <c r="DN13" i="11"/>
  <c r="BS13" i="11" s="1"/>
  <c r="DN7" i="11"/>
  <c r="BS7" i="11" s="1"/>
  <c r="DN22" i="11"/>
  <c r="BS22" i="11" s="1"/>
  <c r="DN19" i="11"/>
  <c r="BS19" i="11" s="1"/>
  <c r="DN8" i="11"/>
  <c r="BS8" i="11" s="1"/>
  <c r="BK274" i="2"/>
  <c r="AX274" i="2"/>
  <c r="AE274" i="2" s="1"/>
  <c r="AY274" i="2"/>
  <c r="AF274" i="2" s="1"/>
  <c r="BI274" i="2"/>
  <c r="BQ274" i="2"/>
  <c r="AU274" i="2"/>
  <c r="AB274" i="2" s="1"/>
  <c r="BC274" i="2"/>
  <c r="AJ274" i="2" s="1"/>
  <c r="BS274" i="2"/>
  <c r="BN274" i="2"/>
  <c r="BP274" i="2"/>
  <c r="AZ274" i="2"/>
  <c r="AG274" i="2" s="1"/>
  <c r="AS274" i="2"/>
  <c r="Z274" i="2" s="1"/>
  <c r="Z283" i="2" s="1"/>
  <c r="BD274" i="2"/>
  <c r="AK274" i="2" s="1"/>
  <c r="BO274" i="2"/>
  <c r="BA274" i="2"/>
  <c r="AH274" i="2" s="1"/>
  <c r="BM274" i="2"/>
  <c r="AW274" i="2"/>
  <c r="AD274" i="2" s="1"/>
  <c r="BL274" i="2"/>
  <c r="BR274" i="2"/>
  <c r="AT274" i="2"/>
  <c r="AA274" i="2" s="1"/>
  <c r="BH274" i="2"/>
  <c r="BJ274" i="2"/>
  <c r="BB274" i="2"/>
  <c r="AI274" i="2" s="1"/>
  <c r="BE274" i="2"/>
  <c r="AL274" i="2" s="1"/>
  <c r="BT274" i="2"/>
  <c r="X274" i="2" s="1"/>
  <c r="AV274" i="2"/>
  <c r="AC274" i="2" s="1"/>
  <c r="AR274" i="2"/>
  <c r="Y274" i="2" s="1"/>
  <c r="Y283" i="2" s="1"/>
  <c r="BG274" i="2"/>
  <c r="BV274" i="2" s="1"/>
  <c r="BV283" i="2" s="1"/>
  <c r="CB273" i="2"/>
  <c r="Q273" i="2"/>
  <c r="BY273" i="2"/>
  <c r="N273" i="2"/>
  <c r="R273" i="2"/>
  <c r="CC273" i="2"/>
  <c r="CF273" i="2"/>
  <c r="U273" i="2"/>
  <c r="CH273" i="2"/>
  <c r="W273" i="2"/>
  <c r="L8" i="23"/>
  <c r="O66" i="27"/>
  <c r="O59" i="27"/>
  <c r="K26" i="1"/>
  <c r="K25" i="1" s="1"/>
  <c r="K66" i="1" s="1"/>
  <c r="M44" i="27"/>
  <c r="M51" i="27"/>
  <c r="L58" i="27"/>
  <c r="M20" i="27" s="1"/>
  <c r="M65" i="27" s="1"/>
  <c r="L13" i="27"/>
  <c r="L44" i="27" s="1"/>
  <c r="I94" i="27"/>
  <c r="I97" i="27" s="1"/>
  <c r="J12" i="18" s="1"/>
  <c r="L51" i="27"/>
  <c r="DM3" i="11"/>
  <c r="K20" i="1"/>
  <c r="K43" i="1" s="1"/>
  <c r="H9" i="8" s="1"/>
  <c r="K12" i="27"/>
  <c r="P69" i="13"/>
  <c r="P70" i="13"/>
  <c r="R3" i="13"/>
  <c r="M3" i="23"/>
  <c r="J3" i="22"/>
  <c r="D10" i="21"/>
  <c r="M3" i="21"/>
  <c r="M9" i="21" s="1"/>
  <c r="S3" i="12"/>
  <c r="D10" i="23"/>
  <c r="R3" i="19"/>
  <c r="M3" i="20"/>
  <c r="M5" i="20" s="1"/>
  <c r="M26" i="20" s="1"/>
  <c r="J3" i="8"/>
  <c r="M2" i="9"/>
  <c r="AF61" i="12"/>
  <c r="AF235" i="12" s="1"/>
  <c r="G9" i="23"/>
  <c r="J9" i="23"/>
  <c r="L9" i="23"/>
  <c r="H9" i="23"/>
  <c r="K9" i="23"/>
  <c r="I9" i="23"/>
  <c r="P66" i="19"/>
  <c r="L5" i="21"/>
  <c r="L6" i="21"/>
  <c r="L4" i="21"/>
  <c r="L7" i="21"/>
  <c r="R232" i="12"/>
  <c r="R203" i="12"/>
  <c r="R81" i="12"/>
  <c r="R206" i="12"/>
  <c r="R234" i="12"/>
  <c r="R228" i="12"/>
  <c r="R199" i="12"/>
  <c r="R77" i="12"/>
  <c r="R202" i="12"/>
  <c r="R230" i="12"/>
  <c r="R196" i="12"/>
  <c r="R216" i="12"/>
  <c r="R97" i="12"/>
  <c r="R223" i="12"/>
  <c r="R100" i="12"/>
  <c r="R218" i="12"/>
  <c r="R220" i="12"/>
  <c r="R85" i="12"/>
  <c r="R96" i="12"/>
  <c r="R200" i="12"/>
  <c r="R205" i="12"/>
  <c r="R55" i="12"/>
  <c r="R95" i="12"/>
  <c r="R62" i="12"/>
  <c r="R30" i="12"/>
  <c r="R65" i="12"/>
  <c r="R40" i="12"/>
  <c r="R209" i="12"/>
  <c r="R8" i="12"/>
  <c r="R32" i="12"/>
  <c r="R7" i="12"/>
  <c r="R176" i="12"/>
  <c r="R173" i="12"/>
  <c r="R157" i="12"/>
  <c r="R190" i="12"/>
  <c r="R167" i="12"/>
  <c r="R215" i="12"/>
  <c r="R231" i="12"/>
  <c r="R92" i="12"/>
  <c r="R102" i="12"/>
  <c r="R99" i="12"/>
  <c r="R51" i="12"/>
  <c r="R79" i="12"/>
  <c r="R58" i="12"/>
  <c r="R213" i="12"/>
  <c r="R61" i="12"/>
  <c r="R25" i="12"/>
  <c r="R26" i="12"/>
  <c r="R52" i="12"/>
  <c r="R18" i="12"/>
  <c r="R64" i="12"/>
  <c r="R185" i="12"/>
  <c r="R189" i="12"/>
  <c r="R179" i="12"/>
  <c r="R158" i="12"/>
  <c r="R160" i="12"/>
  <c r="R211" i="12"/>
  <c r="R227" i="12"/>
  <c r="R88" i="12"/>
  <c r="R98" i="12"/>
  <c r="R221" i="12"/>
  <c r="R47" i="12"/>
  <c r="R233" i="12"/>
  <c r="R54" i="12"/>
  <c r="R197" i="12"/>
  <c r="R57" i="12"/>
  <c r="R21" i="12"/>
  <c r="R22" i="12"/>
  <c r="R72" i="12"/>
  <c r="R84" i="12"/>
  <c r="R48" i="12"/>
  <c r="R193" i="12"/>
  <c r="R177" i="12"/>
  <c r="R163" i="12"/>
  <c r="R186" i="12"/>
  <c r="R166" i="12"/>
  <c r="R207" i="12"/>
  <c r="R219" i="12"/>
  <c r="R226" i="12"/>
  <c r="R94" i="12"/>
  <c r="R75" i="12"/>
  <c r="R43" i="12"/>
  <c r="R217" i="12"/>
  <c r="R50" i="12"/>
  <c r="R91" i="12"/>
  <c r="R53" i="12"/>
  <c r="R9" i="12"/>
  <c r="R14" i="12"/>
  <c r="R56" i="12"/>
  <c r="R27" i="12"/>
  <c r="R33" i="12"/>
  <c r="R169" i="12"/>
  <c r="R183" i="12"/>
  <c r="R175" i="12"/>
  <c r="R180" i="12"/>
  <c r="R170" i="12"/>
  <c r="R195" i="12"/>
  <c r="R214" i="12"/>
  <c r="R222" i="12"/>
  <c r="R90" i="12"/>
  <c r="R71" i="12"/>
  <c r="R39" i="12"/>
  <c r="R80" i="12"/>
  <c r="R46" i="12"/>
  <c r="R83" i="12"/>
  <c r="R49" i="12"/>
  <c r="R76" i="12"/>
  <c r="R87" i="12"/>
  <c r="R37" i="12"/>
  <c r="R23" i="12"/>
  <c r="R17" i="12"/>
  <c r="R162" i="12"/>
  <c r="R168" i="12"/>
  <c r="R191" i="12"/>
  <c r="R165" i="12"/>
  <c r="R182" i="12"/>
  <c r="R101" i="12"/>
  <c r="R210" i="12"/>
  <c r="R212" i="12"/>
  <c r="R86" i="12"/>
  <c r="R67" i="12"/>
  <c r="R35" i="12"/>
  <c r="R74" i="12"/>
  <c r="R42" i="12"/>
  <c r="R229" i="12"/>
  <c r="R45" i="12"/>
  <c r="R60" i="12"/>
  <c r="R24" i="12"/>
  <c r="R29" i="12"/>
  <c r="R19" i="12"/>
  <c r="R68" i="12"/>
  <c r="R174" i="12"/>
  <c r="R194" i="12"/>
  <c r="R161" i="12"/>
  <c r="R181" i="12"/>
  <c r="R192" i="12"/>
  <c r="R201" i="12"/>
  <c r="R103" i="12"/>
  <c r="R11" i="12"/>
  <c r="R187" i="12"/>
  <c r="R208" i="12"/>
  <c r="R70" i="12"/>
  <c r="R44" i="12"/>
  <c r="R6" i="12"/>
  <c r="R159" i="12"/>
  <c r="R204" i="12"/>
  <c r="R66" i="12"/>
  <c r="R36" i="12"/>
  <c r="R10" i="12"/>
  <c r="R178" i="12"/>
  <c r="R82" i="12"/>
  <c r="R38" i="12"/>
  <c r="R20" i="12"/>
  <c r="R184" i="12"/>
  <c r="R156" i="12"/>
  <c r="R224" i="12"/>
  <c r="R78" i="12"/>
  <c r="R34" i="12"/>
  <c r="R16" i="12"/>
  <c r="R188" i="12"/>
  <c r="R155" i="12"/>
  <c r="R93" i="12"/>
  <c r="R63" i="12"/>
  <c r="R73" i="12"/>
  <c r="R28" i="12"/>
  <c r="R171" i="12"/>
  <c r="R89" i="12"/>
  <c r="R59" i="12"/>
  <c r="R69" i="12"/>
  <c r="R225" i="12"/>
  <c r="R164" i="12"/>
  <c r="R15" i="12"/>
  <c r="R172" i="12"/>
  <c r="R198" i="12"/>
  <c r="R31" i="12"/>
  <c r="R41" i="12"/>
  <c r="R13" i="12"/>
  <c r="R12" i="12"/>
  <c r="R5" i="12"/>
  <c r="Q235" i="12"/>
  <c r="L57" i="18" s="1"/>
  <c r="L56" i="18" s="1"/>
  <c r="J9" i="21"/>
  <c r="L9" i="21"/>
  <c r="G9" i="21"/>
  <c r="K9" i="21"/>
  <c r="I9" i="21"/>
  <c r="H9" i="21"/>
  <c r="Q47" i="19"/>
  <c r="Q60" i="19"/>
  <c r="Q53" i="19"/>
  <c r="Q13" i="19"/>
  <c r="Q32" i="19"/>
  <c r="Q22" i="19"/>
  <c r="Q7" i="19"/>
  <c r="Q19" i="19"/>
  <c r="Q20" i="19"/>
  <c r="Q28" i="19"/>
  <c r="Q61" i="19"/>
  <c r="Q37" i="19"/>
  <c r="Q64" i="19"/>
  <c r="Q33" i="19"/>
  <c r="Q14" i="19"/>
  <c r="Q49" i="19"/>
  <c r="Q59" i="19"/>
  <c r="Q31" i="19"/>
  <c r="Q62" i="19"/>
  <c r="Q36" i="19"/>
  <c r="Q63" i="19"/>
  <c r="Q23" i="19"/>
  <c r="Q65" i="19"/>
  <c r="Q44" i="19"/>
  <c r="Q25" i="19"/>
  <c r="Q51" i="19"/>
  <c r="Q57" i="19"/>
  <c r="Q11" i="19"/>
  <c r="Q30" i="19"/>
  <c r="Q35" i="19"/>
  <c r="Q8" i="19"/>
  <c r="Q15" i="19"/>
  <c r="Q18" i="19"/>
  <c r="Q43" i="19"/>
  <c r="Q42" i="19"/>
  <c r="Q54" i="19"/>
  <c r="Q6" i="19"/>
  <c r="Q40" i="19"/>
  <c r="Q52" i="19"/>
  <c r="Q38" i="19"/>
  <c r="Q29" i="19"/>
  <c r="Q26" i="19"/>
  <c r="Q12" i="19"/>
  <c r="Q55" i="19"/>
  <c r="Q45" i="19"/>
  <c r="Q10" i="19"/>
  <c r="Q39" i="19"/>
  <c r="Q9" i="19"/>
  <c r="Q24" i="19"/>
  <c r="Q21" i="19"/>
  <c r="Q17" i="19"/>
  <c r="Q50" i="19"/>
  <c r="Q34" i="19"/>
  <c r="Q58" i="19"/>
  <c r="Q27" i="19"/>
  <c r="Q46" i="19"/>
  <c r="Q56" i="19"/>
  <c r="Q48" i="19"/>
  <c r="Q16" i="19"/>
  <c r="Q41" i="19"/>
  <c r="Q5" i="19"/>
  <c r="Q65" i="13"/>
  <c r="Q61" i="13"/>
  <c r="Q50" i="13"/>
  <c r="Q11" i="13"/>
  <c r="Q6" i="13"/>
  <c r="Q33" i="13"/>
  <c r="Q27" i="13"/>
  <c r="Q12" i="13"/>
  <c r="Q55" i="13"/>
  <c r="Q51" i="13"/>
  <c r="Q20" i="13"/>
  <c r="Q67" i="13"/>
  <c r="Q23" i="13"/>
  <c r="Q32" i="13"/>
  <c r="Q26" i="13"/>
  <c r="Q16" i="13"/>
  <c r="Q45" i="13"/>
  <c r="Q15" i="13"/>
  <c r="Q19" i="13"/>
  <c r="Q49" i="13"/>
  <c r="Q64" i="13"/>
  <c r="Q31" i="13"/>
  <c r="Q48" i="13"/>
  <c r="Q68" i="13"/>
  <c r="Q62" i="13"/>
  <c r="Q53" i="13"/>
  <c r="Q28" i="13"/>
  <c r="Q40" i="13"/>
  <c r="Q66" i="13"/>
  <c r="Q21" i="13"/>
  <c r="Q52" i="13"/>
  <c r="Q30" i="13"/>
  <c r="Q57" i="13"/>
  <c r="Q17" i="13"/>
  <c r="Q18" i="13"/>
  <c r="Q9" i="13"/>
  <c r="Q43" i="13"/>
  <c r="Q37" i="13"/>
  <c r="Q29" i="13"/>
  <c r="Q5" i="13"/>
  <c r="Q10" i="13"/>
  <c r="Q44" i="13"/>
  <c r="Q25" i="13"/>
  <c r="Q7" i="13"/>
  <c r="Q47" i="13"/>
  <c r="Q36" i="13"/>
  <c r="Q14" i="13"/>
  <c r="Q60" i="13"/>
  <c r="Q63" i="13"/>
  <c r="Q46" i="13"/>
  <c r="Q8" i="13"/>
  <c r="Q54" i="13"/>
  <c r="Q35" i="13"/>
  <c r="Q38" i="13"/>
  <c r="Q42" i="13"/>
  <c r="Q13" i="13"/>
  <c r="Q59" i="13"/>
  <c r="Q58" i="13"/>
  <c r="Q39" i="13"/>
  <c r="Q22" i="13"/>
  <c r="Q24" i="13"/>
  <c r="Q41" i="13"/>
  <c r="Q56" i="13"/>
  <c r="Q34" i="13"/>
  <c r="L8" i="21"/>
  <c r="L4" i="23"/>
  <c r="L5" i="23"/>
  <c r="L6" i="23"/>
  <c r="P67" i="19"/>
  <c r="Z3" i="11"/>
  <c r="GS3" i="11"/>
  <c r="AU12" i="11"/>
  <c r="AU13" i="11"/>
  <c r="AU11" i="11"/>
  <c r="AC17" i="11"/>
  <c r="DL3" i="11"/>
  <c r="FD24" i="11"/>
  <c r="GU24" i="11" s="1"/>
  <c r="FD22" i="11"/>
  <c r="GU22" i="11" s="1"/>
  <c r="FD18" i="11"/>
  <c r="GU18" i="11" s="1"/>
  <c r="FD19" i="11"/>
  <c r="GU19" i="11" s="1"/>
  <c r="FD17" i="11"/>
  <c r="GU17" i="11" s="1"/>
  <c r="FD23" i="11"/>
  <c r="GU23" i="11" s="1"/>
  <c r="FD21" i="11"/>
  <c r="GU21" i="11" s="1"/>
  <c r="FD20" i="11"/>
  <c r="GU20" i="11" s="1"/>
  <c r="FD14" i="11"/>
  <c r="GU14" i="11" s="1"/>
  <c r="FD13" i="11"/>
  <c r="GU13" i="11" s="1"/>
  <c r="FD16" i="11"/>
  <c r="GU16" i="11" s="1"/>
  <c r="FD11" i="11"/>
  <c r="GU11" i="11" s="1"/>
  <c r="FD9" i="11"/>
  <c r="GU9" i="11" s="1"/>
  <c r="FD5" i="11"/>
  <c r="GU5" i="11" s="1"/>
  <c r="FD6" i="11"/>
  <c r="GU6" i="11" s="1"/>
  <c r="FC3" i="11"/>
  <c r="FD12" i="11"/>
  <c r="GU12" i="11" s="1"/>
  <c r="FD15" i="11"/>
  <c r="GU15" i="11" s="1"/>
  <c r="FD10" i="11"/>
  <c r="GU10" i="11" s="1"/>
  <c r="FD7" i="11"/>
  <c r="GU7" i="11" s="1"/>
  <c r="FD8" i="11"/>
  <c r="GU8" i="11" s="1"/>
  <c r="AC18" i="11"/>
  <c r="AC16" i="11"/>
  <c r="AC22" i="11"/>
  <c r="AC10" i="11"/>
  <c r="AC24" i="11"/>
  <c r="AU14" i="11"/>
  <c r="AC15" i="11"/>
  <c r="AC20" i="11"/>
  <c r="AC21" i="11"/>
  <c r="AC23" i="11"/>
  <c r="AC19" i="11"/>
  <c r="N260" i="2" l="1"/>
  <c r="AB260" i="2" s="1"/>
  <c r="BY260" i="2"/>
  <c r="AA283" i="2"/>
  <c r="AB283" i="2"/>
  <c r="AU3" i="3"/>
  <c r="AT4" i="3" s="1"/>
  <c r="I31" i="1"/>
  <c r="J24" i="1" s="1"/>
  <c r="H8" i="27"/>
  <c r="H72" i="27"/>
  <c r="I18" i="27"/>
  <c r="E14" i="22"/>
  <c r="N59" i="27"/>
  <c r="N66" i="27"/>
  <c r="AT3" i="24"/>
  <c r="AR4" i="24" s="1"/>
  <c r="H102" i="27"/>
  <c r="H52" i="18"/>
  <c r="V235" i="2"/>
  <c r="AJ235" i="2" s="1"/>
  <c r="CG235" i="2" s="1"/>
  <c r="AJ256" i="2"/>
  <c r="CG256" i="2" s="1"/>
  <c r="V256" i="2"/>
  <c r="U255" i="2"/>
  <c r="AI255" i="2" s="1"/>
  <c r="CF255" i="2" s="1"/>
  <c r="AF63" i="2"/>
  <c r="CC63" i="2" s="1"/>
  <c r="R63" i="2"/>
  <c r="R62" i="2"/>
  <c r="AF62" i="2" s="1"/>
  <c r="CC62" i="2" s="1"/>
  <c r="AP10" i="11"/>
  <c r="CF10" i="11" s="1"/>
  <c r="HI10" i="11" s="1"/>
  <c r="H43" i="18"/>
  <c r="G3" i="9"/>
  <c r="H39" i="18" s="1"/>
  <c r="AF5" i="46"/>
  <c r="AL5" i="46"/>
  <c r="AK5" i="46"/>
  <c r="AR5" i="46"/>
  <c r="AE5" i="46"/>
  <c r="AQ5" i="46"/>
  <c r="H3" i="9"/>
  <c r="I39" i="18" s="1"/>
  <c r="W5" i="46"/>
  <c r="Z6" i="46" s="1"/>
  <c r="I7" i="18"/>
  <c r="H1" i="18"/>
  <c r="S107" i="12"/>
  <c r="S109" i="12"/>
  <c r="S105" i="12"/>
  <c r="S111" i="12"/>
  <c r="S106" i="12"/>
  <c r="S110" i="12"/>
  <c r="S112" i="12"/>
  <c r="S123" i="12"/>
  <c r="S127" i="12"/>
  <c r="S114" i="12"/>
  <c r="S119" i="12"/>
  <c r="S121" i="12"/>
  <c r="S115" i="12"/>
  <c r="S116" i="12"/>
  <c r="S118" i="12"/>
  <c r="S113" i="12"/>
  <c r="S117" i="12"/>
  <c r="S122" i="12"/>
  <c r="S125" i="12"/>
  <c r="S128" i="12"/>
  <c r="S136" i="12"/>
  <c r="S141" i="12"/>
  <c r="S143" i="12"/>
  <c r="S133" i="12"/>
  <c r="S129" i="12"/>
  <c r="S120" i="12"/>
  <c r="S144" i="12"/>
  <c r="S146" i="12"/>
  <c r="S148" i="12"/>
  <c r="S153" i="12"/>
  <c r="S108" i="12"/>
  <c r="S147" i="12"/>
  <c r="S138" i="12"/>
  <c r="S124" i="12"/>
  <c r="S135" i="12"/>
  <c r="S137" i="12"/>
  <c r="S142" i="12"/>
  <c r="S134" i="12"/>
  <c r="S139" i="12"/>
  <c r="S132" i="12"/>
  <c r="S151" i="12"/>
  <c r="S126" i="12"/>
  <c r="S140" i="12"/>
  <c r="S145" i="12"/>
  <c r="S131" i="12"/>
  <c r="S149" i="12"/>
  <c r="S150" i="12"/>
  <c r="S154" i="12"/>
  <c r="S130" i="12"/>
  <c r="S104" i="12"/>
  <c r="S152" i="12"/>
  <c r="T3" i="14"/>
  <c r="DL21" i="11"/>
  <c r="BQ21" i="11" s="1"/>
  <c r="DL17" i="11"/>
  <c r="BQ17" i="11" s="1"/>
  <c r="DL13" i="11"/>
  <c r="BQ13" i="11" s="1"/>
  <c r="DL9" i="11"/>
  <c r="BQ9" i="11" s="1"/>
  <c r="DL12" i="11"/>
  <c r="BQ12" i="11" s="1"/>
  <c r="DL22" i="11"/>
  <c r="BQ22" i="11" s="1"/>
  <c r="DL10" i="11"/>
  <c r="BQ10" i="11" s="1"/>
  <c r="DL19" i="11"/>
  <c r="BQ19" i="11" s="1"/>
  <c r="DL5" i="11"/>
  <c r="BQ5" i="11" s="1"/>
  <c r="DL23" i="11"/>
  <c r="BQ23" i="11" s="1"/>
  <c r="DL16" i="11"/>
  <c r="BQ16" i="11" s="1"/>
  <c r="DL14" i="11"/>
  <c r="BQ14" i="11" s="1"/>
  <c r="DL20" i="11"/>
  <c r="BQ20" i="11" s="1"/>
  <c r="DL18" i="11"/>
  <c r="BQ18" i="11" s="1"/>
  <c r="DL11" i="11"/>
  <c r="BQ11" i="11" s="1"/>
  <c r="DL15" i="11"/>
  <c r="BQ15" i="11" s="1"/>
  <c r="DL7" i="11"/>
  <c r="BQ7" i="11" s="1"/>
  <c r="DL24" i="11"/>
  <c r="BQ24" i="11" s="1"/>
  <c r="DL8" i="11"/>
  <c r="BQ8" i="11" s="1"/>
  <c r="DL6" i="11"/>
  <c r="BQ6" i="11" s="1"/>
  <c r="CA274" i="2"/>
  <c r="P274" i="2"/>
  <c r="T274" i="2"/>
  <c r="CE274" i="2"/>
  <c r="R274" i="2"/>
  <c r="CC274" i="2"/>
  <c r="O274" i="2"/>
  <c r="BZ274" i="2"/>
  <c r="CB274" i="2"/>
  <c r="Q274" i="2"/>
  <c r="CH274" i="2"/>
  <c r="W274" i="2"/>
  <c r="DM22" i="11"/>
  <c r="BR22" i="11" s="1"/>
  <c r="DM17" i="11"/>
  <c r="BR17" i="11" s="1"/>
  <c r="DM6" i="11"/>
  <c r="BR6" i="11" s="1"/>
  <c r="DM20" i="11"/>
  <c r="BR20" i="11" s="1"/>
  <c r="DM15" i="11"/>
  <c r="BR15" i="11" s="1"/>
  <c r="DM10" i="11"/>
  <c r="BR10" i="11" s="1"/>
  <c r="DM19" i="11"/>
  <c r="BR19" i="11" s="1"/>
  <c r="DM8" i="11"/>
  <c r="BR8" i="11" s="1"/>
  <c r="DM5" i="11"/>
  <c r="BR5" i="11" s="1"/>
  <c r="DM21" i="11"/>
  <c r="BR21" i="11" s="1"/>
  <c r="DM23" i="11"/>
  <c r="BR23" i="11" s="1"/>
  <c r="DM16" i="11"/>
  <c r="BR16" i="11" s="1"/>
  <c r="DM14" i="11"/>
  <c r="BR14" i="11" s="1"/>
  <c r="DM18" i="11"/>
  <c r="BR18" i="11" s="1"/>
  <c r="DM11" i="11"/>
  <c r="BR11" i="11" s="1"/>
  <c r="DM9" i="11"/>
  <c r="BR9" i="11" s="1"/>
  <c r="DM13" i="11"/>
  <c r="BR13" i="11" s="1"/>
  <c r="DM7" i="11"/>
  <c r="BR7" i="11" s="1"/>
  <c r="DM24" i="11"/>
  <c r="BR24" i="11" s="1"/>
  <c r="DM12" i="11"/>
  <c r="BR12" i="11" s="1"/>
  <c r="N274" i="2"/>
  <c r="N283" i="2" s="1"/>
  <c r="BY274" i="2"/>
  <c r="BY283" i="2" s="1"/>
  <c r="CD274" i="2"/>
  <c r="S274" i="2"/>
  <c r="BW274" i="2"/>
  <c r="BW283" i="2" s="1"/>
  <c r="L274" i="2"/>
  <c r="L283" i="2" s="1"/>
  <c r="CF274" i="2"/>
  <c r="U274" i="2"/>
  <c r="O260" i="2"/>
  <c r="M274" i="2"/>
  <c r="M283" i="2" s="1"/>
  <c r="BX274" i="2"/>
  <c r="BX283" i="2" s="1"/>
  <c r="V274" i="2"/>
  <c r="CG274" i="2"/>
  <c r="M9" i="23"/>
  <c r="M7" i="23"/>
  <c r="M8" i="23"/>
  <c r="K54" i="1"/>
  <c r="K59" i="1"/>
  <c r="J65" i="1"/>
  <c r="G12" i="8" s="1"/>
  <c r="M58" i="27"/>
  <c r="N20" i="27" s="1"/>
  <c r="N58" i="27" s="1"/>
  <c r="I103" i="27"/>
  <c r="K48" i="1"/>
  <c r="H7" i="8" s="1"/>
  <c r="J73" i="27"/>
  <c r="G12" i="22" s="1"/>
  <c r="K43" i="27"/>
  <c r="H9" i="22" s="1"/>
  <c r="K50" i="27"/>
  <c r="H7" i="22" s="1"/>
  <c r="Q66" i="19"/>
  <c r="R30" i="19"/>
  <c r="R64" i="19"/>
  <c r="R24" i="19"/>
  <c r="R39" i="19"/>
  <c r="R14" i="19"/>
  <c r="R15" i="19"/>
  <c r="R51" i="19"/>
  <c r="R28" i="19"/>
  <c r="R10" i="19"/>
  <c r="R29" i="19"/>
  <c r="R33" i="19"/>
  <c r="R19" i="19"/>
  <c r="R8" i="19"/>
  <c r="R22" i="19"/>
  <c r="R65" i="19"/>
  <c r="R6" i="19"/>
  <c r="R62" i="19"/>
  <c r="R58" i="19"/>
  <c r="R21" i="19"/>
  <c r="R63" i="19"/>
  <c r="R12" i="19"/>
  <c r="R46" i="19"/>
  <c r="R36" i="19"/>
  <c r="R32" i="19"/>
  <c r="R50" i="19"/>
  <c r="R35" i="19"/>
  <c r="R43" i="19"/>
  <c r="R13" i="19"/>
  <c r="R40" i="19"/>
  <c r="R9" i="19"/>
  <c r="R26" i="19"/>
  <c r="R48" i="19"/>
  <c r="R42" i="19"/>
  <c r="R44" i="19"/>
  <c r="R60" i="19"/>
  <c r="R52" i="19"/>
  <c r="R7" i="19"/>
  <c r="R5" i="19"/>
  <c r="R56" i="19"/>
  <c r="R31" i="19"/>
  <c r="R38" i="19"/>
  <c r="R61" i="19"/>
  <c r="R27" i="19"/>
  <c r="R49" i="19"/>
  <c r="R41" i="19"/>
  <c r="R23" i="19"/>
  <c r="R17" i="19"/>
  <c r="R25" i="19"/>
  <c r="R54" i="19"/>
  <c r="R57" i="19"/>
  <c r="R20" i="19"/>
  <c r="R45" i="19"/>
  <c r="R34" i="19"/>
  <c r="R11" i="19"/>
  <c r="R18" i="19"/>
  <c r="R53" i="19"/>
  <c r="R55" i="19"/>
  <c r="R37" i="19"/>
  <c r="R59" i="19"/>
  <c r="R47" i="19"/>
  <c r="R16" i="19"/>
  <c r="Q70" i="13"/>
  <c r="M10" i="23"/>
  <c r="J10" i="23"/>
  <c r="H10" i="23"/>
  <c r="K10" i="23"/>
  <c r="I10" i="23"/>
  <c r="L10" i="23"/>
  <c r="G10" i="23"/>
  <c r="R41" i="13"/>
  <c r="R12" i="13"/>
  <c r="R18" i="13"/>
  <c r="R9" i="13"/>
  <c r="R15" i="13"/>
  <c r="R14" i="13"/>
  <c r="R20" i="13"/>
  <c r="R49" i="13"/>
  <c r="R67" i="13"/>
  <c r="R65" i="13"/>
  <c r="R60" i="13"/>
  <c r="R7" i="13"/>
  <c r="R55" i="13"/>
  <c r="R24" i="13"/>
  <c r="R42" i="13"/>
  <c r="R45" i="13"/>
  <c r="R16" i="13"/>
  <c r="R58" i="13"/>
  <c r="R5" i="13"/>
  <c r="R32" i="13"/>
  <c r="R61" i="13"/>
  <c r="R31" i="13"/>
  <c r="R43" i="13"/>
  <c r="R48" i="13"/>
  <c r="R63" i="13"/>
  <c r="R21" i="13"/>
  <c r="R26" i="13"/>
  <c r="R53" i="13"/>
  <c r="R23" i="13"/>
  <c r="R59" i="13"/>
  <c r="R68" i="13"/>
  <c r="R40" i="13"/>
  <c r="R22" i="13"/>
  <c r="R6" i="13"/>
  <c r="R33" i="13"/>
  <c r="R52" i="13"/>
  <c r="R47" i="13"/>
  <c r="R51" i="13"/>
  <c r="R34" i="13"/>
  <c r="R38" i="13"/>
  <c r="R28" i="13"/>
  <c r="R57" i="13"/>
  <c r="R44" i="13"/>
  <c r="R62" i="13"/>
  <c r="R10" i="13"/>
  <c r="R37" i="13"/>
  <c r="R13" i="13"/>
  <c r="R30" i="13"/>
  <c r="R50" i="13"/>
  <c r="R56" i="13"/>
  <c r="R66" i="13"/>
  <c r="R46" i="13"/>
  <c r="R54" i="13"/>
  <c r="R11" i="13"/>
  <c r="R64" i="13"/>
  <c r="R17" i="13"/>
  <c r="R39" i="13"/>
  <c r="R36" i="13"/>
  <c r="R19" i="13"/>
  <c r="R25" i="13"/>
  <c r="R27" i="13"/>
  <c r="R8" i="13"/>
  <c r="R35" i="13"/>
  <c r="R29" i="13"/>
  <c r="S203" i="12"/>
  <c r="S81" i="12"/>
  <c r="S206" i="12"/>
  <c r="S84" i="12"/>
  <c r="S205" i="12"/>
  <c r="S232" i="12"/>
  <c r="S71" i="12"/>
  <c r="S39" i="12"/>
  <c r="S233" i="12"/>
  <c r="S54" i="12"/>
  <c r="S98" i="12"/>
  <c r="S53" i="12"/>
  <c r="S36" i="12"/>
  <c r="S72" i="12"/>
  <c r="S27" i="12"/>
  <c r="S225" i="12"/>
  <c r="S25" i="12"/>
  <c r="S194" i="12"/>
  <c r="S192" i="12"/>
  <c r="S170" i="12"/>
  <c r="S184" i="12"/>
  <c r="S178" i="12"/>
  <c r="S215" i="12"/>
  <c r="S89" i="12"/>
  <c r="S210" i="12"/>
  <c r="S234" i="12"/>
  <c r="S197" i="12"/>
  <c r="S220" i="12"/>
  <c r="S55" i="12"/>
  <c r="S86" i="12"/>
  <c r="S62" i="12"/>
  <c r="S204" i="12"/>
  <c r="S49" i="12"/>
  <c r="S6" i="12"/>
  <c r="S29" i="12"/>
  <c r="S11" i="12"/>
  <c r="S33" i="12"/>
  <c r="S176" i="12"/>
  <c r="S183" i="12"/>
  <c r="S186" i="12"/>
  <c r="S163" i="12"/>
  <c r="S157" i="12"/>
  <c r="S211" i="12"/>
  <c r="S85" i="12"/>
  <c r="S202" i="12"/>
  <c r="S230" i="12"/>
  <c r="S103" i="12"/>
  <c r="S216" i="12"/>
  <c r="S51" i="12"/>
  <c r="S82" i="12"/>
  <c r="S58" i="12"/>
  <c r="S83" i="12"/>
  <c r="S45" i="12"/>
  <c r="S90" i="12"/>
  <c r="S28" i="12"/>
  <c r="S7" i="12"/>
  <c r="S196" i="12"/>
  <c r="S191" i="12"/>
  <c r="S185" i="12"/>
  <c r="S187" i="12"/>
  <c r="S177" i="12"/>
  <c r="S181" i="12"/>
  <c r="S207" i="12"/>
  <c r="S77" i="12"/>
  <c r="S198" i="12"/>
  <c r="S226" i="12"/>
  <c r="S99" i="12"/>
  <c r="S221" i="12"/>
  <c r="S47" i="12"/>
  <c r="S79" i="12"/>
  <c r="S50" i="12"/>
  <c r="S229" i="12"/>
  <c r="S200" i="12"/>
  <c r="S24" i="12"/>
  <c r="S212" i="12"/>
  <c r="S26" i="12"/>
  <c r="S40" i="12"/>
  <c r="S171" i="12"/>
  <c r="S172" i="12"/>
  <c r="S164" i="12"/>
  <c r="S179" i="12"/>
  <c r="S155" i="12"/>
  <c r="S199" i="12"/>
  <c r="S231" i="12"/>
  <c r="S222" i="12"/>
  <c r="S95" i="12"/>
  <c r="S78" i="12"/>
  <c r="S43" i="12"/>
  <c r="S217" i="12"/>
  <c r="S46" i="12"/>
  <c r="S73" i="12"/>
  <c r="S94" i="12"/>
  <c r="S20" i="12"/>
  <c r="S22" i="12"/>
  <c r="S64" i="12"/>
  <c r="S21" i="12"/>
  <c r="S156" i="12"/>
  <c r="S188" i="12"/>
  <c r="S165" i="12"/>
  <c r="S182" i="12"/>
  <c r="S195" i="12"/>
  <c r="S227" i="12"/>
  <c r="S100" i="12"/>
  <c r="S218" i="12"/>
  <c r="S91" i="12"/>
  <c r="S75" i="12"/>
  <c r="S35" i="12"/>
  <c r="S80" i="12"/>
  <c r="S42" i="12"/>
  <c r="S69" i="12"/>
  <c r="S76" i="12"/>
  <c r="S16" i="12"/>
  <c r="S41" i="12"/>
  <c r="S68" i="12"/>
  <c r="S17" i="12"/>
  <c r="S160" i="12"/>
  <c r="S161" i="12"/>
  <c r="S189" i="12"/>
  <c r="S168" i="12"/>
  <c r="S101" i="12"/>
  <c r="S223" i="12"/>
  <c r="S96" i="12"/>
  <c r="S213" i="12"/>
  <c r="S87" i="12"/>
  <c r="S67" i="12"/>
  <c r="S31" i="12"/>
  <c r="S74" i="12"/>
  <c r="S38" i="12"/>
  <c r="S65" i="12"/>
  <c r="S60" i="12"/>
  <c r="S14" i="12"/>
  <c r="S23" i="12"/>
  <c r="S52" i="12"/>
  <c r="S9" i="12"/>
  <c r="S167" i="12"/>
  <c r="S190" i="12"/>
  <c r="S193" i="12"/>
  <c r="S162" i="12"/>
  <c r="S97" i="12"/>
  <c r="S219" i="12"/>
  <c r="S92" i="12"/>
  <c r="S209" i="12"/>
  <c r="S228" i="12"/>
  <c r="S63" i="12"/>
  <c r="S208" i="12"/>
  <c r="S70" i="12"/>
  <c r="S34" i="12"/>
  <c r="S61" i="12"/>
  <c r="S44" i="12"/>
  <c r="S56" i="12"/>
  <c r="S19" i="12"/>
  <c r="S32" i="12"/>
  <c r="S8" i="12"/>
  <c r="S173" i="12"/>
  <c r="S158" i="12"/>
  <c r="S159" i="12"/>
  <c r="S180" i="12"/>
  <c r="S201" i="12"/>
  <c r="S37" i="12"/>
  <c r="S224" i="12"/>
  <c r="S15" i="12"/>
  <c r="S59" i="12"/>
  <c r="S48" i="12"/>
  <c r="S102" i="12"/>
  <c r="S18" i="12"/>
  <c r="S66" i="12"/>
  <c r="S174" i="12"/>
  <c r="S93" i="12"/>
  <c r="S30" i="12"/>
  <c r="S169" i="12"/>
  <c r="S214" i="12"/>
  <c r="S57" i="12"/>
  <c r="S166" i="12"/>
  <c r="S88" i="12"/>
  <c r="S10" i="12"/>
  <c r="S175" i="12"/>
  <c r="S12" i="12"/>
  <c r="S5" i="12"/>
  <c r="S13" i="12"/>
  <c r="M5" i="21"/>
  <c r="M6" i="21"/>
  <c r="M4" i="21"/>
  <c r="M7" i="21"/>
  <c r="M8" i="21"/>
  <c r="K3" i="22"/>
  <c r="N3" i="21"/>
  <c r="N10" i="21" s="1"/>
  <c r="D11" i="21"/>
  <c r="T3" i="12"/>
  <c r="N3" i="23"/>
  <c r="S3" i="19"/>
  <c r="K3" i="8"/>
  <c r="D11" i="23"/>
  <c r="S3" i="13"/>
  <c r="AG61" i="12"/>
  <c r="AG235" i="12" s="1"/>
  <c r="N2" i="9"/>
  <c r="N3" i="20"/>
  <c r="N5" i="20" s="1"/>
  <c r="N26" i="20" s="1"/>
  <c r="Q69" i="13"/>
  <c r="J10" i="21"/>
  <c r="G10" i="21"/>
  <c r="K10" i="21"/>
  <c r="M10" i="21"/>
  <c r="I10" i="21"/>
  <c r="H10" i="21"/>
  <c r="L10" i="21"/>
  <c r="Q67" i="19"/>
  <c r="R235" i="12"/>
  <c r="M57" i="18" s="1"/>
  <c r="M56" i="18" s="1"/>
  <c r="M4" i="23"/>
  <c r="M5" i="23"/>
  <c r="M6" i="23"/>
  <c r="GR3" i="11"/>
  <c r="Y3" i="11"/>
  <c r="AV14" i="11"/>
  <c r="AV12" i="11"/>
  <c r="AB10" i="11"/>
  <c r="AB16" i="11"/>
  <c r="AB18" i="11"/>
  <c r="AV11" i="11"/>
  <c r="AB15" i="11"/>
  <c r="AB22" i="11"/>
  <c r="AV13" i="11"/>
  <c r="FC22" i="11"/>
  <c r="GT22" i="11" s="1"/>
  <c r="FC23" i="11"/>
  <c r="GT23" i="11" s="1"/>
  <c r="FC21" i="11"/>
  <c r="GT21" i="11" s="1"/>
  <c r="FC20" i="11"/>
  <c r="GT20" i="11" s="1"/>
  <c r="FC19" i="11"/>
  <c r="GT19" i="11" s="1"/>
  <c r="FC24" i="11"/>
  <c r="GT24" i="11" s="1"/>
  <c r="FC18" i="11"/>
  <c r="GT18" i="11" s="1"/>
  <c r="FC16" i="11"/>
  <c r="GT16" i="11" s="1"/>
  <c r="FC17" i="11"/>
  <c r="GT17" i="11" s="1"/>
  <c r="FC15" i="11"/>
  <c r="GT15" i="11" s="1"/>
  <c r="FC14" i="11"/>
  <c r="GT14" i="11" s="1"/>
  <c r="FC10" i="11"/>
  <c r="GT10" i="11" s="1"/>
  <c r="FC13" i="11"/>
  <c r="GT13" i="11" s="1"/>
  <c r="FC12" i="11"/>
  <c r="GT12" i="11" s="1"/>
  <c r="FC8" i="11"/>
  <c r="GT8" i="11" s="1"/>
  <c r="FC5" i="11"/>
  <c r="GT5" i="11" s="1"/>
  <c r="FC11" i="11"/>
  <c r="GT11" i="11" s="1"/>
  <c r="FC9" i="11"/>
  <c r="GT9" i="11" s="1"/>
  <c r="FC6" i="11"/>
  <c r="GT6" i="11" s="1"/>
  <c r="FB3" i="11"/>
  <c r="FC7" i="11"/>
  <c r="GT7" i="11" s="1"/>
  <c r="AB20" i="11"/>
  <c r="AB24" i="11"/>
  <c r="AB21" i="11"/>
  <c r="DK3" i="11"/>
  <c r="AB23" i="11"/>
  <c r="AB17" i="11"/>
  <c r="AB19" i="11"/>
  <c r="AR4" i="3" l="1"/>
  <c r="AP4" i="3"/>
  <c r="AP52" i="3" s="1"/>
  <c r="AR52" i="3" s="1"/>
  <c r="F14" i="8"/>
  <c r="AS4" i="3"/>
  <c r="AS4" i="24"/>
  <c r="AQ4" i="24"/>
  <c r="J52" i="1"/>
  <c r="J47" i="1"/>
  <c r="E15" i="22"/>
  <c r="I49" i="27"/>
  <c r="I56" i="27"/>
  <c r="F8" i="22" s="1"/>
  <c r="H75" i="27"/>
  <c r="I8" i="18" s="1"/>
  <c r="E27" i="22"/>
  <c r="E28" i="22" s="1"/>
  <c r="E5" i="22"/>
  <c r="E6" i="22" s="1"/>
  <c r="I11" i="27"/>
  <c r="F4" i="22" s="1"/>
  <c r="AO4" i="24"/>
  <c r="AO19" i="24" s="1"/>
  <c r="R8" i="26" s="1"/>
  <c r="AI283" i="2"/>
  <c r="U283" i="2"/>
  <c r="H38" i="18"/>
  <c r="H41" i="18" s="1"/>
  <c r="W235" i="2"/>
  <c r="AK235" i="2" s="1"/>
  <c r="CH235" i="2" s="1"/>
  <c r="X235" i="2" s="1"/>
  <c r="AL235" i="2" s="1"/>
  <c r="S62" i="2"/>
  <c r="AG62" i="2" s="1"/>
  <c r="S63" i="2"/>
  <c r="AG63" i="2" s="1"/>
  <c r="CD63" i="2" s="1"/>
  <c r="V255" i="2"/>
  <c r="AJ255" i="2" s="1"/>
  <c r="AJ283" i="2" s="1"/>
  <c r="CF283" i="2"/>
  <c r="AQ10" i="11"/>
  <c r="CG10" i="11" s="1"/>
  <c r="HJ10" i="11" s="1"/>
  <c r="AP26" i="3"/>
  <c r="AR26" i="3" s="1"/>
  <c r="AP27" i="3"/>
  <c r="AR27" i="3" s="1"/>
  <c r="AP49" i="3"/>
  <c r="AR49" i="3" s="1"/>
  <c r="AS49" i="3" s="1"/>
  <c r="AT49" i="3" s="1"/>
  <c r="Y6" i="46"/>
  <c r="X6" i="46"/>
  <c r="AB6" i="46"/>
  <c r="AA6" i="46"/>
  <c r="AI5" i="46"/>
  <c r="AK6" i="46" s="1"/>
  <c r="AO5" i="46"/>
  <c r="AP25" i="3"/>
  <c r="AR25" i="3" s="1"/>
  <c r="AC5" i="46"/>
  <c r="AE6" i="46" s="1"/>
  <c r="H9" i="1"/>
  <c r="H64" i="1"/>
  <c r="I24" i="1"/>
  <c r="E14" i="8"/>
  <c r="H5" i="9"/>
  <c r="I69" i="18" s="1"/>
  <c r="J4" i="14"/>
  <c r="J45" i="14" s="1"/>
  <c r="P11" i="26" s="1"/>
  <c r="L11" i="26" s="1"/>
  <c r="Q4" i="14"/>
  <c r="S4" i="14"/>
  <c r="O4" i="14"/>
  <c r="L4" i="14"/>
  <c r="M4" i="14"/>
  <c r="N4" i="14"/>
  <c r="R4" i="14"/>
  <c r="T106" i="12"/>
  <c r="T107" i="12"/>
  <c r="T104" i="12"/>
  <c r="T111" i="12"/>
  <c r="T109" i="12"/>
  <c r="T110" i="12"/>
  <c r="T115" i="12"/>
  <c r="T119" i="12"/>
  <c r="T125" i="12"/>
  <c r="T129" i="12"/>
  <c r="T108" i="12"/>
  <c r="T112" i="12"/>
  <c r="T123" i="12"/>
  <c r="T124" i="12"/>
  <c r="T114" i="12"/>
  <c r="T121" i="12"/>
  <c r="T116" i="12"/>
  <c r="T118" i="12"/>
  <c r="T131" i="12"/>
  <c r="T134" i="12"/>
  <c r="T117" i="12"/>
  <c r="T122" i="12"/>
  <c r="T126" i="12"/>
  <c r="T141" i="12"/>
  <c r="T142" i="12"/>
  <c r="T105" i="12"/>
  <c r="T113" i="12"/>
  <c r="T120" i="12"/>
  <c r="T127" i="12"/>
  <c r="T128" i="12"/>
  <c r="T144" i="12"/>
  <c r="T150" i="12"/>
  <c r="T130" i="12"/>
  <c r="T145" i="12"/>
  <c r="T147" i="12"/>
  <c r="T133" i="12"/>
  <c r="T138" i="12"/>
  <c r="T135" i="12"/>
  <c r="T137" i="12"/>
  <c r="T148" i="12"/>
  <c r="T151" i="12"/>
  <c r="T140" i="12"/>
  <c r="T139" i="12"/>
  <c r="T149" i="12"/>
  <c r="T136" i="12"/>
  <c r="T146" i="12"/>
  <c r="T153" i="12"/>
  <c r="T154" i="12"/>
  <c r="T132" i="12"/>
  <c r="T143" i="12"/>
  <c r="T152" i="12"/>
  <c r="O283" i="2"/>
  <c r="AC260" i="2"/>
  <c r="DK24" i="11"/>
  <c r="BP24" i="11" s="1"/>
  <c r="DK19" i="11"/>
  <c r="BP19" i="11" s="1"/>
  <c r="DK14" i="11"/>
  <c r="BP14" i="11" s="1"/>
  <c r="DK7" i="11"/>
  <c r="BP7" i="11" s="1"/>
  <c r="DK17" i="11"/>
  <c r="BP17" i="11" s="1"/>
  <c r="DK12" i="11"/>
  <c r="BP12" i="11" s="1"/>
  <c r="DK21" i="11"/>
  <c r="BP21" i="11" s="1"/>
  <c r="DK8" i="11"/>
  <c r="BP8" i="11" s="1"/>
  <c r="DK5" i="11"/>
  <c r="BP5" i="11" s="1"/>
  <c r="DK6" i="11"/>
  <c r="BP6" i="11" s="1"/>
  <c r="DK23" i="11"/>
  <c r="BP23" i="11" s="1"/>
  <c r="DK16" i="11"/>
  <c r="BP16" i="11" s="1"/>
  <c r="DK20" i="11"/>
  <c r="BP20" i="11" s="1"/>
  <c r="DK18" i="11"/>
  <c r="BP18" i="11" s="1"/>
  <c r="DK9" i="11"/>
  <c r="BP9" i="11" s="1"/>
  <c r="DK22" i="11"/>
  <c r="BP22" i="11" s="1"/>
  <c r="DK13" i="11"/>
  <c r="BP13" i="11" s="1"/>
  <c r="DK11" i="11"/>
  <c r="BP11" i="11" s="1"/>
  <c r="DK15" i="11"/>
  <c r="BP15" i="11" s="1"/>
  <c r="DK10" i="11"/>
  <c r="BP10" i="11" s="1"/>
  <c r="N7" i="23"/>
  <c r="N8" i="23"/>
  <c r="L26" i="1"/>
  <c r="L59" i="1" s="1"/>
  <c r="L20" i="1"/>
  <c r="L43" i="1" s="1"/>
  <c r="I9" i="8" s="1"/>
  <c r="N65" i="27"/>
  <c r="O20" i="27" s="1"/>
  <c r="O58" i="27" s="1"/>
  <c r="L12" i="27"/>
  <c r="G11" i="23"/>
  <c r="H11" i="23"/>
  <c r="J11" i="23"/>
  <c r="K11" i="23"/>
  <c r="N11" i="23"/>
  <c r="M11" i="23"/>
  <c r="I11" i="23"/>
  <c r="L11" i="23"/>
  <c r="N5" i="21"/>
  <c r="N6" i="21"/>
  <c r="N4" i="21"/>
  <c r="N7" i="21"/>
  <c r="N8" i="21"/>
  <c r="N9" i="21"/>
  <c r="S32" i="19"/>
  <c r="S19" i="19"/>
  <c r="S43" i="19"/>
  <c r="S58" i="19"/>
  <c r="S47" i="19"/>
  <c r="S49" i="19"/>
  <c r="S60" i="19"/>
  <c r="S15" i="19"/>
  <c r="S23" i="19"/>
  <c r="S7" i="19"/>
  <c r="S5" i="19"/>
  <c r="S45" i="19"/>
  <c r="S48" i="19"/>
  <c r="S55" i="19"/>
  <c r="S38" i="19"/>
  <c r="S35" i="19"/>
  <c r="S54" i="19"/>
  <c r="S31" i="19"/>
  <c r="S10" i="19"/>
  <c r="S57" i="19"/>
  <c r="S62" i="19"/>
  <c r="S42" i="19"/>
  <c r="S30" i="19"/>
  <c r="S6" i="19"/>
  <c r="S11" i="19"/>
  <c r="S16" i="19"/>
  <c r="S28" i="19"/>
  <c r="S56" i="19"/>
  <c r="S63" i="19"/>
  <c r="S46" i="19"/>
  <c r="S12" i="19"/>
  <c r="S24" i="19"/>
  <c r="S41" i="19"/>
  <c r="S50" i="19"/>
  <c r="S39" i="19"/>
  <c r="S37" i="19"/>
  <c r="S29" i="19"/>
  <c r="S34" i="19"/>
  <c r="S27" i="19"/>
  <c r="S17" i="19"/>
  <c r="S14" i="19"/>
  <c r="S33" i="19"/>
  <c r="S44" i="19"/>
  <c r="S20" i="19"/>
  <c r="S59" i="19"/>
  <c r="S65" i="19"/>
  <c r="S22" i="19"/>
  <c r="S9" i="19"/>
  <c r="S36" i="19"/>
  <c r="S40" i="19"/>
  <c r="S52" i="19"/>
  <c r="S53" i="19"/>
  <c r="S21" i="19"/>
  <c r="S51" i="19"/>
  <c r="S25" i="19"/>
  <c r="S61" i="19"/>
  <c r="S26" i="19"/>
  <c r="S64" i="19"/>
  <c r="S8" i="19"/>
  <c r="S13" i="19"/>
  <c r="S18" i="19"/>
  <c r="N4" i="23"/>
  <c r="N5" i="23"/>
  <c r="N6" i="23"/>
  <c r="N9" i="23"/>
  <c r="L3" i="22"/>
  <c r="T3" i="13"/>
  <c r="D12" i="21"/>
  <c r="U3" i="12"/>
  <c r="O3" i="21"/>
  <c r="O11" i="21" s="1"/>
  <c r="O2" i="9"/>
  <c r="L3" i="8"/>
  <c r="D12" i="23"/>
  <c r="AH61" i="12"/>
  <c r="AH235" i="12" s="1"/>
  <c r="O3" i="23"/>
  <c r="O3" i="20"/>
  <c r="O5" i="20" s="1"/>
  <c r="O26" i="20" s="1"/>
  <c r="T3" i="19"/>
  <c r="R67" i="19"/>
  <c r="R66" i="19"/>
  <c r="R70" i="13"/>
  <c r="T214" i="12"/>
  <c r="T92" i="12"/>
  <c r="T218" i="12"/>
  <c r="T95" i="12"/>
  <c r="T215" i="12"/>
  <c r="T93" i="12"/>
  <c r="T82" i="12"/>
  <c r="T54" i="12"/>
  <c r="T98" i="12"/>
  <c r="T53" i="12"/>
  <c r="T94" i="12"/>
  <c r="T56" i="12"/>
  <c r="T16" i="12"/>
  <c r="T27" i="12"/>
  <c r="T228" i="12"/>
  <c r="T26" i="12"/>
  <c r="T67" i="12"/>
  <c r="T187" i="12"/>
  <c r="T161" i="12"/>
  <c r="T162" i="12"/>
  <c r="T188" i="12"/>
  <c r="T194" i="12"/>
  <c r="T210" i="12"/>
  <c r="T88" i="12"/>
  <c r="T213" i="12"/>
  <c r="T91" i="12"/>
  <c r="T211" i="12"/>
  <c r="T89" i="12"/>
  <c r="T79" i="12"/>
  <c r="T50" i="12"/>
  <c r="T83" i="12"/>
  <c r="T49" i="12"/>
  <c r="T232" i="12"/>
  <c r="T52" i="12"/>
  <c r="T196" i="12"/>
  <c r="T23" i="12"/>
  <c r="T75" i="12"/>
  <c r="T22" i="12"/>
  <c r="T51" i="12"/>
  <c r="T189" i="12"/>
  <c r="T170" i="12"/>
  <c r="T179" i="12"/>
  <c r="T173" i="12"/>
  <c r="T157" i="12"/>
  <c r="T206" i="12"/>
  <c r="T84" i="12"/>
  <c r="T209" i="12"/>
  <c r="T87" i="12"/>
  <c r="T207" i="12"/>
  <c r="T85" i="12"/>
  <c r="T224" i="12"/>
  <c r="T46" i="12"/>
  <c r="T220" i="12"/>
  <c r="T45" i="12"/>
  <c r="T216" i="12"/>
  <c r="T48" i="12"/>
  <c r="T63" i="12"/>
  <c r="T19" i="12"/>
  <c r="T59" i="12"/>
  <c r="T18" i="12"/>
  <c r="T36" i="12"/>
  <c r="T190" i="12"/>
  <c r="T186" i="12"/>
  <c r="T181" i="12"/>
  <c r="T180" i="12"/>
  <c r="T178" i="12"/>
  <c r="T202" i="12"/>
  <c r="T80" i="12"/>
  <c r="T205" i="12"/>
  <c r="T233" i="12"/>
  <c r="T203" i="12"/>
  <c r="T81" i="12"/>
  <c r="T74" i="12"/>
  <c r="T42" i="12"/>
  <c r="T73" i="12"/>
  <c r="T41" i="12"/>
  <c r="T76" i="12"/>
  <c r="T44" i="12"/>
  <c r="T47" i="12"/>
  <c r="T15" i="12"/>
  <c r="T39" i="12"/>
  <c r="T14" i="12"/>
  <c r="T8" i="12"/>
  <c r="T169" i="12"/>
  <c r="T163" i="12"/>
  <c r="T171" i="12"/>
  <c r="T183" i="12"/>
  <c r="T176" i="12"/>
  <c r="T231" i="12"/>
  <c r="T198" i="12"/>
  <c r="T234" i="12"/>
  <c r="T201" i="12"/>
  <c r="T229" i="12"/>
  <c r="T199" i="12"/>
  <c r="T77" i="12"/>
  <c r="T70" i="12"/>
  <c r="T38" i="12"/>
  <c r="T69" i="12"/>
  <c r="T37" i="12"/>
  <c r="T72" i="12"/>
  <c r="T40" i="12"/>
  <c r="T31" i="12"/>
  <c r="T11" i="12"/>
  <c r="T32" i="12"/>
  <c r="T10" i="12"/>
  <c r="T9" i="12"/>
  <c r="T164" i="12"/>
  <c r="T156" i="12"/>
  <c r="T182" i="12"/>
  <c r="T191" i="12"/>
  <c r="T155" i="12"/>
  <c r="T227" i="12"/>
  <c r="T230" i="12"/>
  <c r="T197" i="12"/>
  <c r="T225" i="12"/>
  <c r="T195" i="12"/>
  <c r="T208" i="12"/>
  <c r="T66" i="12"/>
  <c r="T34" i="12"/>
  <c r="T65" i="12"/>
  <c r="T33" i="12"/>
  <c r="T68" i="12"/>
  <c r="T90" i="12"/>
  <c r="T28" i="12"/>
  <c r="T7" i="12"/>
  <c r="T78" i="12"/>
  <c r="T6" i="12"/>
  <c r="T160" i="12"/>
  <c r="T159" i="12"/>
  <c r="T165" i="12"/>
  <c r="T175" i="12"/>
  <c r="T174" i="12"/>
  <c r="T223" i="12"/>
  <c r="T100" i="12"/>
  <c r="T226" i="12"/>
  <c r="T103" i="12"/>
  <c r="T221" i="12"/>
  <c r="T101" i="12"/>
  <c r="T102" i="12"/>
  <c r="T62" i="12"/>
  <c r="T30" i="12"/>
  <c r="T61" i="12"/>
  <c r="T29" i="12"/>
  <c r="T64" i="12"/>
  <c r="T24" i="12"/>
  <c r="T71" i="12"/>
  <c r="T35" i="12"/>
  <c r="T212" i="12"/>
  <c r="T55" i="12"/>
  <c r="T168" i="12"/>
  <c r="T158" i="12"/>
  <c r="T172" i="12"/>
  <c r="T177" i="12"/>
  <c r="T167" i="12"/>
  <c r="T99" i="12"/>
  <c r="T60" i="12"/>
  <c r="T166" i="12"/>
  <c r="T217" i="12"/>
  <c r="T20" i="12"/>
  <c r="T193" i="12"/>
  <c r="T97" i="12"/>
  <c r="T17" i="12"/>
  <c r="T185" i="12"/>
  <c r="T86" i="12"/>
  <c r="T21" i="12"/>
  <c r="T58" i="12"/>
  <c r="T43" i="12"/>
  <c r="T219" i="12"/>
  <c r="T204" i="12"/>
  <c r="T25" i="12"/>
  <c r="T96" i="12"/>
  <c r="T57" i="12"/>
  <c r="T192" i="12"/>
  <c r="T184" i="12"/>
  <c r="T222" i="12"/>
  <c r="T200" i="12"/>
  <c r="T12" i="12"/>
  <c r="T5" i="12"/>
  <c r="T13" i="12"/>
  <c r="N11" i="21"/>
  <c r="J11" i="21"/>
  <c r="I11" i="21"/>
  <c r="G11" i="21"/>
  <c r="K11" i="21"/>
  <c r="M11" i="21"/>
  <c r="L11" i="21"/>
  <c r="H11" i="21"/>
  <c r="N10" i="23"/>
  <c r="S30" i="13"/>
  <c r="S11" i="13"/>
  <c r="S63" i="13"/>
  <c r="S22" i="13"/>
  <c r="S41" i="13"/>
  <c r="S66" i="13"/>
  <c r="S53" i="13"/>
  <c r="S48" i="13"/>
  <c r="S28" i="13"/>
  <c r="S13" i="13"/>
  <c r="S32" i="13"/>
  <c r="S49" i="13"/>
  <c r="S12" i="13"/>
  <c r="S62" i="13"/>
  <c r="S59" i="13"/>
  <c r="S37" i="13"/>
  <c r="S46" i="13"/>
  <c r="S33" i="13"/>
  <c r="S38" i="13"/>
  <c r="S20" i="13"/>
  <c r="S36" i="13"/>
  <c r="S19" i="13"/>
  <c r="S21" i="13"/>
  <c r="S68" i="13"/>
  <c r="S14" i="13"/>
  <c r="S55" i="13"/>
  <c r="S25" i="13"/>
  <c r="S15" i="13"/>
  <c r="S10" i="13"/>
  <c r="S35" i="13"/>
  <c r="S58" i="13"/>
  <c r="S54" i="13"/>
  <c r="S24" i="13"/>
  <c r="S40" i="13"/>
  <c r="S18" i="13"/>
  <c r="S7" i="13"/>
  <c r="S27" i="13"/>
  <c r="S17" i="13"/>
  <c r="S51" i="13"/>
  <c r="S34" i="13"/>
  <c r="S44" i="13"/>
  <c r="S23" i="13"/>
  <c r="S57" i="13"/>
  <c r="S45" i="13"/>
  <c r="S47" i="13"/>
  <c r="S56" i="13"/>
  <c r="S29" i="13"/>
  <c r="S60" i="13"/>
  <c r="S31" i="13"/>
  <c r="S16" i="13"/>
  <c r="S8" i="13"/>
  <c r="S6" i="13"/>
  <c r="S9" i="13"/>
  <c r="S26" i="13"/>
  <c r="S67" i="13"/>
  <c r="S64" i="13"/>
  <c r="S61" i="13"/>
  <c r="S65" i="13"/>
  <c r="S52" i="13"/>
  <c r="S42" i="13"/>
  <c r="S50" i="13"/>
  <c r="S39" i="13"/>
  <c r="S43" i="13"/>
  <c r="S5" i="13"/>
  <c r="S235" i="12"/>
  <c r="N57" i="18" s="1"/>
  <c r="N56" i="18" s="1"/>
  <c r="S1" i="12"/>
  <c r="R69" i="13"/>
  <c r="J94" i="27"/>
  <c r="J97" i="27" s="1"/>
  <c r="K12" i="18" s="1"/>
  <c r="GQ3" i="11"/>
  <c r="X3" i="11"/>
  <c r="AA18" i="11"/>
  <c r="AA24" i="11"/>
  <c r="FB23" i="11"/>
  <c r="GS23" i="11" s="1"/>
  <c r="FB22" i="11"/>
  <c r="GS22" i="11" s="1"/>
  <c r="FB21" i="11"/>
  <c r="GS21" i="11" s="1"/>
  <c r="FB16" i="11"/>
  <c r="GS16" i="11" s="1"/>
  <c r="FB20" i="11"/>
  <c r="GS20" i="11" s="1"/>
  <c r="FB18" i="11"/>
  <c r="GS18" i="11" s="1"/>
  <c r="FB17" i="11"/>
  <c r="GS17" i="11" s="1"/>
  <c r="FB24" i="11"/>
  <c r="GS24" i="11" s="1"/>
  <c r="FB14" i="11"/>
  <c r="GS14" i="11" s="1"/>
  <c r="FB15" i="11"/>
  <c r="GS15" i="11" s="1"/>
  <c r="FB10" i="11"/>
  <c r="GS10" i="11" s="1"/>
  <c r="FB19" i="11"/>
  <c r="GS19" i="11" s="1"/>
  <c r="FB11" i="11"/>
  <c r="GS11" i="11" s="1"/>
  <c r="FB9" i="11"/>
  <c r="GS9" i="11" s="1"/>
  <c r="FB8" i="11"/>
  <c r="GS8" i="11" s="1"/>
  <c r="FB7" i="11"/>
  <c r="GS7" i="11" s="1"/>
  <c r="FB6" i="11"/>
  <c r="GS6" i="11" s="1"/>
  <c r="FA3" i="11"/>
  <c r="FB12" i="11"/>
  <c r="GS12" i="11" s="1"/>
  <c r="FB5" i="11"/>
  <c r="GS5" i="11" s="1"/>
  <c r="FB13" i="11"/>
  <c r="GS13" i="11" s="1"/>
  <c r="AA10" i="11"/>
  <c r="AA20" i="11"/>
  <c r="AA21" i="11"/>
  <c r="AA19" i="11"/>
  <c r="DJ3" i="11"/>
  <c r="AA17" i="11"/>
  <c r="AA22" i="11"/>
  <c r="AA15" i="11"/>
  <c r="AA23" i="11"/>
  <c r="AA16" i="11"/>
  <c r="AP48" i="3" l="1"/>
  <c r="AR48" i="3" s="1"/>
  <c r="AS48" i="3" s="1"/>
  <c r="AT48" i="3" s="1"/>
  <c r="AP50" i="3"/>
  <c r="AR50" i="3" s="1"/>
  <c r="AP23" i="3"/>
  <c r="AR23" i="3" s="1"/>
  <c r="AP28" i="3"/>
  <c r="AR28" i="3" s="1"/>
  <c r="AP47" i="3"/>
  <c r="AR47" i="3" s="1"/>
  <c r="AS47" i="3" s="1"/>
  <c r="AT47" i="3" s="1"/>
  <c r="AP51" i="3"/>
  <c r="AR51" i="3" s="1"/>
  <c r="AS51" i="3" s="1"/>
  <c r="AT51" i="3" s="1"/>
  <c r="AP24" i="3"/>
  <c r="AR24" i="3" s="1"/>
  <c r="AS24" i="3"/>
  <c r="AT24" i="3" s="1"/>
  <c r="AS50" i="3"/>
  <c r="AT50" i="3" s="1"/>
  <c r="AS52" i="3"/>
  <c r="AT52" i="3" s="1"/>
  <c r="AS25" i="3"/>
  <c r="AT25" i="3" s="1"/>
  <c r="AS23" i="3"/>
  <c r="AT23" i="3" s="1"/>
  <c r="AS27" i="3"/>
  <c r="AT27" i="3" s="1"/>
  <c r="AS26" i="3"/>
  <c r="AT26" i="3" s="1"/>
  <c r="AS28" i="3"/>
  <c r="AT28" i="3" s="1"/>
  <c r="AO20" i="24"/>
  <c r="AP20" i="24" s="1"/>
  <c r="K23" i="1"/>
  <c r="J17" i="27"/>
  <c r="J55" i="27" s="1"/>
  <c r="E21" i="22"/>
  <c r="E35" i="22" s="1"/>
  <c r="E19" i="22"/>
  <c r="E33" i="22" s="1"/>
  <c r="E22" i="22"/>
  <c r="E36" i="22" s="1"/>
  <c r="E23" i="22"/>
  <c r="E37" i="22" s="1"/>
  <c r="E17" i="22"/>
  <c r="E31" i="22" s="1"/>
  <c r="E25" i="22"/>
  <c r="E18" i="22"/>
  <c r="E32" i="22" s="1"/>
  <c r="E20" i="22"/>
  <c r="E34" i="22" s="1"/>
  <c r="AO23" i="24"/>
  <c r="AP23" i="24" s="1"/>
  <c r="F11" i="22"/>
  <c r="F13" i="22" s="1"/>
  <c r="J29" i="18"/>
  <c r="I57" i="27"/>
  <c r="E24" i="22"/>
  <c r="E38" i="22" s="1"/>
  <c r="AO22" i="24"/>
  <c r="AP22" i="24" s="1"/>
  <c r="AO18" i="24"/>
  <c r="AP18" i="24" s="1"/>
  <c r="AO21" i="24"/>
  <c r="AP21" i="24" s="1"/>
  <c r="S283" i="2"/>
  <c r="V283" i="2"/>
  <c r="J14" i="46"/>
  <c r="J12" i="46"/>
  <c r="J21" i="46"/>
  <c r="J11" i="46"/>
  <c r="J16" i="46"/>
  <c r="J9" i="46"/>
  <c r="T63" i="2"/>
  <c r="AH63" i="2"/>
  <c r="CE63" i="2" s="1"/>
  <c r="AG283" i="2"/>
  <c r="CD62" i="2"/>
  <c r="CG255" i="2"/>
  <c r="AR10" i="11"/>
  <c r="CH10" i="11" s="1"/>
  <c r="HK10" i="11" s="1"/>
  <c r="AF6" i="46"/>
  <c r="W6" i="46"/>
  <c r="AL6" i="46"/>
  <c r="P9" i="26"/>
  <c r="L9" i="26" s="1"/>
  <c r="AD6" i="46"/>
  <c r="AH6" i="46"/>
  <c r="AG6" i="46"/>
  <c r="AN6" i="46"/>
  <c r="AJ6" i="46"/>
  <c r="AM6" i="46"/>
  <c r="AP6" i="46"/>
  <c r="AT6" i="46"/>
  <c r="AS6" i="46"/>
  <c r="AR6" i="46"/>
  <c r="AQ6" i="46"/>
  <c r="E15" i="8"/>
  <c r="E24" i="8" s="1"/>
  <c r="I47" i="1"/>
  <c r="I52" i="1"/>
  <c r="F8" i="8" s="1"/>
  <c r="I19" i="1"/>
  <c r="H69" i="1"/>
  <c r="E5" i="8"/>
  <c r="E6" i="8" s="1"/>
  <c r="E27" i="8"/>
  <c r="E28" i="8" s="1"/>
  <c r="H67" i="1"/>
  <c r="H68" i="1" s="1"/>
  <c r="H15" i="1"/>
  <c r="H70" i="1" s="1"/>
  <c r="H12" i="1"/>
  <c r="I21" i="18" s="1"/>
  <c r="H10" i="1"/>
  <c r="AQ49" i="3"/>
  <c r="M45" i="14"/>
  <c r="U104" i="12"/>
  <c r="U106" i="12"/>
  <c r="U107" i="12"/>
  <c r="U110" i="12"/>
  <c r="U105" i="12"/>
  <c r="U108" i="12"/>
  <c r="U111" i="12"/>
  <c r="U113" i="12"/>
  <c r="U117" i="12"/>
  <c r="U122" i="12"/>
  <c r="U131" i="12"/>
  <c r="U120" i="12"/>
  <c r="U112" i="12"/>
  <c r="U123" i="12"/>
  <c r="U119" i="12"/>
  <c r="U114" i="12"/>
  <c r="U115" i="12"/>
  <c r="U121" i="12"/>
  <c r="U116" i="12"/>
  <c r="U118" i="12"/>
  <c r="U126" i="12"/>
  <c r="U132" i="12"/>
  <c r="U138" i="12"/>
  <c r="U140" i="12"/>
  <c r="U145" i="12"/>
  <c r="U130" i="12"/>
  <c r="U133" i="12"/>
  <c r="U109" i="12"/>
  <c r="U125" i="12"/>
  <c r="U135" i="12"/>
  <c r="U137" i="12"/>
  <c r="U128" i="12"/>
  <c r="U146" i="12"/>
  <c r="U148" i="12"/>
  <c r="U147" i="12"/>
  <c r="U124" i="12"/>
  <c r="U142" i="12"/>
  <c r="U127" i="12"/>
  <c r="U134" i="12"/>
  <c r="U139" i="12"/>
  <c r="U143" i="12"/>
  <c r="U149" i="12"/>
  <c r="U152" i="12"/>
  <c r="U151" i="12"/>
  <c r="U150" i="12"/>
  <c r="U141" i="12"/>
  <c r="U144" i="12"/>
  <c r="U136" i="12"/>
  <c r="U153" i="12"/>
  <c r="U154" i="12"/>
  <c r="U129" i="12"/>
  <c r="K4" i="14"/>
  <c r="K45" i="14" s="1"/>
  <c r="N45" i="14" s="1"/>
  <c r="Q45" i="14" s="1"/>
  <c r="T45" i="14" s="1"/>
  <c r="L45" i="14"/>
  <c r="O45" i="14" s="1"/>
  <c r="R45" i="14" s="1"/>
  <c r="P4" i="14"/>
  <c r="AP19" i="24"/>
  <c r="S8" i="26" s="1"/>
  <c r="O8" i="26" s="1"/>
  <c r="DJ22" i="11"/>
  <c r="BO22" i="11" s="1"/>
  <c r="DJ18" i="11"/>
  <c r="BO18" i="11" s="1"/>
  <c r="DJ14" i="11"/>
  <c r="BO14" i="11" s="1"/>
  <c r="DJ10" i="11"/>
  <c r="BO10" i="11" s="1"/>
  <c r="DJ9" i="11"/>
  <c r="BO9" i="11" s="1"/>
  <c r="DJ24" i="11"/>
  <c r="BO24" i="11" s="1"/>
  <c r="DJ19" i="11"/>
  <c r="BO19" i="11" s="1"/>
  <c r="DJ13" i="11"/>
  <c r="BO13" i="11" s="1"/>
  <c r="DJ17" i="11"/>
  <c r="BO17" i="11" s="1"/>
  <c r="DJ15" i="11"/>
  <c r="BO15" i="11" s="1"/>
  <c r="DJ5" i="11"/>
  <c r="BO5" i="11" s="1"/>
  <c r="DJ12" i="11"/>
  <c r="BO12" i="11" s="1"/>
  <c r="DJ8" i="11"/>
  <c r="BO8" i="11" s="1"/>
  <c r="DJ21" i="11"/>
  <c r="BO21" i="11" s="1"/>
  <c r="DJ23" i="11"/>
  <c r="BO23" i="11" s="1"/>
  <c r="DJ6" i="11"/>
  <c r="BO6" i="11" s="1"/>
  <c r="DJ16" i="11"/>
  <c r="BO16" i="11" s="1"/>
  <c r="DJ20" i="11"/>
  <c r="BO20" i="11" s="1"/>
  <c r="DJ11" i="11"/>
  <c r="BO11" i="11" s="1"/>
  <c r="DJ7" i="11"/>
  <c r="BO7" i="11" s="1"/>
  <c r="AC283" i="2"/>
  <c r="BZ260" i="2"/>
  <c r="O7" i="23"/>
  <c r="O8" i="23"/>
  <c r="L54" i="1"/>
  <c r="M26" i="1" s="1"/>
  <c r="M25" i="1" s="1"/>
  <c r="M66" i="1" s="1"/>
  <c r="L25" i="1"/>
  <c r="L66" i="1" s="1"/>
  <c r="K65" i="1"/>
  <c r="H12" i="8" s="1"/>
  <c r="L48" i="1"/>
  <c r="I7" i="8" s="1"/>
  <c r="O65" i="27"/>
  <c r="P20" i="27" s="1"/>
  <c r="P58" i="27" s="1"/>
  <c r="J103" i="27"/>
  <c r="K73" i="27"/>
  <c r="H12" i="22" s="1"/>
  <c r="L43" i="27"/>
  <c r="I9" i="22" s="1"/>
  <c r="L50" i="27"/>
  <c r="I7" i="22" s="1"/>
  <c r="M3" i="22"/>
  <c r="P3" i="21"/>
  <c r="P2" i="9"/>
  <c r="U3" i="19"/>
  <c r="AI61" i="12"/>
  <c r="AI235" i="12" s="1"/>
  <c r="U3" i="13"/>
  <c r="P3" i="20"/>
  <c r="P5" i="20" s="1"/>
  <c r="P26" i="20" s="1"/>
  <c r="D13" i="23"/>
  <c r="V3" i="12"/>
  <c r="P3" i="23"/>
  <c r="P12" i="23" s="1"/>
  <c r="D13" i="21"/>
  <c r="M3" i="8"/>
  <c r="S67" i="19"/>
  <c r="S69" i="13"/>
  <c r="T23" i="19"/>
  <c r="T8" i="19"/>
  <c r="T64" i="19"/>
  <c r="T39" i="19"/>
  <c r="T63" i="19"/>
  <c r="T61" i="19"/>
  <c r="T49" i="19"/>
  <c r="T10" i="19"/>
  <c r="T17" i="19"/>
  <c r="T43" i="19"/>
  <c r="T40" i="19"/>
  <c r="T44" i="19"/>
  <c r="T7" i="19"/>
  <c r="T42" i="19"/>
  <c r="T52" i="19"/>
  <c r="T12" i="19"/>
  <c r="T11" i="19"/>
  <c r="T54" i="19"/>
  <c r="T51" i="19"/>
  <c r="T48" i="19"/>
  <c r="T26" i="19"/>
  <c r="T16" i="19"/>
  <c r="T13" i="19"/>
  <c r="T55" i="19"/>
  <c r="T34" i="19"/>
  <c r="T62" i="19"/>
  <c r="T58" i="19"/>
  <c r="T37" i="19"/>
  <c r="T27" i="19"/>
  <c r="T57" i="19"/>
  <c r="T47" i="19"/>
  <c r="T15" i="19"/>
  <c r="T30" i="19"/>
  <c r="T38" i="19"/>
  <c r="T41" i="19"/>
  <c r="T31" i="19"/>
  <c r="T59" i="19"/>
  <c r="T33" i="19"/>
  <c r="T28" i="19"/>
  <c r="T25" i="19"/>
  <c r="T36" i="19"/>
  <c r="T5" i="19"/>
  <c r="T35" i="19"/>
  <c r="T18" i="19"/>
  <c r="T20" i="19"/>
  <c r="T21" i="19"/>
  <c r="T50" i="19"/>
  <c r="T19" i="19"/>
  <c r="T9" i="19"/>
  <c r="T22" i="19"/>
  <c r="T24" i="19"/>
  <c r="T32" i="19"/>
  <c r="T14" i="19"/>
  <c r="T60" i="19"/>
  <c r="T46" i="19"/>
  <c r="T53" i="19"/>
  <c r="T65" i="19"/>
  <c r="T29" i="19"/>
  <c r="T6" i="19"/>
  <c r="T56" i="19"/>
  <c r="T45" i="19"/>
  <c r="O5" i="21"/>
  <c r="O6" i="21"/>
  <c r="O4" i="21"/>
  <c r="O7" i="21"/>
  <c r="O8" i="21"/>
  <c r="O9" i="21"/>
  <c r="O10" i="21"/>
  <c r="T235" i="12"/>
  <c r="O57" i="18" s="1"/>
  <c r="O56" i="18" s="1"/>
  <c r="O4" i="23"/>
  <c r="O5" i="23"/>
  <c r="O6" i="23"/>
  <c r="O9" i="23"/>
  <c r="O10" i="23"/>
  <c r="U202" i="12"/>
  <c r="U80" i="12"/>
  <c r="U205" i="12"/>
  <c r="U83" i="12"/>
  <c r="U204" i="12"/>
  <c r="U231" i="12"/>
  <c r="U62" i="12"/>
  <c r="U30" i="12"/>
  <c r="U61" i="12"/>
  <c r="U29" i="12"/>
  <c r="U68" i="12"/>
  <c r="U97" i="12"/>
  <c r="U27" i="12"/>
  <c r="U59" i="12"/>
  <c r="U18" i="12"/>
  <c r="U35" i="12"/>
  <c r="U8" i="12"/>
  <c r="U167" i="12"/>
  <c r="U191" i="12"/>
  <c r="U186" i="12"/>
  <c r="U178" i="12"/>
  <c r="U172" i="12"/>
  <c r="U198" i="12"/>
  <c r="U234" i="12"/>
  <c r="U201" i="12"/>
  <c r="U233" i="12"/>
  <c r="U200" i="12"/>
  <c r="U227" i="12"/>
  <c r="U58" i="12"/>
  <c r="U211" i="12"/>
  <c r="U57" i="12"/>
  <c r="U207" i="12"/>
  <c r="U64" i="12"/>
  <c r="U81" i="12"/>
  <c r="U23" i="12"/>
  <c r="U39" i="12"/>
  <c r="U14" i="12"/>
  <c r="U199" i="12"/>
  <c r="U25" i="12"/>
  <c r="U158" i="12"/>
  <c r="U189" i="12"/>
  <c r="U182" i="12"/>
  <c r="U194" i="12"/>
  <c r="U188" i="12"/>
  <c r="U230" i="12"/>
  <c r="U197" i="12"/>
  <c r="U229" i="12"/>
  <c r="U196" i="12"/>
  <c r="U223" i="12"/>
  <c r="U54" i="12"/>
  <c r="U195" i="12"/>
  <c r="U53" i="12"/>
  <c r="U101" i="12"/>
  <c r="U60" i="12"/>
  <c r="U77" i="12"/>
  <c r="U19" i="12"/>
  <c r="U32" i="12"/>
  <c r="U10" i="12"/>
  <c r="U17" i="12"/>
  <c r="U21" i="12"/>
  <c r="U184" i="12"/>
  <c r="U168" i="12"/>
  <c r="U159" i="12"/>
  <c r="U156" i="12"/>
  <c r="U165" i="12"/>
  <c r="U100" i="12"/>
  <c r="U226" i="12"/>
  <c r="U103" i="12"/>
  <c r="U225" i="12"/>
  <c r="U102" i="12"/>
  <c r="U219" i="12"/>
  <c r="U50" i="12"/>
  <c r="U89" i="12"/>
  <c r="U49" i="12"/>
  <c r="U85" i="12"/>
  <c r="U56" i="12"/>
  <c r="U63" i="12"/>
  <c r="U15" i="12"/>
  <c r="U51" i="12"/>
  <c r="U6" i="12"/>
  <c r="U93" i="12"/>
  <c r="U67" i="12"/>
  <c r="U161" i="12"/>
  <c r="U166" i="12"/>
  <c r="U160" i="12"/>
  <c r="U185" i="12"/>
  <c r="U173" i="12"/>
  <c r="U96" i="12"/>
  <c r="U222" i="12"/>
  <c r="U99" i="12"/>
  <c r="U221" i="12"/>
  <c r="U98" i="12"/>
  <c r="U224" i="12"/>
  <c r="U46" i="12"/>
  <c r="U220" i="12"/>
  <c r="U45" i="12"/>
  <c r="U232" i="12"/>
  <c r="U52" i="12"/>
  <c r="U47" i="12"/>
  <c r="U11" i="12"/>
  <c r="U79" i="12"/>
  <c r="U9" i="12"/>
  <c r="U82" i="12"/>
  <c r="U36" i="12"/>
  <c r="U162" i="12"/>
  <c r="U187" i="12"/>
  <c r="U163" i="12"/>
  <c r="U175" i="12"/>
  <c r="U181" i="12"/>
  <c r="U214" i="12"/>
  <c r="U92" i="12"/>
  <c r="U218" i="12"/>
  <c r="U95" i="12"/>
  <c r="U217" i="12"/>
  <c r="U94" i="12"/>
  <c r="U74" i="12"/>
  <c r="U42" i="12"/>
  <c r="U73" i="12"/>
  <c r="U41" i="12"/>
  <c r="U216" i="12"/>
  <c r="U48" i="12"/>
  <c r="U31" i="12"/>
  <c r="U7" i="12"/>
  <c r="U43" i="12"/>
  <c r="U78" i="12"/>
  <c r="U24" i="12"/>
  <c r="U176" i="12"/>
  <c r="U170" i="12"/>
  <c r="U180" i="12"/>
  <c r="U157" i="12"/>
  <c r="U190" i="12"/>
  <c r="U155" i="12"/>
  <c r="U210" i="12"/>
  <c r="U88" i="12"/>
  <c r="U213" i="12"/>
  <c r="U91" i="12"/>
  <c r="U212" i="12"/>
  <c r="U90" i="12"/>
  <c r="U70" i="12"/>
  <c r="U38" i="12"/>
  <c r="U69" i="12"/>
  <c r="U37" i="12"/>
  <c r="U76" i="12"/>
  <c r="U44" i="12"/>
  <c r="U28" i="12"/>
  <c r="U228" i="12"/>
  <c r="U26" i="12"/>
  <c r="U71" i="12"/>
  <c r="U20" i="12"/>
  <c r="U215" i="12"/>
  <c r="U179" i="12"/>
  <c r="U177" i="12"/>
  <c r="U183" i="12"/>
  <c r="U169" i="12"/>
  <c r="U208" i="12"/>
  <c r="U40" i="12"/>
  <c r="U192" i="12"/>
  <c r="U86" i="12"/>
  <c r="U75" i="12"/>
  <c r="U171" i="12"/>
  <c r="U66" i="12"/>
  <c r="U22" i="12"/>
  <c r="U34" i="12"/>
  <c r="U55" i="12"/>
  <c r="U206" i="12"/>
  <c r="U65" i="12"/>
  <c r="U16" i="12"/>
  <c r="U84" i="12"/>
  <c r="U33" i="12"/>
  <c r="U174" i="12"/>
  <c r="U209" i="12"/>
  <c r="U87" i="12"/>
  <c r="U72" i="12"/>
  <c r="U203" i="12"/>
  <c r="U164" i="12"/>
  <c r="U193" i="12"/>
  <c r="U13" i="12"/>
  <c r="U5" i="12"/>
  <c r="U12" i="12"/>
  <c r="O12" i="21"/>
  <c r="L12" i="21"/>
  <c r="J12" i="21"/>
  <c r="H12" i="21"/>
  <c r="M12" i="21"/>
  <c r="N12" i="21"/>
  <c r="P12" i="21"/>
  <c r="G12" i="21"/>
  <c r="K12" i="21"/>
  <c r="I12" i="21"/>
  <c r="S70" i="13"/>
  <c r="N12" i="23"/>
  <c r="J12" i="23"/>
  <c r="O12" i="23"/>
  <c r="K12" i="23"/>
  <c r="L12" i="23"/>
  <c r="M12" i="23"/>
  <c r="H12" i="23"/>
  <c r="G12" i="23"/>
  <c r="I12" i="23"/>
  <c r="S66" i="19"/>
  <c r="T47" i="13"/>
  <c r="T5" i="13"/>
  <c r="T57" i="13"/>
  <c r="T35" i="13"/>
  <c r="T36" i="13"/>
  <c r="T64" i="13"/>
  <c r="T12" i="13"/>
  <c r="T63" i="13"/>
  <c r="T44" i="13"/>
  <c r="T50" i="13"/>
  <c r="T54" i="13"/>
  <c r="T24" i="13"/>
  <c r="T28" i="13"/>
  <c r="T20" i="13"/>
  <c r="T53" i="13"/>
  <c r="T27" i="13"/>
  <c r="T7" i="13"/>
  <c r="T25" i="13"/>
  <c r="T48" i="13"/>
  <c r="T32" i="13"/>
  <c r="T26" i="13"/>
  <c r="T51" i="13"/>
  <c r="T34" i="13"/>
  <c r="T15" i="13"/>
  <c r="T29" i="13"/>
  <c r="T19" i="13"/>
  <c r="T39" i="13"/>
  <c r="T60" i="13"/>
  <c r="T38" i="13"/>
  <c r="T9" i="13"/>
  <c r="T56" i="13"/>
  <c r="T55" i="13"/>
  <c r="T23" i="13"/>
  <c r="T6" i="13"/>
  <c r="T40" i="13"/>
  <c r="T18" i="13"/>
  <c r="T14" i="13"/>
  <c r="T33" i="13"/>
  <c r="T31" i="13"/>
  <c r="T62" i="13"/>
  <c r="T46" i="13"/>
  <c r="T10" i="13"/>
  <c r="T13" i="13"/>
  <c r="T49" i="13"/>
  <c r="T68" i="13"/>
  <c r="T42" i="13"/>
  <c r="T16" i="13"/>
  <c r="T17" i="13"/>
  <c r="T58" i="13"/>
  <c r="T8" i="13"/>
  <c r="T67" i="13"/>
  <c r="T11" i="13"/>
  <c r="T30" i="13"/>
  <c r="T37" i="13"/>
  <c r="T52" i="13"/>
  <c r="T61" i="13"/>
  <c r="T22" i="13"/>
  <c r="T65" i="13"/>
  <c r="T21" i="13"/>
  <c r="T59" i="13"/>
  <c r="T45" i="13"/>
  <c r="T66" i="13"/>
  <c r="T43" i="13"/>
  <c r="T41" i="13"/>
  <c r="O11" i="23"/>
  <c r="GP3" i="11"/>
  <c r="W3" i="11"/>
  <c r="DI3" i="11"/>
  <c r="Z20" i="11"/>
  <c r="Z10" i="11"/>
  <c r="Z21" i="11"/>
  <c r="Z17" i="11"/>
  <c r="Z18" i="11"/>
  <c r="Z19" i="11"/>
  <c r="Z16" i="11"/>
  <c r="FA24" i="11"/>
  <c r="GR24" i="11" s="1"/>
  <c r="FA19" i="11"/>
  <c r="GR19" i="11" s="1"/>
  <c r="FA22" i="11"/>
  <c r="GR22" i="11" s="1"/>
  <c r="FA21" i="11"/>
  <c r="GR21" i="11" s="1"/>
  <c r="FA16" i="11"/>
  <c r="GR16" i="11" s="1"/>
  <c r="FA15" i="11"/>
  <c r="GR15" i="11" s="1"/>
  <c r="FA23" i="11"/>
  <c r="GR23" i="11" s="1"/>
  <c r="FA17" i="11"/>
  <c r="GR17" i="11" s="1"/>
  <c r="FA14" i="11"/>
  <c r="GR14" i="11" s="1"/>
  <c r="FA20" i="11"/>
  <c r="GR20" i="11" s="1"/>
  <c r="FA12" i="11"/>
  <c r="GR12" i="11" s="1"/>
  <c r="FA13" i="11"/>
  <c r="GR13" i="11" s="1"/>
  <c r="FA6" i="11"/>
  <c r="GR6" i="11" s="1"/>
  <c r="FA18" i="11"/>
  <c r="GR18" i="11" s="1"/>
  <c r="FA11" i="11"/>
  <c r="GR11" i="11" s="1"/>
  <c r="FA9" i="11"/>
  <c r="GR9" i="11" s="1"/>
  <c r="FA10" i="11"/>
  <c r="GR10" i="11" s="1"/>
  <c r="FA8" i="11"/>
  <c r="GR8" i="11" s="1"/>
  <c r="FA7" i="11"/>
  <c r="GR7" i="11" s="1"/>
  <c r="FA5" i="11"/>
  <c r="GR5" i="11" s="1"/>
  <c r="EZ3" i="11"/>
  <c r="Z15" i="11"/>
  <c r="Z22" i="11"/>
  <c r="Z23" i="11"/>
  <c r="Z24" i="11"/>
  <c r="P12" i="26" l="1"/>
  <c r="L12" i="26" s="1"/>
  <c r="I14" i="46"/>
  <c r="O14" i="46" s="1"/>
  <c r="E13" i="26"/>
  <c r="P7" i="26"/>
  <c r="L7" i="26" s="1"/>
  <c r="P16" i="46"/>
  <c r="I14" i="25" s="1"/>
  <c r="P11" i="46"/>
  <c r="I11" i="25" s="1"/>
  <c r="P21" i="46"/>
  <c r="I13" i="25" s="1"/>
  <c r="I12" i="25"/>
  <c r="P12" i="46"/>
  <c r="AQ24" i="3"/>
  <c r="P14" i="46"/>
  <c r="I10" i="25" s="1"/>
  <c r="P9" i="46"/>
  <c r="I9" i="25" s="1"/>
  <c r="P8" i="26"/>
  <c r="L8" i="26" s="1"/>
  <c r="AQ27" i="3"/>
  <c r="AQ47" i="3"/>
  <c r="AQ51" i="3"/>
  <c r="AQ28" i="3"/>
  <c r="AQ52" i="3"/>
  <c r="AQ50" i="3"/>
  <c r="AQ25" i="3"/>
  <c r="S9" i="26"/>
  <c r="O9" i="26" s="1"/>
  <c r="AQ26" i="3"/>
  <c r="AQ23" i="3"/>
  <c r="Q7" i="26" s="1"/>
  <c r="M7" i="26" s="1"/>
  <c r="AQ48" i="3"/>
  <c r="R9" i="26"/>
  <c r="S12" i="26"/>
  <c r="O12" i="26" s="1"/>
  <c r="K46" i="1"/>
  <c r="K51" i="1"/>
  <c r="J48" i="27"/>
  <c r="K16" i="27" s="1"/>
  <c r="K54" i="27" s="1"/>
  <c r="R7" i="26"/>
  <c r="R12" i="26"/>
  <c r="E39" i="22"/>
  <c r="E40" i="22" s="1"/>
  <c r="E41" i="22" s="1"/>
  <c r="L14" i="46"/>
  <c r="K14" i="46"/>
  <c r="K12" i="46"/>
  <c r="K21" i="46"/>
  <c r="K11" i="46"/>
  <c r="K16" i="46"/>
  <c r="K9" i="46"/>
  <c r="L12" i="46"/>
  <c r="L21" i="46"/>
  <c r="L11" i="46"/>
  <c r="L16" i="46"/>
  <c r="L9" i="46"/>
  <c r="I9" i="46"/>
  <c r="I12" i="46"/>
  <c r="I21" i="46"/>
  <c r="I11" i="46"/>
  <c r="I16" i="46"/>
  <c r="T62" i="2"/>
  <c r="T283" i="2" s="1"/>
  <c r="AH62" i="2"/>
  <c r="AH283" i="2" s="1"/>
  <c r="CD283" i="2"/>
  <c r="W255" i="2"/>
  <c r="CG283" i="2"/>
  <c r="AS10" i="11"/>
  <c r="CI10" i="11" s="1"/>
  <c r="HL10" i="11" s="1"/>
  <c r="H72" i="18"/>
  <c r="Q8" i="26"/>
  <c r="M8" i="26" s="1"/>
  <c r="P10" i="26"/>
  <c r="L10" i="26" s="1"/>
  <c r="J23" i="1"/>
  <c r="J51" i="1" s="1"/>
  <c r="G8" i="8" s="1"/>
  <c r="AO6" i="46"/>
  <c r="AC6" i="46"/>
  <c r="I19" i="18"/>
  <c r="E40" i="8"/>
  <c r="H10" i="25"/>
  <c r="AI6" i="46"/>
  <c r="I20" i="18"/>
  <c r="E22" i="8"/>
  <c r="E38" i="8" s="1"/>
  <c r="E25" i="8"/>
  <c r="E21" i="8"/>
  <c r="E37" i="8" s="1"/>
  <c r="E19" i="8"/>
  <c r="E35" i="8" s="1"/>
  <c r="E17" i="8"/>
  <c r="E33" i="8" s="1"/>
  <c r="E23" i="8"/>
  <c r="E39" i="8" s="1"/>
  <c r="E20" i="8"/>
  <c r="E36" i="8" s="1"/>
  <c r="E18" i="8"/>
  <c r="E34" i="8" s="1"/>
  <c r="H6" i="28"/>
  <c r="I4" i="18"/>
  <c r="F4" i="8"/>
  <c r="I3" i="28"/>
  <c r="J16" i="18" s="1"/>
  <c r="H75" i="1"/>
  <c r="I5" i="18" s="1"/>
  <c r="I53" i="1"/>
  <c r="I64" i="1" s="1"/>
  <c r="I69" i="1" s="1"/>
  <c r="F11" i="8"/>
  <c r="J24" i="18"/>
  <c r="J33" i="18" s="1"/>
  <c r="H76" i="27"/>
  <c r="P45" i="14"/>
  <c r="S45" i="14" s="1"/>
  <c r="S7" i="26"/>
  <c r="O7" i="26" s="1"/>
  <c r="V105" i="12"/>
  <c r="V104" i="12"/>
  <c r="V108" i="12"/>
  <c r="V106" i="12"/>
  <c r="V107" i="12"/>
  <c r="V112" i="12"/>
  <c r="V116" i="12"/>
  <c r="V111" i="12"/>
  <c r="V124" i="12"/>
  <c r="V133" i="12"/>
  <c r="V109" i="12"/>
  <c r="V120" i="12"/>
  <c r="V123" i="12"/>
  <c r="V119" i="12"/>
  <c r="V114" i="12"/>
  <c r="V115" i="12"/>
  <c r="V121" i="12"/>
  <c r="V129" i="12"/>
  <c r="V135" i="12"/>
  <c r="V142" i="12"/>
  <c r="V110" i="12"/>
  <c r="V125" i="12"/>
  <c r="V134" i="12"/>
  <c r="V113" i="12"/>
  <c r="V132" i="12"/>
  <c r="V137" i="12"/>
  <c r="V139" i="12"/>
  <c r="V147" i="12"/>
  <c r="V118" i="12"/>
  <c r="V122" i="12"/>
  <c r="V136" i="12"/>
  <c r="V145" i="12"/>
  <c r="V152" i="12"/>
  <c r="V117" i="12"/>
  <c r="V131" i="12"/>
  <c r="V140" i="12"/>
  <c r="V128" i="12"/>
  <c r="V130" i="12"/>
  <c r="V146" i="12"/>
  <c r="V148" i="12"/>
  <c r="V138" i="12"/>
  <c r="V127" i="12"/>
  <c r="V154" i="12"/>
  <c r="V126" i="12"/>
  <c r="V143" i="12"/>
  <c r="V151" i="12"/>
  <c r="V149" i="12"/>
  <c r="V150" i="12"/>
  <c r="V141" i="12"/>
  <c r="V144" i="12"/>
  <c r="V153" i="12"/>
  <c r="Q11" i="26"/>
  <c r="M11" i="26" s="1"/>
  <c r="DI21" i="11"/>
  <c r="BN21" i="11" s="1"/>
  <c r="DI16" i="11"/>
  <c r="BN16" i="11" s="1"/>
  <c r="DI11" i="11"/>
  <c r="BN11" i="11" s="1"/>
  <c r="DI8" i="11"/>
  <c r="BN8" i="11" s="1"/>
  <c r="DI5" i="11"/>
  <c r="BN5" i="11" s="1"/>
  <c r="DI14" i="11"/>
  <c r="BN14" i="11" s="1"/>
  <c r="DI9" i="11"/>
  <c r="BN9" i="11" s="1"/>
  <c r="DI24" i="11"/>
  <c r="BN24" i="11" s="1"/>
  <c r="DI13" i="11"/>
  <c r="BN13" i="11" s="1"/>
  <c r="DI7" i="11"/>
  <c r="BN7" i="11" s="1"/>
  <c r="DI17" i="11"/>
  <c r="BN17" i="11" s="1"/>
  <c r="DI15" i="11"/>
  <c r="BN15" i="11" s="1"/>
  <c r="DI19" i="11"/>
  <c r="BN19" i="11" s="1"/>
  <c r="DI10" i="11"/>
  <c r="BN10" i="11" s="1"/>
  <c r="DI12" i="11"/>
  <c r="BN12" i="11" s="1"/>
  <c r="DI23" i="11"/>
  <c r="BN23" i="11" s="1"/>
  <c r="DI6" i="11"/>
  <c r="BN6" i="11" s="1"/>
  <c r="DI18" i="11"/>
  <c r="BN18" i="11" s="1"/>
  <c r="DI22" i="11"/>
  <c r="BN22" i="11" s="1"/>
  <c r="DI20" i="11"/>
  <c r="BN20" i="11" s="1"/>
  <c r="P260" i="2"/>
  <c r="BZ283" i="2"/>
  <c r="P7" i="23"/>
  <c r="P8" i="23"/>
  <c r="M59" i="1"/>
  <c r="M54" i="1"/>
  <c r="P65" i="27"/>
  <c r="Q20" i="27" s="1"/>
  <c r="S11" i="26"/>
  <c r="M12" i="27"/>
  <c r="T69" i="13"/>
  <c r="P5" i="21"/>
  <c r="P6" i="21"/>
  <c r="P4" i="21"/>
  <c r="P7" i="21"/>
  <c r="P8" i="21"/>
  <c r="P9" i="21"/>
  <c r="P10" i="21"/>
  <c r="P11" i="21"/>
  <c r="T70" i="13"/>
  <c r="U235" i="12"/>
  <c r="P57" i="18" s="1"/>
  <c r="D14" i="23"/>
  <c r="N3" i="8"/>
  <c r="D14" i="21"/>
  <c r="AJ61" i="12"/>
  <c r="AJ235" i="12" s="1"/>
  <c r="Q3" i="23"/>
  <c r="W3" i="12"/>
  <c r="Q3" i="21"/>
  <c r="Q13" i="21" s="1"/>
  <c r="V3" i="19"/>
  <c r="Q2" i="9"/>
  <c r="V3" i="13"/>
  <c r="Q3" i="20"/>
  <c r="Q5" i="20" s="1"/>
  <c r="Q26" i="20" s="1"/>
  <c r="N3" i="22"/>
  <c r="T67" i="19"/>
  <c r="I13" i="21"/>
  <c r="I17" i="21" s="1"/>
  <c r="H13" i="21"/>
  <c r="H17" i="21" s="1"/>
  <c r="J13" i="21"/>
  <c r="J17" i="21" s="1"/>
  <c r="L13" i="21"/>
  <c r="L17" i="21" s="1"/>
  <c r="P13" i="21"/>
  <c r="G13" i="21"/>
  <c r="G17" i="21" s="1"/>
  <c r="N13" i="21"/>
  <c r="N17" i="21" s="1"/>
  <c r="K13" i="21"/>
  <c r="K17" i="21" s="1"/>
  <c r="O13" i="21"/>
  <c r="M13" i="21"/>
  <c r="M17" i="21" s="1"/>
  <c r="U9" i="13"/>
  <c r="U20" i="13"/>
  <c r="U38" i="13"/>
  <c r="U22" i="13"/>
  <c r="U33" i="13"/>
  <c r="U13" i="13"/>
  <c r="U49" i="13"/>
  <c r="U8" i="13"/>
  <c r="U62" i="13"/>
  <c r="U7" i="13"/>
  <c r="U24" i="13"/>
  <c r="U36" i="13"/>
  <c r="U56" i="13"/>
  <c r="U65" i="13"/>
  <c r="U44" i="13"/>
  <c r="U66" i="13"/>
  <c r="U46" i="13"/>
  <c r="U54" i="13"/>
  <c r="U34" i="13"/>
  <c r="U41" i="13"/>
  <c r="U55" i="13"/>
  <c r="U19" i="13"/>
  <c r="U52" i="13"/>
  <c r="U26" i="13"/>
  <c r="U45" i="13"/>
  <c r="U57" i="13"/>
  <c r="U10" i="13"/>
  <c r="U29" i="13"/>
  <c r="U27" i="13"/>
  <c r="U5" i="13"/>
  <c r="U14" i="13"/>
  <c r="U28" i="13"/>
  <c r="U15" i="13"/>
  <c r="U60" i="13"/>
  <c r="U40" i="13"/>
  <c r="U37" i="13"/>
  <c r="U11" i="13"/>
  <c r="U39" i="13"/>
  <c r="U21" i="13"/>
  <c r="U32" i="13"/>
  <c r="U58" i="13"/>
  <c r="U42" i="13"/>
  <c r="U51" i="13"/>
  <c r="U31" i="13"/>
  <c r="U16" i="13"/>
  <c r="U30" i="13"/>
  <c r="U6" i="13"/>
  <c r="U47" i="13"/>
  <c r="U67" i="13"/>
  <c r="U59" i="13"/>
  <c r="U50" i="13"/>
  <c r="U18" i="13"/>
  <c r="U61" i="13"/>
  <c r="U48" i="13"/>
  <c r="U68" i="13"/>
  <c r="U17" i="13"/>
  <c r="U35" i="13"/>
  <c r="U25" i="13"/>
  <c r="U64" i="13"/>
  <c r="U12" i="13"/>
  <c r="U43" i="13"/>
  <c r="U23" i="13"/>
  <c r="U53" i="13"/>
  <c r="U63" i="13"/>
  <c r="P4" i="23"/>
  <c r="P5" i="23"/>
  <c r="P6" i="23"/>
  <c r="P9" i="23"/>
  <c r="P10" i="23"/>
  <c r="P11" i="23"/>
  <c r="T66" i="19"/>
  <c r="V234" i="12"/>
  <c r="V201" i="12"/>
  <c r="V79" i="12"/>
  <c r="V204" i="12"/>
  <c r="V232" i="12"/>
  <c r="V202" i="12"/>
  <c r="V80" i="12"/>
  <c r="V61" i="12"/>
  <c r="V29" i="12"/>
  <c r="V64" i="12"/>
  <c r="V32" i="12"/>
  <c r="V71" i="12"/>
  <c r="V39" i="12"/>
  <c r="V50" i="12"/>
  <c r="V10" i="12"/>
  <c r="V25" i="12"/>
  <c r="V42" i="12"/>
  <c r="V8" i="12"/>
  <c r="V182" i="12"/>
  <c r="V162" i="12"/>
  <c r="V160" i="12"/>
  <c r="V166" i="12"/>
  <c r="V155" i="12"/>
  <c r="V230" i="12"/>
  <c r="V197" i="12"/>
  <c r="V233" i="12"/>
  <c r="V200" i="12"/>
  <c r="V228" i="12"/>
  <c r="V198" i="12"/>
  <c r="V211" i="12"/>
  <c r="V57" i="12"/>
  <c r="V207" i="12"/>
  <c r="V60" i="12"/>
  <c r="V203" i="12"/>
  <c r="V67" i="12"/>
  <c r="V27" i="12"/>
  <c r="V34" i="12"/>
  <c r="V6" i="12"/>
  <c r="V21" i="12"/>
  <c r="V31" i="12"/>
  <c r="V176" i="12"/>
  <c r="V158" i="12"/>
  <c r="V181" i="12"/>
  <c r="V156" i="12"/>
  <c r="V159" i="12"/>
  <c r="V226" i="12"/>
  <c r="V103" i="12"/>
  <c r="V229" i="12"/>
  <c r="V196" i="12"/>
  <c r="V224" i="12"/>
  <c r="V195" i="12"/>
  <c r="V53" i="12"/>
  <c r="V101" i="12"/>
  <c r="V56" i="12"/>
  <c r="V97" i="12"/>
  <c r="V63" i="12"/>
  <c r="V23" i="12"/>
  <c r="V30" i="12"/>
  <c r="V215" i="12"/>
  <c r="V17" i="12"/>
  <c r="V28" i="12"/>
  <c r="V175" i="12"/>
  <c r="V179" i="12"/>
  <c r="V174" i="12"/>
  <c r="V172" i="12"/>
  <c r="V183" i="12"/>
  <c r="V222" i="12"/>
  <c r="V99" i="12"/>
  <c r="V225" i="12"/>
  <c r="V102" i="12"/>
  <c r="V220" i="12"/>
  <c r="V100" i="12"/>
  <c r="V89" i="12"/>
  <c r="V49" i="12"/>
  <c r="V85" i="12"/>
  <c r="V52" i="12"/>
  <c r="V81" i="12"/>
  <c r="V59" i="12"/>
  <c r="V7" i="12"/>
  <c r="V213" i="12"/>
  <c r="V91" i="12"/>
  <c r="V217" i="12"/>
  <c r="V94" i="12"/>
  <c r="V214" i="12"/>
  <c r="V92" i="12"/>
  <c r="V73" i="12"/>
  <c r="V41" i="12"/>
  <c r="V76" i="12"/>
  <c r="V44" i="12"/>
  <c r="V219" i="12"/>
  <c r="V51" i="12"/>
  <c r="V20" i="12"/>
  <c r="V22" i="12"/>
  <c r="V35" i="12"/>
  <c r="V82" i="12"/>
  <c r="V11" i="12"/>
  <c r="V178" i="12"/>
  <c r="V190" i="12"/>
  <c r="V171" i="12"/>
  <c r="V194" i="12"/>
  <c r="V187" i="12"/>
  <c r="V209" i="12"/>
  <c r="V87" i="12"/>
  <c r="V212" i="12"/>
  <c r="V90" i="12"/>
  <c r="V210" i="12"/>
  <c r="V88" i="12"/>
  <c r="V69" i="12"/>
  <c r="V37" i="12"/>
  <c r="V72" i="12"/>
  <c r="V40" i="12"/>
  <c r="V78" i="12"/>
  <c r="V47" i="12"/>
  <c r="V231" i="12"/>
  <c r="V18" i="12"/>
  <c r="V58" i="12"/>
  <c r="V70" i="12"/>
  <c r="V93" i="12"/>
  <c r="V173" i="12"/>
  <c r="V191" i="12"/>
  <c r="V180" i="12"/>
  <c r="V188" i="12"/>
  <c r="V189" i="12"/>
  <c r="V218" i="12"/>
  <c r="V216" i="12"/>
  <c r="V223" i="12"/>
  <c r="V24" i="12"/>
  <c r="V9" i="12"/>
  <c r="V164" i="12"/>
  <c r="V192" i="12"/>
  <c r="V205" i="12"/>
  <c r="V206" i="12"/>
  <c r="V68" i="12"/>
  <c r="V66" i="12"/>
  <c r="V74" i="12"/>
  <c r="V165" i="12"/>
  <c r="V185" i="12"/>
  <c r="V95" i="12"/>
  <c r="V96" i="12"/>
  <c r="V48" i="12"/>
  <c r="V38" i="12"/>
  <c r="V54" i="12"/>
  <c r="V193" i="12"/>
  <c r="V184" i="12"/>
  <c r="V83" i="12"/>
  <c r="V84" i="12"/>
  <c r="V36" i="12"/>
  <c r="V26" i="12"/>
  <c r="V19" i="12"/>
  <c r="V169" i="12"/>
  <c r="V163" i="12"/>
  <c r="V221" i="12"/>
  <c r="V227" i="12"/>
  <c r="V77" i="12"/>
  <c r="V14" i="12"/>
  <c r="V15" i="12"/>
  <c r="V167" i="12"/>
  <c r="V168" i="12"/>
  <c r="V208" i="12"/>
  <c r="V65" i="12"/>
  <c r="V75" i="12"/>
  <c r="V62" i="12"/>
  <c r="V16" i="12"/>
  <c r="V170" i="12"/>
  <c r="V45" i="12"/>
  <c r="V157" i="12"/>
  <c r="V33" i="12"/>
  <c r="V186" i="12"/>
  <c r="V55" i="12"/>
  <c r="V43" i="12"/>
  <c r="V46" i="12"/>
  <c r="V199" i="12"/>
  <c r="V161" i="12"/>
  <c r="V177" i="12"/>
  <c r="V86" i="12"/>
  <c r="V98" i="12"/>
  <c r="V12" i="12"/>
  <c r="V13" i="12"/>
  <c r="V5" i="12"/>
  <c r="U6" i="19"/>
  <c r="U36" i="19"/>
  <c r="U25" i="19"/>
  <c r="U28" i="19"/>
  <c r="U49" i="19"/>
  <c r="U62" i="19"/>
  <c r="U17" i="19"/>
  <c r="U10" i="19"/>
  <c r="U37" i="19"/>
  <c r="U33" i="19"/>
  <c r="U56" i="19"/>
  <c r="U19" i="19"/>
  <c r="U30" i="19"/>
  <c r="U64" i="19"/>
  <c r="U21" i="19"/>
  <c r="U13" i="19"/>
  <c r="U9" i="19"/>
  <c r="U65" i="19"/>
  <c r="U5" i="19"/>
  <c r="U58" i="19"/>
  <c r="U50" i="19"/>
  <c r="U59" i="19"/>
  <c r="U16" i="19"/>
  <c r="U41" i="19"/>
  <c r="U42" i="19"/>
  <c r="U22" i="19"/>
  <c r="U45" i="19"/>
  <c r="U27" i="19"/>
  <c r="U38" i="19"/>
  <c r="U15" i="19"/>
  <c r="U32" i="19"/>
  <c r="U7" i="19"/>
  <c r="U14" i="19"/>
  <c r="U11" i="19"/>
  <c r="U48" i="19"/>
  <c r="U54" i="19"/>
  <c r="U60" i="19"/>
  <c r="U29" i="19"/>
  <c r="U40" i="19"/>
  <c r="U51" i="19"/>
  <c r="U26" i="19"/>
  <c r="U61" i="19"/>
  <c r="U43" i="19"/>
  <c r="U57" i="19"/>
  <c r="U46" i="19"/>
  <c r="U47" i="19"/>
  <c r="U18" i="19"/>
  <c r="U12" i="19"/>
  <c r="U34" i="19"/>
  <c r="U53" i="19"/>
  <c r="U63" i="19"/>
  <c r="U8" i="19"/>
  <c r="U35" i="19"/>
  <c r="U44" i="19"/>
  <c r="U52" i="19"/>
  <c r="U55" i="19"/>
  <c r="U39" i="19"/>
  <c r="U20" i="19"/>
  <c r="U31" i="19"/>
  <c r="U24" i="19"/>
  <c r="U23" i="19"/>
  <c r="O17" i="21"/>
  <c r="K13" i="23"/>
  <c r="K17" i="23" s="1"/>
  <c r="G13" i="23"/>
  <c r="G17" i="23" s="1"/>
  <c r="P13" i="23"/>
  <c r="J13" i="23"/>
  <c r="J17" i="23" s="1"/>
  <c r="N13" i="23"/>
  <c r="N17" i="23" s="1"/>
  <c r="I13" i="23"/>
  <c r="I17" i="23" s="1"/>
  <c r="H13" i="23"/>
  <c r="H17" i="23" s="1"/>
  <c r="L13" i="23"/>
  <c r="L17" i="23" s="1"/>
  <c r="M13" i="23"/>
  <c r="M17" i="23" s="1"/>
  <c r="O13" i="23"/>
  <c r="O17" i="23" s="1"/>
  <c r="Q13" i="23"/>
  <c r="GO3" i="11"/>
  <c r="V3" i="11"/>
  <c r="Y14" i="11"/>
  <c r="EZ23" i="11"/>
  <c r="GQ23" i="11" s="1"/>
  <c r="EZ24" i="11"/>
  <c r="GQ24" i="11" s="1"/>
  <c r="EZ20" i="11"/>
  <c r="GQ20" i="11" s="1"/>
  <c r="EZ18" i="11"/>
  <c r="GQ18" i="11" s="1"/>
  <c r="EZ17" i="11"/>
  <c r="GQ17" i="11" s="1"/>
  <c r="EZ19" i="11"/>
  <c r="GQ19" i="11" s="1"/>
  <c r="EZ21" i="11"/>
  <c r="GQ21" i="11" s="1"/>
  <c r="EZ15" i="11"/>
  <c r="GQ15" i="11" s="1"/>
  <c r="EZ11" i="11"/>
  <c r="GQ11" i="11" s="1"/>
  <c r="EZ13" i="11"/>
  <c r="GQ13" i="11" s="1"/>
  <c r="EZ22" i="11"/>
  <c r="GQ22" i="11" s="1"/>
  <c r="EZ14" i="11"/>
  <c r="GQ14" i="11" s="1"/>
  <c r="EZ10" i="11"/>
  <c r="GQ10" i="11" s="1"/>
  <c r="EZ12" i="11"/>
  <c r="GQ12" i="11" s="1"/>
  <c r="EZ9" i="11"/>
  <c r="GQ9" i="11" s="1"/>
  <c r="EZ16" i="11"/>
  <c r="GQ16" i="11" s="1"/>
  <c r="EZ8" i="11"/>
  <c r="GQ8" i="11" s="1"/>
  <c r="EZ7" i="11"/>
  <c r="GQ7" i="11" s="1"/>
  <c r="EZ6" i="11"/>
  <c r="GQ6" i="11" s="1"/>
  <c r="EZ5" i="11"/>
  <c r="GQ5" i="11" s="1"/>
  <c r="EY3" i="11"/>
  <c r="Y16" i="11"/>
  <c r="Y13" i="11"/>
  <c r="Y21" i="11"/>
  <c r="Y12" i="11"/>
  <c r="Y22" i="11"/>
  <c r="Y10" i="11"/>
  <c r="Y17" i="11"/>
  <c r="Y19" i="11"/>
  <c r="Y23" i="11"/>
  <c r="Y20" i="11"/>
  <c r="Y24" i="11"/>
  <c r="DH3" i="11"/>
  <c r="Y18" i="11"/>
  <c r="Y15" i="11"/>
  <c r="P5" i="26" l="1"/>
  <c r="L5" i="26" s="1"/>
  <c r="Q21" i="46"/>
  <c r="J13" i="25" s="1"/>
  <c r="R16" i="46"/>
  <c r="K14" i="25" s="1"/>
  <c r="Q12" i="46"/>
  <c r="J12" i="25" s="1"/>
  <c r="R11" i="46"/>
  <c r="K11" i="25" s="1"/>
  <c r="J10" i="25"/>
  <c r="Q14" i="46"/>
  <c r="O16" i="46"/>
  <c r="H14" i="25" s="1"/>
  <c r="R21" i="46"/>
  <c r="K13" i="25" s="1"/>
  <c r="R14" i="46"/>
  <c r="K10" i="25" s="1"/>
  <c r="O11" i="46"/>
  <c r="H11" i="25" s="1"/>
  <c r="R12" i="46"/>
  <c r="K12" i="25" s="1"/>
  <c r="O21" i="46"/>
  <c r="H13" i="25" s="1"/>
  <c r="J9" i="25"/>
  <c r="Q9" i="46"/>
  <c r="H12" i="25"/>
  <c r="O12" i="46"/>
  <c r="Q16" i="46"/>
  <c r="J14" i="25" s="1"/>
  <c r="O9" i="46"/>
  <c r="H9" i="25" s="1"/>
  <c r="H45" i="18" s="1"/>
  <c r="J11" i="25"/>
  <c r="Q11" i="46"/>
  <c r="K9" i="25"/>
  <c r="R9" i="46"/>
  <c r="Q12" i="26"/>
  <c r="M12" i="26" s="1"/>
  <c r="Q9" i="26"/>
  <c r="M9" i="26" s="1"/>
  <c r="R5" i="26"/>
  <c r="L22" i="1"/>
  <c r="L50" i="1" s="1"/>
  <c r="K47" i="27"/>
  <c r="L15" i="27" s="1"/>
  <c r="I9" i="1"/>
  <c r="I12" i="1" s="1"/>
  <c r="J21" i="18" s="1"/>
  <c r="J46" i="1"/>
  <c r="K22" i="1" s="1"/>
  <c r="K50" i="1" s="1"/>
  <c r="P13" i="26"/>
  <c r="L13" i="26" s="1"/>
  <c r="P80" i="18"/>
  <c r="CE62" i="2"/>
  <c r="CE283" i="2" s="1"/>
  <c r="AK255" i="2"/>
  <c r="W283" i="2"/>
  <c r="AT10" i="11"/>
  <c r="CJ10" i="11" s="1"/>
  <c r="HM10" i="11" s="1"/>
  <c r="E41" i="8"/>
  <c r="E42" i="8" s="1"/>
  <c r="E43" i="8" s="1"/>
  <c r="I59" i="18" s="1"/>
  <c r="J4" i="18"/>
  <c r="I6" i="28"/>
  <c r="F13" i="8"/>
  <c r="I54" i="18"/>
  <c r="I31" i="18"/>
  <c r="I76" i="1"/>
  <c r="I67" i="1"/>
  <c r="I68" i="1" s="1"/>
  <c r="J19" i="1"/>
  <c r="F27" i="8"/>
  <c r="F28" i="8" s="1"/>
  <c r="F5" i="8"/>
  <c r="F6" i="8" s="1"/>
  <c r="H77" i="27"/>
  <c r="H78" i="27" s="1"/>
  <c r="H84" i="27" s="1"/>
  <c r="S5" i="26"/>
  <c r="O5" i="26" s="1"/>
  <c r="R11" i="26"/>
  <c r="R10" i="26" s="1"/>
  <c r="L80" i="18"/>
  <c r="W105" i="12"/>
  <c r="W104" i="12"/>
  <c r="W106" i="12"/>
  <c r="W107" i="12"/>
  <c r="W109" i="12"/>
  <c r="W114" i="12"/>
  <c r="W112" i="12"/>
  <c r="W108" i="12"/>
  <c r="W111" i="12"/>
  <c r="W116" i="12"/>
  <c r="W121" i="12"/>
  <c r="W126" i="12"/>
  <c r="W110" i="12"/>
  <c r="W120" i="12"/>
  <c r="W123" i="12"/>
  <c r="W119" i="12"/>
  <c r="W122" i="12"/>
  <c r="W127" i="12"/>
  <c r="W128" i="12"/>
  <c r="W136" i="12"/>
  <c r="W125" i="12"/>
  <c r="W135" i="12"/>
  <c r="W117" i="12"/>
  <c r="W124" i="12"/>
  <c r="W115" i="12"/>
  <c r="W131" i="12"/>
  <c r="W113" i="12"/>
  <c r="W129" i="12"/>
  <c r="W141" i="12"/>
  <c r="W144" i="12"/>
  <c r="W140" i="12"/>
  <c r="W145" i="12"/>
  <c r="W130" i="12"/>
  <c r="W146" i="12"/>
  <c r="W133" i="12"/>
  <c r="W118" i="12"/>
  <c r="W134" i="12"/>
  <c r="W132" i="12"/>
  <c r="W138" i="12"/>
  <c r="W143" i="12"/>
  <c r="W148" i="12"/>
  <c r="W152" i="12"/>
  <c r="W142" i="12"/>
  <c r="W151" i="12"/>
  <c r="W139" i="12"/>
  <c r="W137" i="12"/>
  <c r="W149" i="12"/>
  <c r="W150" i="12"/>
  <c r="W154" i="12"/>
  <c r="W147" i="12"/>
  <c r="W153" i="12"/>
  <c r="J80" i="18"/>
  <c r="O80" i="18"/>
  <c r="H80" i="18"/>
  <c r="AD260" i="2"/>
  <c r="P283" i="2"/>
  <c r="DH23" i="11"/>
  <c r="BM23" i="11" s="1"/>
  <c r="DH19" i="11"/>
  <c r="BM19" i="11" s="1"/>
  <c r="DH15" i="11"/>
  <c r="BM15" i="11" s="1"/>
  <c r="DH11" i="11"/>
  <c r="BM11" i="11" s="1"/>
  <c r="DH21" i="11"/>
  <c r="BM21" i="11" s="1"/>
  <c r="DH16" i="11"/>
  <c r="BM16" i="11" s="1"/>
  <c r="DH22" i="11"/>
  <c r="BM22" i="11" s="1"/>
  <c r="DH20" i="11"/>
  <c r="BM20" i="11" s="1"/>
  <c r="DH24" i="11"/>
  <c r="BM24" i="11" s="1"/>
  <c r="DH7" i="11"/>
  <c r="BM7" i="11" s="1"/>
  <c r="DH13" i="11"/>
  <c r="BM13" i="11" s="1"/>
  <c r="DH17" i="11"/>
  <c r="BM17" i="11" s="1"/>
  <c r="DH10" i="11"/>
  <c r="BM10" i="11" s="1"/>
  <c r="DH14" i="11"/>
  <c r="BM14" i="11" s="1"/>
  <c r="DH12" i="11"/>
  <c r="BM12" i="11" s="1"/>
  <c r="DH8" i="11"/>
  <c r="BM8" i="11" s="1"/>
  <c r="DH5" i="11"/>
  <c r="BM5" i="11" s="1"/>
  <c r="DH9" i="11"/>
  <c r="BM9" i="11" s="1"/>
  <c r="DH6" i="11"/>
  <c r="BM6" i="11" s="1"/>
  <c r="DH18" i="11"/>
  <c r="BM18" i="11" s="1"/>
  <c r="M80" i="18"/>
  <c r="N80" i="18"/>
  <c r="K80" i="18"/>
  <c r="I80" i="18"/>
  <c r="N26" i="1"/>
  <c r="N59" i="1" s="1"/>
  <c r="Q7" i="23"/>
  <c r="Q8" i="23"/>
  <c r="S10" i="26"/>
  <c r="O10" i="26" s="1"/>
  <c r="O11" i="26"/>
  <c r="Q58" i="27"/>
  <c r="Q65" i="27"/>
  <c r="K94" i="27"/>
  <c r="K97" i="27" s="1"/>
  <c r="Z12" i="11"/>
  <c r="Z14" i="11"/>
  <c r="Z13" i="11"/>
  <c r="L73" i="27"/>
  <c r="I12" i="22" s="1"/>
  <c r="M43" i="27"/>
  <c r="J9" i="22" s="1"/>
  <c r="M50" i="27"/>
  <c r="J7" i="22" s="1"/>
  <c r="Q4" i="23"/>
  <c r="Q5" i="23"/>
  <c r="Q6" i="23"/>
  <c r="Q9" i="23"/>
  <c r="Q10" i="23"/>
  <c r="Q11" i="23"/>
  <c r="Q12" i="23"/>
  <c r="V235" i="12"/>
  <c r="Q57" i="18" s="1"/>
  <c r="Q56" i="18" s="1"/>
  <c r="V50" i="13"/>
  <c r="V35" i="13"/>
  <c r="V44" i="13"/>
  <c r="V46" i="13"/>
  <c r="V56" i="13"/>
  <c r="V15" i="13"/>
  <c r="V18" i="13"/>
  <c r="V66" i="13"/>
  <c r="V37" i="13"/>
  <c r="V47" i="13"/>
  <c r="V57" i="13"/>
  <c r="V17" i="13"/>
  <c r="V6" i="13"/>
  <c r="V36" i="13"/>
  <c r="V10" i="13"/>
  <c r="V51" i="13"/>
  <c r="V41" i="13"/>
  <c r="V53" i="13"/>
  <c r="V63" i="13"/>
  <c r="V29" i="13"/>
  <c r="V16" i="13"/>
  <c r="V7" i="13"/>
  <c r="V27" i="13"/>
  <c r="V26" i="13"/>
  <c r="V52" i="13"/>
  <c r="V54" i="13"/>
  <c r="V64" i="13"/>
  <c r="V31" i="13"/>
  <c r="V28" i="13"/>
  <c r="V9" i="13"/>
  <c r="V43" i="13"/>
  <c r="V38" i="13"/>
  <c r="V68" i="13"/>
  <c r="V12" i="13"/>
  <c r="V5" i="13"/>
  <c r="V11" i="13"/>
  <c r="V39" i="13"/>
  <c r="V61" i="13"/>
  <c r="V8" i="13"/>
  <c r="V42" i="13"/>
  <c r="V40" i="13"/>
  <c r="V62" i="13"/>
  <c r="V20" i="13"/>
  <c r="V67" i="13"/>
  <c r="V45" i="13"/>
  <c r="V13" i="13"/>
  <c r="V14" i="13"/>
  <c r="V34" i="13"/>
  <c r="V48" i="13"/>
  <c r="V21" i="13"/>
  <c r="V22" i="13"/>
  <c r="V59" i="13"/>
  <c r="V49" i="13"/>
  <c r="V23" i="13"/>
  <c r="V24" i="13"/>
  <c r="V58" i="13"/>
  <c r="V19" i="13"/>
  <c r="V60" i="13"/>
  <c r="V55" i="13"/>
  <c r="V25" i="13"/>
  <c r="V33" i="13"/>
  <c r="V65" i="13"/>
  <c r="V30" i="13"/>
  <c r="V32" i="13"/>
  <c r="N14" i="21"/>
  <c r="H14" i="21"/>
  <c r="L14" i="21"/>
  <c r="G14" i="21"/>
  <c r="Q14" i="21"/>
  <c r="P14" i="21"/>
  <c r="I14" i="21"/>
  <c r="M14" i="21"/>
  <c r="K14" i="21"/>
  <c r="O14" i="21"/>
  <c r="J14" i="21"/>
  <c r="V47" i="19"/>
  <c r="V14" i="19"/>
  <c r="V54" i="19"/>
  <c r="V31" i="19"/>
  <c r="V8" i="19"/>
  <c r="V48" i="19"/>
  <c r="V29" i="19"/>
  <c r="V21" i="19"/>
  <c r="V56" i="19"/>
  <c r="V33" i="19"/>
  <c r="V10" i="19"/>
  <c r="V50" i="19"/>
  <c r="V58" i="19"/>
  <c r="V27" i="19"/>
  <c r="V45" i="19"/>
  <c r="V46" i="19"/>
  <c r="V23" i="19"/>
  <c r="V63" i="19"/>
  <c r="V40" i="19"/>
  <c r="V16" i="19"/>
  <c r="V12" i="19"/>
  <c r="V52" i="19"/>
  <c r="V65" i="19"/>
  <c r="V51" i="19"/>
  <c r="V59" i="19"/>
  <c r="V28" i="19"/>
  <c r="V61" i="19"/>
  <c r="V55" i="19"/>
  <c r="V41" i="19"/>
  <c r="V17" i="19"/>
  <c r="V36" i="19"/>
  <c r="V57" i="19"/>
  <c r="V43" i="19"/>
  <c r="V19" i="19"/>
  <c r="V49" i="19"/>
  <c r="V37" i="19"/>
  <c r="V35" i="19"/>
  <c r="V11" i="19"/>
  <c r="V9" i="19"/>
  <c r="V7" i="19"/>
  <c r="V44" i="19"/>
  <c r="V25" i="19"/>
  <c r="V64" i="19"/>
  <c r="V62" i="19"/>
  <c r="V6" i="19"/>
  <c r="V53" i="19"/>
  <c r="V15" i="19"/>
  <c r="V42" i="19"/>
  <c r="V30" i="19"/>
  <c r="V39" i="19"/>
  <c r="V60" i="19"/>
  <c r="V34" i="19"/>
  <c r="V20" i="19"/>
  <c r="V24" i="19"/>
  <c r="V5" i="19"/>
  <c r="V32" i="19"/>
  <c r="V22" i="19"/>
  <c r="V18" i="19"/>
  <c r="V26" i="19"/>
  <c r="V38" i="19"/>
  <c r="V13" i="19"/>
  <c r="P56" i="18"/>
  <c r="U66" i="19"/>
  <c r="P17" i="23"/>
  <c r="G14" i="23"/>
  <c r="I14" i="23"/>
  <c r="Q14" i="23"/>
  <c r="P14" i="23"/>
  <c r="H14" i="23"/>
  <c r="J14" i="23"/>
  <c r="K14" i="23"/>
  <c r="M14" i="23"/>
  <c r="O14" i="23"/>
  <c r="N14" i="23"/>
  <c r="L14" i="23"/>
  <c r="U69" i="13"/>
  <c r="D15" i="23"/>
  <c r="R3" i="21"/>
  <c r="R14" i="21" s="1"/>
  <c r="R3" i="20"/>
  <c r="R5" i="20" s="1"/>
  <c r="R26" i="20" s="1"/>
  <c r="O3" i="22"/>
  <c r="R3" i="23"/>
  <c r="D15" i="21"/>
  <c r="AK61" i="12"/>
  <c r="AK235" i="12" s="1"/>
  <c r="W3" i="19"/>
  <c r="W3" i="13"/>
  <c r="O3" i="8"/>
  <c r="R2" i="9"/>
  <c r="X3" i="12"/>
  <c r="U67" i="19"/>
  <c r="U70" i="13"/>
  <c r="Q5" i="21"/>
  <c r="Q6" i="21"/>
  <c r="Q4" i="21"/>
  <c r="Q7" i="21"/>
  <c r="Q8" i="21"/>
  <c r="Q9" i="21"/>
  <c r="Q10" i="21"/>
  <c r="Q11" i="21"/>
  <c r="Q12" i="21"/>
  <c r="W59" i="12"/>
  <c r="W61" i="12"/>
  <c r="W41" i="12"/>
  <c r="W19" i="12"/>
  <c r="W100" i="12"/>
  <c r="W22" i="12"/>
  <c r="W65" i="12"/>
  <c r="W73" i="12"/>
  <c r="W9" i="12"/>
  <c r="W17" i="12"/>
  <c r="W103" i="12"/>
  <c r="W91" i="12"/>
  <c r="W34" i="12"/>
  <c r="W92" i="12"/>
  <c r="W74" i="12"/>
  <c r="W81" i="12"/>
  <c r="W27" i="12"/>
  <c r="W55" i="12"/>
  <c r="W85" i="12"/>
  <c r="W51" i="12"/>
  <c r="W53" i="12"/>
  <c r="W200" i="12"/>
  <c r="W224" i="12"/>
  <c r="W195" i="12"/>
  <c r="W215" i="12"/>
  <c r="W211" i="12"/>
  <c r="W167" i="12"/>
  <c r="W192" i="12"/>
  <c r="W218" i="12"/>
  <c r="W221" i="12"/>
  <c r="W171" i="12"/>
  <c r="W14" i="12"/>
  <c r="W43" i="12"/>
  <c r="W40" i="12"/>
  <c r="W30" i="12"/>
  <c r="W97" i="12"/>
  <c r="W67" i="12"/>
  <c r="W66" i="12"/>
  <c r="W26" i="12"/>
  <c r="W20" i="12"/>
  <c r="W8" i="12"/>
  <c r="W229" i="12"/>
  <c r="W180" i="12"/>
  <c r="W183" i="12"/>
  <c r="W175" i="12"/>
  <c r="W204" i="12"/>
  <c r="W158" i="12"/>
  <c r="W177" i="12"/>
  <c r="W212" i="12"/>
  <c r="W36" i="12"/>
  <c r="W63" i="12"/>
  <c r="W31" i="12"/>
  <c r="W46" i="12"/>
  <c r="W52" i="12"/>
  <c r="W25" i="12"/>
  <c r="W21" i="12"/>
  <c r="W90" i="12"/>
  <c r="W69" i="12"/>
  <c r="W216" i="12"/>
  <c r="W184" i="12"/>
  <c r="W196" i="12"/>
  <c r="W159" i="12"/>
  <c r="W193" i="12"/>
  <c r="W198" i="12"/>
  <c r="W172" i="12"/>
  <c r="W162" i="12"/>
  <c r="W173" i="12"/>
  <c r="W35" i="12"/>
  <c r="W16" i="12"/>
  <c r="W101" i="12"/>
  <c r="W50" i="12"/>
  <c r="W93" i="12"/>
  <c r="W89" i="12"/>
  <c r="W64" i="12"/>
  <c r="W76" i="12"/>
  <c r="W10" i="12"/>
  <c r="W232" i="12"/>
  <c r="W209" i="12"/>
  <c r="W157" i="12"/>
  <c r="W169" i="12"/>
  <c r="W199" i="12"/>
  <c r="W214" i="12"/>
  <c r="W187" i="12"/>
  <c r="W174" i="12"/>
  <c r="W206" i="12"/>
  <c r="W12" i="12"/>
  <c r="W98" i="12"/>
  <c r="W75" i="12"/>
  <c r="W28" i="12"/>
  <c r="W102" i="12"/>
  <c r="W58" i="12"/>
  <c r="W15" i="12"/>
  <c r="W24" i="12"/>
  <c r="W72" i="12"/>
  <c r="W226" i="12"/>
  <c r="W210" i="12"/>
  <c r="W230" i="12"/>
  <c r="W186" i="12"/>
  <c r="W223" i="12"/>
  <c r="W234" i="12"/>
  <c r="W222" i="12"/>
  <c r="W191" i="12"/>
  <c r="W203" i="12"/>
  <c r="W38" i="12"/>
  <c r="W84" i="12"/>
  <c r="W49" i="12"/>
  <c r="W77" i="12"/>
  <c r="W29" i="12"/>
  <c r="W44" i="12"/>
  <c r="W60" i="12"/>
  <c r="W88" i="12"/>
  <c r="W82" i="12"/>
  <c r="W170" i="12"/>
  <c r="W197" i="12"/>
  <c r="W231" i="12"/>
  <c r="W179" i="12"/>
  <c r="W194" i="12"/>
  <c r="W225" i="12"/>
  <c r="W166" i="12"/>
  <c r="W161" i="12"/>
  <c r="W188" i="12"/>
  <c r="W37" i="12"/>
  <c r="W99" i="12"/>
  <c r="W32" i="12"/>
  <c r="W62" i="12"/>
  <c r="W48" i="12"/>
  <c r="W47" i="12"/>
  <c r="W56" i="12"/>
  <c r="W94" i="12"/>
  <c r="W95" i="12"/>
  <c r="W80" i="12"/>
  <c r="W205" i="12"/>
  <c r="W160" i="12"/>
  <c r="W190" i="12"/>
  <c r="W227" i="12"/>
  <c r="W185" i="12"/>
  <c r="W220" i="12"/>
  <c r="W233" i="12"/>
  <c r="W178" i="12"/>
  <c r="W156" i="12"/>
  <c r="W39" i="12"/>
  <c r="W6" i="12"/>
  <c r="W33" i="12"/>
  <c r="W207" i="12"/>
  <c r="W201" i="12"/>
  <c r="W11" i="12"/>
  <c r="W18" i="12"/>
  <c r="W83" i="12"/>
  <c r="W176" i="12"/>
  <c r="W165" i="12"/>
  <c r="W7" i="12"/>
  <c r="W57" i="12"/>
  <c r="W155" i="12"/>
  <c r="W182" i="12"/>
  <c r="W86" i="12"/>
  <c r="W23" i="12"/>
  <c r="W202" i="12"/>
  <c r="W208" i="12"/>
  <c r="W87" i="12"/>
  <c r="W42" i="12"/>
  <c r="W213" i="12"/>
  <c r="W164" i="12"/>
  <c r="W79" i="12"/>
  <c r="W70" i="12"/>
  <c r="W68" i="12"/>
  <c r="W163" i="12"/>
  <c r="W181" i="12"/>
  <c r="W71" i="12"/>
  <c r="W219" i="12"/>
  <c r="W96" i="12"/>
  <c r="W217" i="12"/>
  <c r="W54" i="12"/>
  <c r="W78" i="12"/>
  <c r="W45" i="12"/>
  <c r="W168" i="12"/>
  <c r="W228" i="12"/>
  <c r="W189" i="12"/>
  <c r="W13" i="12"/>
  <c r="W5" i="12"/>
  <c r="P17" i="21"/>
  <c r="Q80" i="18" s="1"/>
  <c r="GN3" i="11"/>
  <c r="U3" i="11"/>
  <c r="X13" i="11"/>
  <c r="X24" i="11"/>
  <c r="X23" i="11"/>
  <c r="X16" i="11"/>
  <c r="X15" i="11"/>
  <c r="X21" i="11"/>
  <c r="X19" i="11"/>
  <c r="X12" i="11"/>
  <c r="EY22" i="11"/>
  <c r="GP22" i="11" s="1"/>
  <c r="EY24" i="11"/>
  <c r="GP24" i="11" s="1"/>
  <c r="EY23" i="11"/>
  <c r="GP23" i="11" s="1"/>
  <c r="EY20" i="11"/>
  <c r="GP20" i="11" s="1"/>
  <c r="EY17" i="11"/>
  <c r="GP17" i="11" s="1"/>
  <c r="EY21" i="11"/>
  <c r="GP21" i="11" s="1"/>
  <c r="EY19" i="11"/>
  <c r="GP19" i="11" s="1"/>
  <c r="EY15" i="11"/>
  <c r="GP15" i="11" s="1"/>
  <c r="EY16" i="11"/>
  <c r="GP16" i="11" s="1"/>
  <c r="EY14" i="11"/>
  <c r="GP14" i="11" s="1"/>
  <c r="EY10" i="11"/>
  <c r="GP10" i="11" s="1"/>
  <c r="EY13" i="11"/>
  <c r="GP13" i="11" s="1"/>
  <c r="EY18" i="11"/>
  <c r="GP18" i="11" s="1"/>
  <c r="EY8" i="11"/>
  <c r="GP8" i="11" s="1"/>
  <c r="EY11" i="11"/>
  <c r="GP11" i="11" s="1"/>
  <c r="EY5" i="11"/>
  <c r="GP5" i="11" s="1"/>
  <c r="EX3" i="11"/>
  <c r="EY7" i="11"/>
  <c r="GP7" i="11" s="1"/>
  <c r="EY9" i="11"/>
  <c r="GP9" i="11" s="1"/>
  <c r="EY6" i="11"/>
  <c r="GP6" i="11" s="1"/>
  <c r="EY12" i="11"/>
  <c r="GP12" i="11" s="1"/>
  <c r="X10" i="11"/>
  <c r="X17" i="11"/>
  <c r="X14" i="11"/>
  <c r="X18" i="11"/>
  <c r="DG3" i="11"/>
  <c r="X22" i="11"/>
  <c r="X20" i="11"/>
  <c r="H47" i="18" l="1"/>
  <c r="H46" i="18"/>
  <c r="H48" i="18"/>
  <c r="H50" i="18"/>
  <c r="H49" i="18"/>
  <c r="Q5" i="26"/>
  <c r="M5" i="26" s="1"/>
  <c r="Q10" i="26"/>
  <c r="M10" i="26" s="1"/>
  <c r="R13" i="26"/>
  <c r="L45" i="1"/>
  <c r="M21" i="1" s="1"/>
  <c r="M49" i="1" s="1"/>
  <c r="L46" i="27"/>
  <c r="I10" i="22" s="1"/>
  <c r="L53" i="27"/>
  <c r="K24" i="18"/>
  <c r="K33" i="18" s="1"/>
  <c r="I15" i="1"/>
  <c r="I70" i="1" s="1"/>
  <c r="I75" i="1" s="1"/>
  <c r="J5" i="18" s="1"/>
  <c r="I10" i="1"/>
  <c r="G11" i="8"/>
  <c r="J53" i="1"/>
  <c r="AU10" i="11"/>
  <c r="CK10" i="11"/>
  <c r="HN10" i="11" s="1"/>
  <c r="AK283" i="2"/>
  <c r="CH255" i="2"/>
  <c r="K45" i="1"/>
  <c r="H10" i="8" s="1"/>
  <c r="J54" i="18"/>
  <c r="J20" i="18"/>
  <c r="I28" i="18"/>
  <c r="I34" i="18" s="1"/>
  <c r="H82" i="27"/>
  <c r="H87" i="27" s="1"/>
  <c r="I27" i="27" s="1"/>
  <c r="I8" i="27" s="1"/>
  <c r="J31" i="18"/>
  <c r="J82" i="1"/>
  <c r="J85" i="1" s="1"/>
  <c r="K7" i="18" s="1"/>
  <c r="I81" i="1"/>
  <c r="J3" i="28"/>
  <c r="K16" i="18" s="1"/>
  <c r="G4" i="8"/>
  <c r="F15" i="8"/>
  <c r="F23" i="8" s="1"/>
  <c r="F39" i="8" s="1"/>
  <c r="X105" i="12"/>
  <c r="X104" i="12"/>
  <c r="X106" i="12"/>
  <c r="X109" i="12"/>
  <c r="X110" i="12"/>
  <c r="X108" i="12"/>
  <c r="X107" i="12"/>
  <c r="X128" i="12"/>
  <c r="X132" i="12"/>
  <c r="X113" i="12"/>
  <c r="X117" i="12"/>
  <c r="X122" i="12"/>
  <c r="X125" i="12"/>
  <c r="X112" i="12"/>
  <c r="X111" i="12"/>
  <c r="X120" i="12"/>
  <c r="X124" i="12"/>
  <c r="X123" i="12"/>
  <c r="X127" i="12"/>
  <c r="X137" i="12"/>
  <c r="X144" i="12"/>
  <c r="X119" i="12"/>
  <c r="X121" i="12"/>
  <c r="X114" i="12"/>
  <c r="X115" i="12"/>
  <c r="X131" i="12"/>
  <c r="X140" i="12"/>
  <c r="X143" i="12"/>
  <c r="X145" i="12"/>
  <c r="X116" i="12"/>
  <c r="X126" i="12"/>
  <c r="X146" i="12"/>
  <c r="X149" i="12"/>
  <c r="X154" i="12"/>
  <c r="X136" i="12"/>
  <c r="X129" i="12"/>
  <c r="X141" i="12"/>
  <c r="X130" i="12"/>
  <c r="X133" i="12"/>
  <c r="X135" i="12"/>
  <c r="X138" i="12"/>
  <c r="X142" i="12"/>
  <c r="X150" i="12"/>
  <c r="X152" i="12"/>
  <c r="X118" i="12"/>
  <c r="X147" i="12"/>
  <c r="X153" i="12"/>
  <c r="X134" i="12"/>
  <c r="X148" i="12"/>
  <c r="X151" i="12"/>
  <c r="X139" i="12"/>
  <c r="AD283" i="2"/>
  <c r="CA260" i="2"/>
  <c r="DG23" i="11"/>
  <c r="BL23" i="11" s="1"/>
  <c r="DG18" i="11"/>
  <c r="BL18" i="11" s="1"/>
  <c r="DG13" i="11"/>
  <c r="BL13" i="11" s="1"/>
  <c r="DG11" i="11"/>
  <c r="BL11" i="11" s="1"/>
  <c r="DG9" i="11"/>
  <c r="BL9" i="11" s="1"/>
  <c r="DG6" i="11"/>
  <c r="BL6" i="11" s="1"/>
  <c r="DG22" i="11"/>
  <c r="BL22" i="11" s="1"/>
  <c r="DG20" i="11"/>
  <c r="BL20" i="11" s="1"/>
  <c r="DG24" i="11"/>
  <c r="BL24" i="11" s="1"/>
  <c r="DG15" i="11"/>
  <c r="BL15" i="11" s="1"/>
  <c r="DG7" i="11"/>
  <c r="BL7" i="11" s="1"/>
  <c r="DG19" i="11"/>
  <c r="BL19" i="11" s="1"/>
  <c r="DG17" i="11"/>
  <c r="BL17" i="11" s="1"/>
  <c r="DG21" i="11"/>
  <c r="BL21" i="11" s="1"/>
  <c r="DG10" i="11"/>
  <c r="BL10" i="11" s="1"/>
  <c r="DG14" i="11"/>
  <c r="BL14" i="11" s="1"/>
  <c r="DG12" i="11"/>
  <c r="BL12" i="11" s="1"/>
  <c r="DG8" i="11"/>
  <c r="BL8" i="11" s="1"/>
  <c r="DG5" i="11"/>
  <c r="BL5" i="11" s="1"/>
  <c r="DG16" i="11"/>
  <c r="BL16" i="11" s="1"/>
  <c r="N25" i="1"/>
  <c r="N66" i="1" s="1"/>
  <c r="N54" i="1"/>
  <c r="O26" i="1" s="1"/>
  <c r="O25" i="1" s="1"/>
  <c r="O66" i="1" s="1"/>
  <c r="R7" i="23"/>
  <c r="R8" i="23"/>
  <c r="Q13" i="26"/>
  <c r="M13" i="26" s="1"/>
  <c r="S13" i="26"/>
  <c r="O13" i="26" s="1"/>
  <c r="R20" i="27"/>
  <c r="R58" i="27" s="1"/>
  <c r="L12" i="18"/>
  <c r="K103" i="27"/>
  <c r="AA12" i="11"/>
  <c r="AA13" i="11"/>
  <c r="AB13" i="11" s="1"/>
  <c r="AA14" i="11"/>
  <c r="AB14" i="11" s="1"/>
  <c r="AC14" i="11" s="1"/>
  <c r="AD14" i="11" s="1"/>
  <c r="AE14" i="11" s="1"/>
  <c r="N12" i="27"/>
  <c r="W235" i="12"/>
  <c r="R57" i="18" s="1"/>
  <c r="R56" i="18" s="1"/>
  <c r="Q17" i="23"/>
  <c r="Q17" i="21"/>
  <c r="S3" i="20"/>
  <c r="S5" i="20" s="1"/>
  <c r="S26" i="20" s="1"/>
  <c r="Y3" i="12"/>
  <c r="S3" i="21"/>
  <c r="X3" i="19"/>
  <c r="X3" i="13"/>
  <c r="P3" i="8"/>
  <c r="S2" i="9"/>
  <c r="AL61" i="12"/>
  <c r="AL235" i="12" s="1"/>
  <c r="D16" i="21"/>
  <c r="D16" i="23"/>
  <c r="P3" i="22"/>
  <c r="S3" i="23"/>
  <c r="S15" i="23" s="1"/>
  <c r="V69" i="13"/>
  <c r="X42" i="12"/>
  <c r="X80" i="12"/>
  <c r="X27" i="12"/>
  <c r="X58" i="12"/>
  <c r="X96" i="12"/>
  <c r="X73" i="12"/>
  <c r="X66" i="12"/>
  <c r="X83" i="12"/>
  <c r="X34" i="12"/>
  <c r="X33" i="12"/>
  <c r="X69" i="12"/>
  <c r="X196" i="12"/>
  <c r="X223" i="12"/>
  <c r="X198" i="12"/>
  <c r="X160" i="12"/>
  <c r="X178" i="12"/>
  <c r="X176" i="12"/>
  <c r="X163" i="12"/>
  <c r="X181" i="12"/>
  <c r="X221" i="12"/>
  <c r="X192" i="12"/>
  <c r="X37" i="12"/>
  <c r="X20" i="12"/>
  <c r="X41" i="12"/>
  <c r="X82" i="12"/>
  <c r="X52" i="12"/>
  <c r="X57" i="12"/>
  <c r="X18" i="12"/>
  <c r="X76" i="12"/>
  <c r="X65" i="12"/>
  <c r="X84" i="12"/>
  <c r="X98" i="12"/>
  <c r="X97" i="12"/>
  <c r="X56" i="12"/>
  <c r="X212" i="12"/>
  <c r="X216" i="12"/>
  <c r="X203" i="12"/>
  <c r="X195" i="12"/>
  <c r="X219" i="12"/>
  <c r="X179" i="12"/>
  <c r="X189" i="12"/>
  <c r="X224" i="12"/>
  <c r="X217" i="12"/>
  <c r="X233" i="12"/>
  <c r="X21" i="12"/>
  <c r="X67" i="12"/>
  <c r="X22" i="12"/>
  <c r="X45" i="12"/>
  <c r="X51" i="12"/>
  <c r="X94" i="12"/>
  <c r="X53" i="12"/>
  <c r="X19" i="12"/>
  <c r="X31" i="12"/>
  <c r="X85" i="12"/>
  <c r="X44" i="12"/>
  <c r="X77" i="12"/>
  <c r="X173" i="12"/>
  <c r="X232" i="12"/>
  <c r="X158" i="12"/>
  <c r="X205" i="12"/>
  <c r="X204" i="12"/>
  <c r="X211" i="12"/>
  <c r="X171" i="12"/>
  <c r="X156" i="12"/>
  <c r="X170" i="12"/>
  <c r="X164" i="12"/>
  <c r="X93" i="12"/>
  <c r="X50" i="12"/>
  <c r="X103" i="12"/>
  <c r="X60" i="12"/>
  <c r="X10" i="12"/>
  <c r="X17" i="12"/>
  <c r="X6" i="12"/>
  <c r="X74" i="12"/>
  <c r="X81" i="12"/>
  <c r="X46" i="12"/>
  <c r="X101" i="12"/>
  <c r="X89" i="12"/>
  <c r="X166" i="12"/>
  <c r="X161" i="12"/>
  <c r="X184" i="12"/>
  <c r="X201" i="12"/>
  <c r="X218" i="12"/>
  <c r="X188" i="12"/>
  <c r="X165" i="12"/>
  <c r="X215" i="12"/>
  <c r="X193" i="12"/>
  <c r="X222" i="12"/>
  <c r="X54" i="12"/>
  <c r="X29" i="12"/>
  <c r="X11" i="12"/>
  <c r="X70" i="12"/>
  <c r="X12" i="12"/>
  <c r="X91" i="12"/>
  <c r="X78" i="12"/>
  <c r="X61" i="12"/>
  <c r="X26" i="12"/>
  <c r="X28" i="12"/>
  <c r="X100" i="12"/>
  <c r="X174" i="12"/>
  <c r="X168" i="12"/>
  <c r="X186" i="12"/>
  <c r="X200" i="12"/>
  <c r="X157" i="12"/>
  <c r="X229" i="12"/>
  <c r="X220" i="12"/>
  <c r="X208" i="12"/>
  <c r="X231" i="12"/>
  <c r="X213" i="12"/>
  <c r="X39" i="12"/>
  <c r="X68" i="12"/>
  <c r="X62" i="12"/>
  <c r="X90" i="12"/>
  <c r="X7" i="12"/>
  <c r="X14" i="12"/>
  <c r="X47" i="12"/>
  <c r="X15" i="12"/>
  <c r="X86" i="12"/>
  <c r="X102" i="12"/>
  <c r="X55" i="12"/>
  <c r="X24" i="12"/>
  <c r="X159" i="12"/>
  <c r="X191" i="12"/>
  <c r="X226" i="12"/>
  <c r="X209" i="12"/>
  <c r="X214" i="12"/>
  <c r="X183" i="12"/>
  <c r="X182" i="12"/>
  <c r="X225" i="12"/>
  <c r="X175" i="12"/>
  <c r="X190" i="12"/>
  <c r="X36" i="12"/>
  <c r="X99" i="12"/>
  <c r="X32" i="12"/>
  <c r="X9" i="12"/>
  <c r="X180" i="12"/>
  <c r="X207" i="12"/>
  <c r="X202" i="12"/>
  <c r="X63" i="12"/>
  <c r="X23" i="12"/>
  <c r="X25" i="12"/>
  <c r="X187" i="12"/>
  <c r="X172" i="12"/>
  <c r="X194" i="12"/>
  <c r="X16" i="12"/>
  <c r="X48" i="12"/>
  <c r="X75" i="12"/>
  <c r="X199" i="12"/>
  <c r="X234" i="12"/>
  <c r="X206" i="12"/>
  <c r="X71" i="12"/>
  <c r="X64" i="12"/>
  <c r="X8" i="12"/>
  <c r="X227" i="12"/>
  <c r="X169" i="12"/>
  <c r="X38" i="12"/>
  <c r="X88" i="12"/>
  <c r="X59" i="12"/>
  <c r="X72" i="12"/>
  <c r="X228" i="12"/>
  <c r="X162" i="12"/>
  <c r="X35" i="12"/>
  <c r="X92" i="12"/>
  <c r="X87" i="12"/>
  <c r="X49" i="12"/>
  <c r="X210" i="12"/>
  <c r="X167" i="12"/>
  <c r="X40" i="12"/>
  <c r="X95" i="12"/>
  <c r="X43" i="12"/>
  <c r="X79" i="12"/>
  <c r="X155" i="12"/>
  <c r="X177" i="12"/>
  <c r="X197" i="12"/>
  <c r="X230" i="12"/>
  <c r="X30" i="12"/>
  <c r="X185" i="12"/>
  <c r="X13" i="12"/>
  <c r="X5" i="12"/>
  <c r="R4" i="23"/>
  <c r="R5" i="23"/>
  <c r="R6" i="23"/>
  <c r="R9" i="23"/>
  <c r="R10" i="23"/>
  <c r="R11" i="23"/>
  <c r="R12" i="23"/>
  <c r="R13" i="23"/>
  <c r="V70" i="13"/>
  <c r="W25" i="13"/>
  <c r="W14" i="13"/>
  <c r="W9" i="13"/>
  <c r="W51" i="13"/>
  <c r="W29" i="13"/>
  <c r="W48" i="13"/>
  <c r="W39" i="13"/>
  <c r="W28" i="13"/>
  <c r="W15" i="13"/>
  <c r="W5" i="13"/>
  <c r="W64" i="13"/>
  <c r="W41" i="13"/>
  <c r="W18" i="13"/>
  <c r="W7" i="13"/>
  <c r="W44" i="13"/>
  <c r="W23" i="13"/>
  <c r="W6" i="13"/>
  <c r="W65" i="13"/>
  <c r="W53" i="13"/>
  <c r="W30" i="13"/>
  <c r="W59" i="13"/>
  <c r="W38" i="13"/>
  <c r="W47" i="13"/>
  <c r="W63" i="13"/>
  <c r="W68" i="13"/>
  <c r="W66" i="13"/>
  <c r="W54" i="13"/>
  <c r="W42" i="13"/>
  <c r="W19" i="13"/>
  <c r="W17" i="13"/>
  <c r="W37" i="13"/>
  <c r="W52" i="13"/>
  <c r="W67" i="13"/>
  <c r="W56" i="13"/>
  <c r="W43" i="13"/>
  <c r="W32" i="13"/>
  <c r="W10" i="13"/>
  <c r="W58" i="13"/>
  <c r="W27" i="13"/>
  <c r="W55" i="13"/>
  <c r="W57" i="13"/>
  <c r="W45" i="13"/>
  <c r="W33" i="13"/>
  <c r="W21" i="13"/>
  <c r="W61" i="13"/>
  <c r="W16" i="13"/>
  <c r="W26" i="13"/>
  <c r="W60" i="13"/>
  <c r="W35" i="13"/>
  <c r="W40" i="13"/>
  <c r="W34" i="13"/>
  <c r="W49" i="13"/>
  <c r="W24" i="13"/>
  <c r="W8" i="13"/>
  <c r="W22" i="13"/>
  <c r="W31" i="13"/>
  <c r="W13" i="13"/>
  <c r="W36" i="13"/>
  <c r="W11" i="13"/>
  <c r="W12" i="13"/>
  <c r="W46" i="13"/>
  <c r="W62" i="13"/>
  <c r="W50" i="13"/>
  <c r="W20" i="13"/>
  <c r="W23" i="19"/>
  <c r="W13" i="19"/>
  <c r="W56" i="19"/>
  <c r="W46" i="19"/>
  <c r="W35" i="19"/>
  <c r="W62" i="19"/>
  <c r="W43" i="19"/>
  <c r="W14" i="19"/>
  <c r="W57" i="19"/>
  <c r="W47" i="19"/>
  <c r="W37" i="19"/>
  <c r="W26" i="19"/>
  <c r="W25" i="19"/>
  <c r="W7" i="19"/>
  <c r="W5" i="19"/>
  <c r="W48" i="19"/>
  <c r="W38" i="19"/>
  <c r="W27" i="19"/>
  <c r="W17" i="19"/>
  <c r="W61" i="19"/>
  <c r="W12" i="19"/>
  <c r="W60" i="19"/>
  <c r="W58" i="19"/>
  <c r="W39" i="19"/>
  <c r="W29" i="19"/>
  <c r="W18" i="19"/>
  <c r="W8" i="19"/>
  <c r="W24" i="19"/>
  <c r="W20" i="19"/>
  <c r="W59" i="19"/>
  <c r="W49" i="19"/>
  <c r="W30" i="19"/>
  <c r="W19" i="19"/>
  <c r="W9" i="19"/>
  <c r="W42" i="19"/>
  <c r="W53" i="19"/>
  <c r="W28" i="19"/>
  <c r="W50" i="19"/>
  <c r="W40" i="19"/>
  <c r="W21" i="19"/>
  <c r="W10" i="19"/>
  <c r="W63" i="19"/>
  <c r="W6" i="19"/>
  <c r="W16" i="19"/>
  <c r="W36" i="19"/>
  <c r="W32" i="19"/>
  <c r="W45" i="19"/>
  <c r="W31" i="19"/>
  <c r="W34" i="19"/>
  <c r="W22" i="19"/>
  <c r="W33" i="19"/>
  <c r="W11" i="19"/>
  <c r="W51" i="19"/>
  <c r="W65" i="19"/>
  <c r="W15" i="19"/>
  <c r="W64" i="19"/>
  <c r="W44" i="19"/>
  <c r="W52" i="19"/>
  <c r="W54" i="19"/>
  <c r="W41" i="19"/>
  <c r="W55" i="19"/>
  <c r="R14" i="23"/>
  <c r="R6" i="21"/>
  <c r="R5" i="21"/>
  <c r="R4" i="21"/>
  <c r="R7" i="21"/>
  <c r="R8" i="21"/>
  <c r="R9" i="21"/>
  <c r="R10" i="21"/>
  <c r="R11" i="21"/>
  <c r="R12" i="21"/>
  <c r="R13" i="21"/>
  <c r="V66" i="19"/>
  <c r="L15" i="21"/>
  <c r="P15" i="21"/>
  <c r="R15" i="21"/>
  <c r="J15" i="21"/>
  <c r="H15" i="21"/>
  <c r="G15" i="21"/>
  <c r="M15" i="21"/>
  <c r="S15" i="21"/>
  <c r="K15" i="21"/>
  <c r="N15" i="21"/>
  <c r="I15" i="21"/>
  <c r="Q15" i="21"/>
  <c r="O15" i="21"/>
  <c r="R15" i="23"/>
  <c r="P15" i="23"/>
  <c r="M15" i="23"/>
  <c r="J15" i="23"/>
  <c r="L15" i="23"/>
  <c r="K15" i="23"/>
  <c r="O15" i="23"/>
  <c r="G15" i="23"/>
  <c r="I15" i="23"/>
  <c r="N15" i="23"/>
  <c r="Q15" i="23"/>
  <c r="H15" i="23"/>
  <c r="V67" i="19"/>
  <c r="T3" i="11"/>
  <c r="GM3" i="11"/>
  <c r="AS9" i="11"/>
  <c r="W10" i="11"/>
  <c r="W23" i="11"/>
  <c r="W14" i="11"/>
  <c r="W24" i="11"/>
  <c r="EX21" i="11"/>
  <c r="GO21" i="11" s="1"/>
  <c r="EX23" i="11"/>
  <c r="GO23" i="11" s="1"/>
  <c r="EX22" i="11"/>
  <c r="GO22" i="11" s="1"/>
  <c r="EX20" i="11"/>
  <c r="GO20" i="11" s="1"/>
  <c r="EX24" i="11"/>
  <c r="GO24" i="11" s="1"/>
  <c r="EX19" i="11"/>
  <c r="GO19" i="11" s="1"/>
  <c r="EX18" i="11"/>
  <c r="GO18" i="11" s="1"/>
  <c r="EX16" i="11"/>
  <c r="GO16" i="11" s="1"/>
  <c r="EX17" i="11"/>
  <c r="GO17" i="11" s="1"/>
  <c r="EX14" i="11"/>
  <c r="GO14" i="11" s="1"/>
  <c r="EX15" i="11"/>
  <c r="GO15" i="11" s="1"/>
  <c r="EX7" i="11"/>
  <c r="GO7" i="11" s="1"/>
  <c r="EX13" i="11"/>
  <c r="GO13" i="11" s="1"/>
  <c r="EX9" i="11"/>
  <c r="GO9" i="11" s="1"/>
  <c r="EX12" i="11"/>
  <c r="GO12" i="11" s="1"/>
  <c r="EX10" i="11"/>
  <c r="GO10" i="11" s="1"/>
  <c r="EX5" i="11"/>
  <c r="EX8" i="11"/>
  <c r="GO8" i="11" s="1"/>
  <c r="EW3" i="11"/>
  <c r="EX11" i="11"/>
  <c r="GO11" i="11" s="1"/>
  <c r="EX6" i="11"/>
  <c r="GO6" i="11" s="1"/>
  <c r="W16" i="11"/>
  <c r="W22" i="11"/>
  <c r="DF3" i="11"/>
  <c r="W15" i="11"/>
  <c r="W19" i="11"/>
  <c r="W21" i="11"/>
  <c r="W12" i="11"/>
  <c r="W18" i="11"/>
  <c r="W17" i="11"/>
  <c r="W13" i="11"/>
  <c r="W20" i="11"/>
  <c r="H55" i="18" l="1"/>
  <c r="G13" i="8"/>
  <c r="M14" i="27"/>
  <c r="M45" i="27" s="1"/>
  <c r="M44" i="1"/>
  <c r="J19" i="18"/>
  <c r="J31" i="1"/>
  <c r="I76" i="27"/>
  <c r="I77" i="27" s="1"/>
  <c r="I78" i="27" s="1"/>
  <c r="I84" i="27" s="1"/>
  <c r="I72" i="27"/>
  <c r="F5" i="22" s="1"/>
  <c r="F6" i="22" s="1"/>
  <c r="F14" i="22"/>
  <c r="F15" i="22" s="1"/>
  <c r="F24" i="22" s="1"/>
  <c r="I5" i="9"/>
  <c r="J69" i="18" s="1"/>
  <c r="J18" i="27"/>
  <c r="J49" i="27" s="1"/>
  <c r="I53" i="18"/>
  <c r="I76" i="18"/>
  <c r="HO10" i="11"/>
  <c r="AV10" i="11"/>
  <c r="X255" i="2"/>
  <c r="X283" i="2" s="1"/>
  <c r="CH283" i="2"/>
  <c r="L21" i="1"/>
  <c r="L44" i="1" s="1"/>
  <c r="I10" i="8" s="1"/>
  <c r="I30" i="18"/>
  <c r="F21" i="8"/>
  <c r="F37" i="8" s="1"/>
  <c r="F20" i="8"/>
  <c r="F36" i="8" s="1"/>
  <c r="F22" i="8"/>
  <c r="F38" i="8" s="1"/>
  <c r="F25" i="8"/>
  <c r="F17" i="8"/>
  <c r="F33" i="8" s="1"/>
  <c r="F19" i="8"/>
  <c r="F35" i="8" s="1"/>
  <c r="F24" i="8"/>
  <c r="F40" i="8" s="1"/>
  <c r="F18" i="8"/>
  <c r="F34" i="8" s="1"/>
  <c r="J6" i="18"/>
  <c r="I10" i="18"/>
  <c r="I46" i="18" s="1"/>
  <c r="I88" i="27"/>
  <c r="H7" i="29"/>
  <c r="H101" i="27"/>
  <c r="I9" i="18"/>
  <c r="I37" i="18" s="1"/>
  <c r="H4" i="9"/>
  <c r="I32" i="18"/>
  <c r="J76" i="1"/>
  <c r="Y105" i="12"/>
  <c r="Y104" i="12"/>
  <c r="Y106" i="12"/>
  <c r="Y111" i="12"/>
  <c r="Y113" i="12"/>
  <c r="Y109" i="12"/>
  <c r="Y110" i="12"/>
  <c r="Y108" i="12"/>
  <c r="Y118" i="12"/>
  <c r="Y120" i="12"/>
  <c r="Y130" i="12"/>
  <c r="Y134" i="12"/>
  <c r="Y107" i="12"/>
  <c r="Y117" i="12"/>
  <c r="Y122" i="12"/>
  <c r="Y112" i="12"/>
  <c r="Y124" i="12"/>
  <c r="Y126" i="12"/>
  <c r="Y127" i="12"/>
  <c r="Y129" i="12"/>
  <c r="Y115" i="12"/>
  <c r="Y119" i="12"/>
  <c r="Y125" i="12"/>
  <c r="Y121" i="12"/>
  <c r="Y138" i="12"/>
  <c r="Y139" i="12"/>
  <c r="Y140" i="12"/>
  <c r="Y147" i="12"/>
  <c r="Y151" i="12"/>
  <c r="Y114" i="12"/>
  <c r="Y132" i="12"/>
  <c r="Y143" i="12"/>
  <c r="Y131" i="12"/>
  <c r="Y136" i="12"/>
  <c r="Y144" i="12"/>
  <c r="Y123" i="12"/>
  <c r="Y128" i="12"/>
  <c r="Y141" i="12"/>
  <c r="Y145" i="12"/>
  <c r="Y146" i="12"/>
  <c r="Y116" i="12"/>
  <c r="Y133" i="12"/>
  <c r="Y135" i="12"/>
  <c r="Y137" i="12"/>
  <c r="Y153" i="12"/>
  <c r="Y152" i="12"/>
  <c r="Y148" i="12"/>
  <c r="Y142" i="12"/>
  <c r="Y154" i="12"/>
  <c r="Y149" i="12"/>
  <c r="Y150" i="12"/>
  <c r="R80" i="18"/>
  <c r="DF24" i="11"/>
  <c r="BK24" i="11" s="1"/>
  <c r="DF20" i="11"/>
  <c r="BK20" i="11" s="1"/>
  <c r="DF16" i="11"/>
  <c r="BK16" i="11" s="1"/>
  <c r="DF12" i="11"/>
  <c r="BK12" i="11" s="1"/>
  <c r="DF23" i="11"/>
  <c r="BK23" i="11" s="1"/>
  <c r="DF18" i="11"/>
  <c r="BK18" i="11" s="1"/>
  <c r="DF13" i="11"/>
  <c r="BK13" i="11" s="1"/>
  <c r="DF11" i="11"/>
  <c r="BK11" i="11" s="1"/>
  <c r="DF9" i="11"/>
  <c r="BK9" i="11" s="1"/>
  <c r="DF6" i="11"/>
  <c r="BK6" i="11" s="1"/>
  <c r="DF7" i="11"/>
  <c r="BK7" i="11" s="1"/>
  <c r="DF22" i="11"/>
  <c r="BK22" i="11" s="1"/>
  <c r="DF15" i="11"/>
  <c r="BK15" i="11" s="1"/>
  <c r="DF19" i="11"/>
  <c r="BK19" i="11" s="1"/>
  <c r="DF17" i="11"/>
  <c r="BK17" i="11" s="1"/>
  <c r="DF21" i="11"/>
  <c r="BK21" i="11" s="1"/>
  <c r="DF10" i="11"/>
  <c r="BK10" i="11" s="1"/>
  <c r="DF14" i="11"/>
  <c r="BK14" i="11" s="1"/>
  <c r="DF8" i="11"/>
  <c r="BK8" i="11" s="1"/>
  <c r="DF5" i="11"/>
  <c r="BK5" i="11" s="1"/>
  <c r="CA283" i="2"/>
  <c r="Q260" i="2"/>
  <c r="Q283" i="2" s="1"/>
  <c r="V5" i="11"/>
  <c r="GO5" i="11"/>
  <c r="O59" i="1"/>
  <c r="O54" i="1"/>
  <c r="S7" i="23"/>
  <c r="S8" i="23"/>
  <c r="R65" i="27"/>
  <c r="S20" i="27" s="1"/>
  <c r="AC13" i="11"/>
  <c r="AD13" i="11" s="1"/>
  <c r="AE13" i="11" s="1"/>
  <c r="AF13" i="11" s="1"/>
  <c r="AB12" i="11"/>
  <c r="AC12" i="11"/>
  <c r="AF14" i="11"/>
  <c r="M73" i="27"/>
  <c r="J12" i="22" s="1"/>
  <c r="N43" i="27"/>
  <c r="K9" i="22" s="1"/>
  <c r="N50" i="27"/>
  <c r="K7" i="22" s="1"/>
  <c r="X49" i="19"/>
  <c r="X26" i="19"/>
  <c r="X56" i="19"/>
  <c r="X33" i="19"/>
  <c r="X10" i="19"/>
  <c r="X50" i="19"/>
  <c r="X12" i="19"/>
  <c r="X44" i="19"/>
  <c r="X39" i="19"/>
  <c r="X16" i="19"/>
  <c r="X45" i="19"/>
  <c r="X23" i="19"/>
  <c r="X51" i="19"/>
  <c r="X41" i="19"/>
  <c r="X14" i="19"/>
  <c r="X60" i="19"/>
  <c r="X27" i="19"/>
  <c r="X5" i="19"/>
  <c r="X34" i="19"/>
  <c r="X11" i="19"/>
  <c r="X31" i="19"/>
  <c r="X40" i="19"/>
  <c r="X20" i="19"/>
  <c r="X46" i="19"/>
  <c r="X17" i="19"/>
  <c r="X57" i="19"/>
  <c r="X24" i="19"/>
  <c r="X64" i="19"/>
  <c r="X18" i="19"/>
  <c r="X29" i="19"/>
  <c r="X22" i="19"/>
  <c r="X7" i="19"/>
  <c r="X47" i="19"/>
  <c r="X13" i="19"/>
  <c r="X53" i="19"/>
  <c r="X63" i="19"/>
  <c r="X19" i="19"/>
  <c r="X28" i="19"/>
  <c r="X58" i="19"/>
  <c r="X35" i="19"/>
  <c r="X65" i="19"/>
  <c r="X42" i="19"/>
  <c r="X9" i="19"/>
  <c r="X52" i="19"/>
  <c r="X30" i="19"/>
  <c r="X25" i="19"/>
  <c r="X54" i="19"/>
  <c r="X15" i="19"/>
  <c r="X6" i="19"/>
  <c r="X55" i="19"/>
  <c r="X36" i="19"/>
  <c r="X43" i="19"/>
  <c r="X38" i="19"/>
  <c r="X8" i="19"/>
  <c r="X62" i="19"/>
  <c r="X32" i="19"/>
  <c r="X59" i="19"/>
  <c r="X21" i="19"/>
  <c r="X48" i="19"/>
  <c r="X61" i="19"/>
  <c r="X37" i="19"/>
  <c r="I16" i="23"/>
  <c r="M16" i="23"/>
  <c r="H16" i="23"/>
  <c r="S16" i="23"/>
  <c r="O16" i="23"/>
  <c r="J16" i="23"/>
  <c r="L16" i="23"/>
  <c r="G16" i="23"/>
  <c r="Q16" i="23"/>
  <c r="P16" i="23"/>
  <c r="R16" i="23"/>
  <c r="N16" i="23"/>
  <c r="K16" i="23"/>
  <c r="S6" i="21"/>
  <c r="S5" i="21"/>
  <c r="S4" i="21"/>
  <c r="S7" i="21"/>
  <c r="S8" i="21"/>
  <c r="S9" i="21"/>
  <c r="S10" i="21"/>
  <c r="S11" i="21"/>
  <c r="S12" i="21"/>
  <c r="S13" i="21"/>
  <c r="S14" i="21"/>
  <c r="H16" i="21"/>
  <c r="R16" i="21"/>
  <c r="Q16" i="21"/>
  <c r="S16" i="21"/>
  <c r="L16" i="21"/>
  <c r="P16" i="21"/>
  <c r="O16" i="21"/>
  <c r="K16" i="21"/>
  <c r="G16" i="21"/>
  <c r="J16" i="21"/>
  <c r="I16" i="21"/>
  <c r="M16" i="21"/>
  <c r="N16" i="21"/>
  <c r="Y94" i="12"/>
  <c r="Y7" i="12"/>
  <c r="Y78" i="12"/>
  <c r="Y8" i="12"/>
  <c r="Y72" i="12"/>
  <c r="Y87" i="12"/>
  <c r="Y92" i="12"/>
  <c r="Y41" i="12"/>
  <c r="Y11" i="12"/>
  <c r="Y21" i="12"/>
  <c r="Y81" i="12"/>
  <c r="Y186" i="12"/>
  <c r="Y174" i="12"/>
  <c r="Y173" i="12"/>
  <c r="Y199" i="12"/>
  <c r="Y198" i="12"/>
  <c r="Y197" i="12"/>
  <c r="Y172" i="12"/>
  <c r="Y208" i="12"/>
  <c r="Y166" i="12"/>
  <c r="Y228" i="12"/>
  <c r="Y38" i="12"/>
  <c r="Y30" i="12"/>
  <c r="Y40" i="12"/>
  <c r="Y43" i="12"/>
  <c r="Y57" i="12"/>
  <c r="Y42" i="12"/>
  <c r="Y28" i="12"/>
  <c r="Y75" i="12"/>
  <c r="Y61" i="12"/>
  <c r="Y16" i="12"/>
  <c r="Y31" i="12"/>
  <c r="Y93" i="12"/>
  <c r="Y9" i="12"/>
  <c r="Y202" i="12"/>
  <c r="Y159" i="12"/>
  <c r="Y214" i="12"/>
  <c r="Y223" i="12"/>
  <c r="Y204" i="12"/>
  <c r="Y195" i="12"/>
  <c r="Y164" i="12"/>
  <c r="Y194" i="12"/>
  <c r="Y171" i="12"/>
  <c r="Y222" i="12"/>
  <c r="Y35" i="12"/>
  <c r="Y62" i="12"/>
  <c r="Y26" i="12"/>
  <c r="Y63" i="12"/>
  <c r="Y6" i="12"/>
  <c r="Y12" i="12"/>
  <c r="Y69" i="12"/>
  <c r="Y95" i="12"/>
  <c r="Y33" i="12"/>
  <c r="Y44" i="12"/>
  <c r="Y48" i="12"/>
  <c r="Y65" i="12"/>
  <c r="Y49" i="12"/>
  <c r="Y160" i="12"/>
  <c r="Y200" i="12"/>
  <c r="Y207" i="12"/>
  <c r="Y216" i="12"/>
  <c r="Y215" i="12"/>
  <c r="Y227" i="12"/>
  <c r="Y168" i="12"/>
  <c r="Y179" i="12"/>
  <c r="Y206" i="12"/>
  <c r="Y218" i="12"/>
  <c r="Y55" i="12"/>
  <c r="Y90" i="12"/>
  <c r="Y34" i="12"/>
  <c r="Y59" i="12"/>
  <c r="Y84" i="12"/>
  <c r="Y51" i="12"/>
  <c r="Y70" i="12"/>
  <c r="Y97" i="12"/>
  <c r="Y77" i="12"/>
  <c r="Y83" i="12"/>
  <c r="Y80" i="12"/>
  <c r="Y32" i="12"/>
  <c r="Y217" i="12"/>
  <c r="Y170" i="12"/>
  <c r="Y224" i="12"/>
  <c r="Y232" i="12"/>
  <c r="Y165" i="12"/>
  <c r="Y163" i="12"/>
  <c r="Y188" i="12"/>
  <c r="Y181" i="12"/>
  <c r="Y226" i="12"/>
  <c r="Y156" i="12"/>
  <c r="Y27" i="12"/>
  <c r="Y68" i="12"/>
  <c r="Y76" i="12"/>
  <c r="Y79" i="12"/>
  <c r="Y53" i="12"/>
  <c r="Y66" i="12"/>
  <c r="Y103" i="12"/>
  <c r="Y91" i="12"/>
  <c r="Y15" i="12"/>
  <c r="Y24" i="12"/>
  <c r="Y23" i="12"/>
  <c r="Y85" i="12"/>
  <c r="Y193" i="12"/>
  <c r="Y211" i="12"/>
  <c r="Y233" i="12"/>
  <c r="Y234" i="12"/>
  <c r="Y184" i="12"/>
  <c r="Y189" i="12"/>
  <c r="Y191" i="12"/>
  <c r="Y220" i="12"/>
  <c r="Y187" i="12"/>
  <c r="Y192" i="12"/>
  <c r="Y47" i="12"/>
  <c r="Y52" i="12"/>
  <c r="Y67" i="12"/>
  <c r="Y74" i="12"/>
  <c r="Y45" i="12"/>
  <c r="Y201" i="12"/>
  <c r="Y209" i="12"/>
  <c r="Y190" i="12"/>
  <c r="Y36" i="12"/>
  <c r="Y22" i="12"/>
  <c r="Y221" i="12"/>
  <c r="Y64" i="12"/>
  <c r="Y96" i="12"/>
  <c r="Y10" i="12"/>
  <c r="Y46" i="12"/>
  <c r="Y175" i="12"/>
  <c r="Y212" i="12"/>
  <c r="Y169" i="12"/>
  <c r="Y158" i="12"/>
  <c r="Y37" i="12"/>
  <c r="Y99" i="12"/>
  <c r="Y54" i="12"/>
  <c r="Y88" i="12"/>
  <c r="Y14" i="12"/>
  <c r="Y177" i="12"/>
  <c r="Y162" i="12"/>
  <c r="Y210" i="12"/>
  <c r="Y231" i="12"/>
  <c r="Y98" i="12"/>
  <c r="Y39" i="12"/>
  <c r="Y29" i="12"/>
  <c r="Y71" i="12"/>
  <c r="Y50" i="12"/>
  <c r="Y18" i="12"/>
  <c r="Y161" i="12"/>
  <c r="Y225" i="12"/>
  <c r="Y157" i="12"/>
  <c r="Y219" i="12"/>
  <c r="Y102" i="12"/>
  <c r="Y182" i="12"/>
  <c r="Y101" i="12"/>
  <c r="Y25" i="12"/>
  <c r="Y20" i="12"/>
  <c r="Y82" i="12"/>
  <c r="Y213" i="12"/>
  <c r="Y229" i="12"/>
  <c r="Y230" i="12"/>
  <c r="Y203" i="12"/>
  <c r="Y205" i="12"/>
  <c r="Y73" i="12"/>
  <c r="Y89" i="12"/>
  <c r="Y19" i="12"/>
  <c r="Y60" i="12"/>
  <c r="Y185" i="12"/>
  <c r="Y176" i="12"/>
  <c r="Y183" i="12"/>
  <c r="Y155" i="12"/>
  <c r="Y17" i="12"/>
  <c r="Y86" i="12"/>
  <c r="Y58" i="12"/>
  <c r="Y56" i="12"/>
  <c r="Y178" i="12"/>
  <c r="Y180" i="12"/>
  <c r="Y167" i="12"/>
  <c r="Y196" i="12"/>
  <c r="Y100" i="12"/>
  <c r="Y5" i="12"/>
  <c r="Y13" i="12"/>
  <c r="W67" i="19"/>
  <c r="W69" i="13"/>
  <c r="R17" i="21"/>
  <c r="R17" i="23"/>
  <c r="X235" i="12"/>
  <c r="S57" i="18" s="1"/>
  <c r="S4" i="23"/>
  <c r="S5" i="23"/>
  <c r="S6" i="23"/>
  <c r="S9" i="23"/>
  <c r="S10" i="23"/>
  <c r="S11" i="23"/>
  <c r="S12" i="23"/>
  <c r="S13" i="23"/>
  <c r="S14" i="23"/>
  <c r="W66" i="19"/>
  <c r="W70" i="13"/>
  <c r="X35" i="13"/>
  <c r="X57" i="13"/>
  <c r="X12" i="13"/>
  <c r="X21" i="13"/>
  <c r="X30" i="13"/>
  <c r="X38" i="13"/>
  <c r="X41" i="13"/>
  <c r="X47" i="13"/>
  <c r="X27" i="13"/>
  <c r="X58" i="13"/>
  <c r="X13" i="13"/>
  <c r="X22" i="13"/>
  <c r="X31" i="13"/>
  <c r="X39" i="13"/>
  <c r="X68" i="13"/>
  <c r="X42" i="13"/>
  <c r="X19" i="13"/>
  <c r="X60" i="13"/>
  <c r="X14" i="13"/>
  <c r="X23" i="13"/>
  <c r="X32" i="13"/>
  <c r="X48" i="13"/>
  <c r="X46" i="13"/>
  <c r="X63" i="13"/>
  <c r="X11" i="13"/>
  <c r="X6" i="13"/>
  <c r="X15" i="13"/>
  <c r="X24" i="13"/>
  <c r="X33" i="13"/>
  <c r="X44" i="13"/>
  <c r="X49" i="13"/>
  <c r="X50" i="13"/>
  <c r="X59" i="13"/>
  <c r="X7" i="13"/>
  <c r="X16" i="13"/>
  <c r="X25" i="13"/>
  <c r="X34" i="13"/>
  <c r="X51" i="13"/>
  <c r="X45" i="13"/>
  <c r="X40" i="13"/>
  <c r="X54" i="13"/>
  <c r="X8" i="13"/>
  <c r="X17" i="13"/>
  <c r="X26" i="13"/>
  <c r="X36" i="13"/>
  <c r="X64" i="13"/>
  <c r="X62" i="13"/>
  <c r="X66" i="13"/>
  <c r="X9" i="13"/>
  <c r="X52" i="13"/>
  <c r="X10" i="13"/>
  <c r="X67" i="13"/>
  <c r="X18" i="13"/>
  <c r="X65" i="13"/>
  <c r="X56" i="13"/>
  <c r="X20" i="13"/>
  <c r="X53" i="13"/>
  <c r="X61" i="13"/>
  <c r="X28" i="13"/>
  <c r="X43" i="13"/>
  <c r="X5" i="13"/>
  <c r="X29" i="13"/>
  <c r="X55" i="13"/>
  <c r="X37" i="13"/>
  <c r="S3" i="11"/>
  <c r="GL3" i="11"/>
  <c r="V14" i="11"/>
  <c r="V17" i="11"/>
  <c r="V21" i="11"/>
  <c r="AT9" i="11"/>
  <c r="V12" i="11"/>
  <c r="V18" i="11"/>
  <c r="V19" i="11"/>
  <c r="V13" i="11"/>
  <c r="V24" i="11"/>
  <c r="DE3" i="11"/>
  <c r="V20" i="11"/>
  <c r="EW24" i="11"/>
  <c r="GN24" i="11" s="1"/>
  <c r="EW21" i="11"/>
  <c r="GN21" i="11" s="1"/>
  <c r="EW23" i="11"/>
  <c r="GN23" i="11" s="1"/>
  <c r="EW19" i="11"/>
  <c r="GN19" i="11" s="1"/>
  <c r="EW13" i="11"/>
  <c r="GN13" i="11" s="1"/>
  <c r="EW18" i="11"/>
  <c r="GN18" i="11" s="1"/>
  <c r="EW12" i="11"/>
  <c r="GN12" i="11" s="1"/>
  <c r="EW15" i="11"/>
  <c r="GN15" i="11" s="1"/>
  <c r="EW20" i="11"/>
  <c r="GN20" i="11" s="1"/>
  <c r="EW16" i="11"/>
  <c r="GN16" i="11" s="1"/>
  <c r="EW9" i="11"/>
  <c r="GN9" i="11" s="1"/>
  <c r="EW22" i="11"/>
  <c r="GN22" i="11" s="1"/>
  <c r="EW17" i="11"/>
  <c r="GN17" i="11" s="1"/>
  <c r="EW8" i="11"/>
  <c r="GN8" i="11" s="1"/>
  <c r="EW10" i="11"/>
  <c r="GN10" i="11" s="1"/>
  <c r="EW11" i="11"/>
  <c r="GN11" i="11" s="1"/>
  <c r="EW5" i="11"/>
  <c r="GN5" i="11" s="1"/>
  <c r="EW14" i="11"/>
  <c r="GN14" i="11" s="1"/>
  <c r="EW7" i="11"/>
  <c r="GN7" i="11" s="1"/>
  <c r="EV3" i="11"/>
  <c r="EW6" i="11"/>
  <c r="GN6" i="11" s="1"/>
  <c r="V15" i="11"/>
  <c r="V22" i="11"/>
  <c r="V23" i="11"/>
  <c r="V10" i="11"/>
  <c r="V16" i="11"/>
  <c r="M52" i="27" l="1"/>
  <c r="N13" i="27"/>
  <c r="N51" i="27" s="1"/>
  <c r="F27" i="22"/>
  <c r="F28" i="22" s="1"/>
  <c r="F38" i="22" s="1"/>
  <c r="J11" i="27"/>
  <c r="G4" i="22" s="1"/>
  <c r="I75" i="27"/>
  <c r="J8" i="18" s="1"/>
  <c r="J56" i="27"/>
  <c r="G8" i="22" s="1"/>
  <c r="L49" i="1"/>
  <c r="M20" i="1" s="1"/>
  <c r="M43" i="1" s="1"/>
  <c r="J9" i="8" s="1"/>
  <c r="I52" i="18"/>
  <c r="I45" i="18"/>
  <c r="AL255" i="2"/>
  <c r="AL283" i="2" s="1"/>
  <c r="I50" i="18"/>
  <c r="I72" i="18"/>
  <c r="I49" i="18"/>
  <c r="I47" i="18"/>
  <c r="I48" i="18"/>
  <c r="AE260" i="2"/>
  <c r="AE283" i="2" s="1"/>
  <c r="F41" i="8"/>
  <c r="F42" i="8" s="1"/>
  <c r="F43" i="8" s="1"/>
  <c r="I93" i="27"/>
  <c r="J81" i="1"/>
  <c r="K82" i="1"/>
  <c r="K85" i="1" s="1"/>
  <c r="L7" i="18" s="1"/>
  <c r="I43" i="18"/>
  <c r="G14" i="8"/>
  <c r="G15" i="8" s="1"/>
  <c r="K24" i="1"/>
  <c r="J9" i="1"/>
  <c r="J64" i="1"/>
  <c r="F25" i="22"/>
  <c r="F22" i="22"/>
  <c r="F36" i="22" s="1"/>
  <c r="F21" i="22"/>
  <c r="F18" i="22"/>
  <c r="F32" i="22" s="1"/>
  <c r="F20" i="22"/>
  <c r="F34" i="22" s="1"/>
  <c r="F19" i="22"/>
  <c r="F33" i="22" s="1"/>
  <c r="F17" i="22"/>
  <c r="F31" i="22" s="1"/>
  <c r="F23" i="22"/>
  <c r="G11" i="22"/>
  <c r="K29" i="18"/>
  <c r="I38" i="18"/>
  <c r="I3" i="9"/>
  <c r="J39" i="18" s="1"/>
  <c r="I40" i="18"/>
  <c r="I82" i="27"/>
  <c r="I87" i="27" s="1"/>
  <c r="J28" i="18"/>
  <c r="J34" i="18" s="1"/>
  <c r="J76" i="18" s="1"/>
  <c r="S80" i="18"/>
  <c r="DE20" i="11"/>
  <c r="BJ20" i="11" s="1"/>
  <c r="DE15" i="11"/>
  <c r="BJ15" i="11" s="1"/>
  <c r="DE10" i="11"/>
  <c r="BJ10" i="11" s="1"/>
  <c r="DE6" i="11"/>
  <c r="BJ6" i="11" s="1"/>
  <c r="DE16" i="11"/>
  <c r="BJ16" i="11" s="1"/>
  <c r="DE8" i="11"/>
  <c r="BJ8" i="11" s="1"/>
  <c r="DE18" i="11"/>
  <c r="BJ18" i="11" s="1"/>
  <c r="DE11" i="11"/>
  <c r="BJ11" i="11" s="1"/>
  <c r="DE9" i="11"/>
  <c r="BJ9" i="11" s="1"/>
  <c r="DE13" i="11"/>
  <c r="BJ13" i="11" s="1"/>
  <c r="DE24" i="11"/>
  <c r="BJ24" i="11" s="1"/>
  <c r="DE22" i="11"/>
  <c r="BJ22" i="11" s="1"/>
  <c r="DE7" i="11"/>
  <c r="BJ7" i="11" s="1"/>
  <c r="DE19" i="11"/>
  <c r="BJ19" i="11" s="1"/>
  <c r="DE17" i="11"/>
  <c r="BJ17" i="11" s="1"/>
  <c r="DE23" i="11"/>
  <c r="BJ23" i="11" s="1"/>
  <c r="DE21" i="11"/>
  <c r="BJ21" i="11" s="1"/>
  <c r="DE12" i="11"/>
  <c r="BJ12" i="11" s="1"/>
  <c r="DE14" i="11"/>
  <c r="BJ14" i="11" s="1"/>
  <c r="DE5" i="11"/>
  <c r="BJ5" i="11" s="1"/>
  <c r="P26" i="1"/>
  <c r="P25" i="1" s="1"/>
  <c r="P66" i="1" s="1"/>
  <c r="S65" i="27"/>
  <c r="S58" i="27"/>
  <c r="AD12" i="11"/>
  <c r="AE12" i="11"/>
  <c r="AF12" i="11" s="1"/>
  <c r="AG13" i="11"/>
  <c r="AG14" i="11"/>
  <c r="AG12" i="11"/>
  <c r="Y235" i="12"/>
  <c r="T57" i="18" s="1"/>
  <c r="T56" i="18" s="1"/>
  <c r="S56" i="18"/>
  <c r="X69" i="13"/>
  <c r="X70" i="13"/>
  <c r="X67" i="19"/>
  <c r="S17" i="21"/>
  <c r="S17" i="23"/>
  <c r="X66" i="19"/>
  <c r="GK3" i="11"/>
  <c r="R3" i="11"/>
  <c r="AU9" i="11"/>
  <c r="U16" i="11"/>
  <c r="U21" i="11"/>
  <c r="U20" i="11"/>
  <c r="U12" i="11"/>
  <c r="EV24" i="11"/>
  <c r="GM24" i="11" s="1"/>
  <c r="EV22" i="11"/>
  <c r="GM22" i="11" s="1"/>
  <c r="EV23" i="11"/>
  <c r="GM23" i="11" s="1"/>
  <c r="EV21" i="11"/>
  <c r="GM21" i="11" s="1"/>
  <c r="EV18" i="11"/>
  <c r="GM18" i="11" s="1"/>
  <c r="EV20" i="11"/>
  <c r="GM20" i="11" s="1"/>
  <c r="EV17" i="11"/>
  <c r="GM17" i="11" s="1"/>
  <c r="EV19" i="11"/>
  <c r="GM19" i="11" s="1"/>
  <c r="EV11" i="11"/>
  <c r="GM11" i="11" s="1"/>
  <c r="EV15" i="11"/>
  <c r="GM15" i="11" s="1"/>
  <c r="EV12" i="11"/>
  <c r="GM12" i="11" s="1"/>
  <c r="EV9" i="11"/>
  <c r="GM9" i="11" s="1"/>
  <c r="EV14" i="11"/>
  <c r="GM14" i="11" s="1"/>
  <c r="EV5" i="11"/>
  <c r="GM5" i="11" s="1"/>
  <c r="EU3" i="11"/>
  <c r="EV16" i="11"/>
  <c r="GM16" i="11" s="1"/>
  <c r="EV10" i="11"/>
  <c r="GM10" i="11" s="1"/>
  <c r="EV7" i="11"/>
  <c r="GM7" i="11" s="1"/>
  <c r="EV8" i="11"/>
  <c r="GM8" i="11" s="1"/>
  <c r="EV13" i="11"/>
  <c r="GM13" i="11" s="1"/>
  <c r="EV6" i="11"/>
  <c r="GM6" i="11" s="1"/>
  <c r="U22" i="11"/>
  <c r="U19" i="11"/>
  <c r="U23" i="11"/>
  <c r="U14" i="11"/>
  <c r="U24" i="11"/>
  <c r="U15" i="11"/>
  <c r="U10" i="11"/>
  <c r="U18" i="11"/>
  <c r="U17" i="11"/>
  <c r="U13" i="11"/>
  <c r="DD3" i="11"/>
  <c r="J57" i="27" l="1"/>
  <c r="F37" i="22"/>
  <c r="N44" i="27"/>
  <c r="O12" i="27"/>
  <c r="O43" i="27" s="1"/>
  <c r="L9" i="22" s="1"/>
  <c r="F35" i="22"/>
  <c r="F39" i="22" s="1"/>
  <c r="F40" i="22" s="1"/>
  <c r="F41" i="22" s="1"/>
  <c r="J59" i="18" s="1"/>
  <c r="K17" i="27"/>
  <c r="K48" i="27" s="1"/>
  <c r="L65" i="1"/>
  <c r="I12" i="8" s="1"/>
  <c r="M48" i="1"/>
  <c r="J7" i="8" s="1"/>
  <c r="J27" i="27"/>
  <c r="J88" i="27" s="1"/>
  <c r="K31" i="1"/>
  <c r="I55" i="18"/>
  <c r="CB260" i="2"/>
  <c r="CB283" i="2" s="1"/>
  <c r="J11" i="18"/>
  <c r="J9" i="18"/>
  <c r="J10" i="18"/>
  <c r="I101" i="27"/>
  <c r="I4" i="9"/>
  <c r="G24" i="8"/>
  <c r="G23" i="8"/>
  <c r="G25" i="8"/>
  <c r="G17" i="8"/>
  <c r="G33" i="8" s="1"/>
  <c r="G19" i="8"/>
  <c r="G35" i="8" s="1"/>
  <c r="G18" i="8"/>
  <c r="G21" i="8"/>
  <c r="G20" i="8"/>
  <c r="G22" i="8"/>
  <c r="G38" i="8" s="1"/>
  <c r="I41" i="18"/>
  <c r="K6" i="18"/>
  <c r="K52" i="1"/>
  <c r="H8" i="8" s="1"/>
  <c r="K47" i="1"/>
  <c r="J32" i="18"/>
  <c r="J53" i="18"/>
  <c r="J30" i="18"/>
  <c r="I7" i="29"/>
  <c r="G13" i="22"/>
  <c r="I102" i="27"/>
  <c r="G5" i="8"/>
  <c r="G6" i="8" s="1"/>
  <c r="J67" i="1"/>
  <c r="J68" i="1" s="1"/>
  <c r="J69" i="1"/>
  <c r="K19" i="1"/>
  <c r="G27" i="8"/>
  <c r="G28" i="8" s="1"/>
  <c r="J10" i="1"/>
  <c r="J15" i="1"/>
  <c r="J70" i="1" s="1"/>
  <c r="J12" i="1"/>
  <c r="K21" i="18" s="1"/>
  <c r="T80" i="18"/>
  <c r="P59" i="1"/>
  <c r="DD21" i="11"/>
  <c r="BI21" i="11" s="1"/>
  <c r="DD17" i="11"/>
  <c r="BI17" i="11" s="1"/>
  <c r="DD13" i="11"/>
  <c r="BI13" i="11" s="1"/>
  <c r="DD9" i="11"/>
  <c r="BI9" i="11" s="1"/>
  <c r="DD22" i="11"/>
  <c r="BI22" i="11" s="1"/>
  <c r="DD20" i="11"/>
  <c r="BI20" i="11" s="1"/>
  <c r="DD15" i="11"/>
  <c r="BI15" i="11" s="1"/>
  <c r="DD10" i="11"/>
  <c r="BI10" i="11" s="1"/>
  <c r="DD16" i="11"/>
  <c r="BI16" i="11" s="1"/>
  <c r="DD14" i="11"/>
  <c r="BI14" i="11" s="1"/>
  <c r="DD8" i="11"/>
  <c r="BI8" i="11" s="1"/>
  <c r="DD5" i="11"/>
  <c r="BI5" i="11" s="1"/>
  <c r="DD18" i="11"/>
  <c r="BI18" i="11" s="1"/>
  <c r="DD11" i="11"/>
  <c r="BI11" i="11" s="1"/>
  <c r="DD24" i="11"/>
  <c r="BI24" i="11" s="1"/>
  <c r="DD7" i="11"/>
  <c r="BI7" i="11" s="1"/>
  <c r="DD19" i="11"/>
  <c r="BI19" i="11" s="1"/>
  <c r="DD23" i="11"/>
  <c r="BI23" i="11" s="1"/>
  <c r="DD12" i="11"/>
  <c r="BI12" i="11" s="1"/>
  <c r="DD6" i="11"/>
  <c r="BI6" i="11" s="1"/>
  <c r="P54" i="1"/>
  <c r="T20" i="27"/>
  <c r="T65" i="27" s="1"/>
  <c r="L94" i="27"/>
  <c r="L97" i="27" s="1"/>
  <c r="M12" i="18" s="1"/>
  <c r="AH12" i="11"/>
  <c r="AH14" i="11"/>
  <c r="AH13" i="11"/>
  <c r="GJ3" i="11"/>
  <c r="Q3" i="11"/>
  <c r="AV9" i="11"/>
  <c r="T15" i="11"/>
  <c r="T22" i="11"/>
  <c r="DC3" i="11"/>
  <c r="T20" i="11"/>
  <c r="T14" i="11"/>
  <c r="T18" i="11"/>
  <c r="T13" i="11"/>
  <c r="T21" i="11"/>
  <c r="T10" i="11"/>
  <c r="T11" i="11"/>
  <c r="T24" i="11"/>
  <c r="T16" i="11"/>
  <c r="T19" i="11"/>
  <c r="T12" i="11"/>
  <c r="EU22" i="11"/>
  <c r="GL22" i="11" s="1"/>
  <c r="EU24" i="11"/>
  <c r="GL24" i="11" s="1"/>
  <c r="EU23" i="11"/>
  <c r="GL23" i="11" s="1"/>
  <c r="EU19" i="11"/>
  <c r="GL19" i="11" s="1"/>
  <c r="EU21" i="11"/>
  <c r="GL21" i="11" s="1"/>
  <c r="EU18" i="11"/>
  <c r="GL18" i="11" s="1"/>
  <c r="EU20" i="11"/>
  <c r="GL20" i="11" s="1"/>
  <c r="EU14" i="11"/>
  <c r="GL14" i="11" s="1"/>
  <c r="EU13" i="11"/>
  <c r="GL13" i="11" s="1"/>
  <c r="EU17" i="11"/>
  <c r="GL17" i="11" s="1"/>
  <c r="EU16" i="11"/>
  <c r="GL16" i="11" s="1"/>
  <c r="EU11" i="11"/>
  <c r="GL11" i="11" s="1"/>
  <c r="EU15" i="11"/>
  <c r="GL15" i="11" s="1"/>
  <c r="EU12" i="11"/>
  <c r="GL12" i="11" s="1"/>
  <c r="EU8" i="11"/>
  <c r="GL8" i="11" s="1"/>
  <c r="EU6" i="11"/>
  <c r="GL6" i="11" s="1"/>
  <c r="EU10" i="11"/>
  <c r="GL10" i="11" s="1"/>
  <c r="EU5" i="11"/>
  <c r="GL5" i="11" s="1"/>
  <c r="EU9" i="11"/>
  <c r="GL9" i="11" s="1"/>
  <c r="EU7" i="11"/>
  <c r="GL7" i="11" s="1"/>
  <c r="ET3" i="11"/>
  <c r="T17" i="11"/>
  <c r="T23" i="11"/>
  <c r="K55" i="27" l="1"/>
  <c r="L16" i="27" s="1"/>
  <c r="L47" i="27" s="1"/>
  <c r="N73" i="27"/>
  <c r="K12" i="22" s="1"/>
  <c r="O50" i="27"/>
  <c r="L7" i="22" s="1"/>
  <c r="J72" i="27"/>
  <c r="K11" i="27" s="1"/>
  <c r="N20" i="1"/>
  <c r="N43" i="1" s="1"/>
  <c r="K9" i="8" s="1"/>
  <c r="J5" i="9"/>
  <c r="K69" i="18" s="1"/>
  <c r="J8" i="27"/>
  <c r="J76" i="27" s="1"/>
  <c r="J105" i="27" s="1"/>
  <c r="K18" i="27"/>
  <c r="K49" i="27" s="1"/>
  <c r="G14" i="22"/>
  <c r="G15" i="22" s="1"/>
  <c r="L23" i="1"/>
  <c r="L51" i="1" s="1"/>
  <c r="J46" i="18"/>
  <c r="T58" i="27"/>
  <c r="J45" i="18"/>
  <c r="AF260" i="2"/>
  <c r="AF283" i="2" s="1"/>
  <c r="R260" i="2"/>
  <c r="R283" i="2" s="1"/>
  <c r="J52" i="18"/>
  <c r="J50" i="18"/>
  <c r="J37" i="18"/>
  <c r="J38" i="18" s="1"/>
  <c r="J49" i="18"/>
  <c r="J47" i="18"/>
  <c r="J48" i="18"/>
  <c r="J72" i="18"/>
  <c r="G40" i="8"/>
  <c r="K19" i="18"/>
  <c r="K20" i="18"/>
  <c r="G34" i="8"/>
  <c r="J3" i="9"/>
  <c r="K39" i="18" s="1"/>
  <c r="J40" i="18"/>
  <c r="H4" i="8"/>
  <c r="K3" i="28"/>
  <c r="L16" i="18" s="1"/>
  <c r="K4" i="18"/>
  <c r="J6" i="28"/>
  <c r="H11" i="8"/>
  <c r="L24" i="18"/>
  <c r="L33" i="18" s="1"/>
  <c r="K53" i="1"/>
  <c r="K64" i="1" s="1"/>
  <c r="G36" i="8"/>
  <c r="G39" i="8"/>
  <c r="J75" i="1"/>
  <c r="J43" i="18"/>
  <c r="G37" i="8"/>
  <c r="H14" i="8"/>
  <c r="L24" i="1"/>
  <c r="J93" i="27"/>
  <c r="J102" i="27" s="1"/>
  <c r="Q26" i="1"/>
  <c r="Q25" i="1" s="1"/>
  <c r="Q66" i="1" s="1"/>
  <c r="DC17" i="11"/>
  <c r="BH17" i="11" s="1"/>
  <c r="DC12" i="11"/>
  <c r="BH12" i="11" s="1"/>
  <c r="DC7" i="11"/>
  <c r="BH7" i="11" s="1"/>
  <c r="DC22" i="11"/>
  <c r="BH22" i="11" s="1"/>
  <c r="DC23" i="11"/>
  <c r="BH23" i="11" s="1"/>
  <c r="DC14" i="11"/>
  <c r="BH14" i="11" s="1"/>
  <c r="DC8" i="11"/>
  <c r="BH8" i="11" s="1"/>
  <c r="DC5" i="11"/>
  <c r="BH5" i="11" s="1"/>
  <c r="DC6" i="11"/>
  <c r="BH6" i="11" s="1"/>
  <c r="DC16" i="11"/>
  <c r="BH16" i="11" s="1"/>
  <c r="DC20" i="11"/>
  <c r="BH20" i="11" s="1"/>
  <c r="DC18" i="11"/>
  <c r="BH18" i="11" s="1"/>
  <c r="DC9" i="11"/>
  <c r="BH9" i="11" s="1"/>
  <c r="DC13" i="11"/>
  <c r="BH13" i="11" s="1"/>
  <c r="DC11" i="11"/>
  <c r="BH11" i="11" s="1"/>
  <c r="DC15" i="11"/>
  <c r="BH15" i="11" s="1"/>
  <c r="DC24" i="11"/>
  <c r="BH24" i="11" s="1"/>
  <c r="DC10" i="11"/>
  <c r="BH10" i="11" s="1"/>
  <c r="DC21" i="11"/>
  <c r="BH21" i="11" s="1"/>
  <c r="DC19" i="11"/>
  <c r="BH19" i="11" s="1"/>
  <c r="U11" i="11"/>
  <c r="AI13" i="11"/>
  <c r="AI12" i="11"/>
  <c r="AI14" i="11"/>
  <c r="L103" i="27"/>
  <c r="P3" i="11"/>
  <c r="GI3" i="11"/>
  <c r="S23" i="11"/>
  <c r="S20" i="11"/>
  <c r="ET23" i="11"/>
  <c r="GK23" i="11" s="1"/>
  <c r="ET22" i="11"/>
  <c r="GK22" i="11" s="1"/>
  <c r="ET24" i="11"/>
  <c r="GK24" i="11" s="1"/>
  <c r="ET21" i="11"/>
  <c r="GK21" i="11" s="1"/>
  <c r="ET16" i="11"/>
  <c r="GK16" i="11" s="1"/>
  <c r="ET19" i="11"/>
  <c r="GK19" i="11" s="1"/>
  <c r="ET17" i="11"/>
  <c r="GK17" i="11" s="1"/>
  <c r="ET20" i="11"/>
  <c r="GK20" i="11" s="1"/>
  <c r="ET14" i="11"/>
  <c r="GK14" i="11" s="1"/>
  <c r="ET18" i="11"/>
  <c r="GK18" i="11" s="1"/>
  <c r="ET13" i="11"/>
  <c r="GK13" i="11" s="1"/>
  <c r="ET10" i="11"/>
  <c r="GK10" i="11" s="1"/>
  <c r="ET11" i="11"/>
  <c r="GK11" i="11" s="1"/>
  <c r="ET9" i="11"/>
  <c r="GK9" i="11" s="1"/>
  <c r="ET12" i="11"/>
  <c r="GK12" i="11" s="1"/>
  <c r="ET15" i="11"/>
  <c r="GK15" i="11" s="1"/>
  <c r="ET5" i="11"/>
  <c r="GK5" i="11" s="1"/>
  <c r="ES3" i="11"/>
  <c r="ET6" i="11"/>
  <c r="GK6" i="11" s="1"/>
  <c r="ET8" i="11"/>
  <c r="GK8" i="11" s="1"/>
  <c r="ET7" i="11"/>
  <c r="GK7" i="11" s="1"/>
  <c r="S15" i="11"/>
  <c r="S21" i="11"/>
  <c r="S19" i="11"/>
  <c r="S11" i="11"/>
  <c r="S16" i="11"/>
  <c r="DB3" i="11"/>
  <c r="S24" i="11"/>
  <c r="S10" i="11"/>
  <c r="S13" i="11"/>
  <c r="S22" i="11"/>
  <c r="S17" i="11"/>
  <c r="S14" i="11"/>
  <c r="S12" i="11"/>
  <c r="S18" i="11"/>
  <c r="J75" i="27" l="1"/>
  <c r="K8" i="18" s="1"/>
  <c r="G5" i="22"/>
  <c r="G6" i="22" s="1"/>
  <c r="G27" i="22"/>
  <c r="G28" i="22" s="1"/>
  <c r="L54" i="27"/>
  <c r="M15" i="27" s="1"/>
  <c r="M46" i="27" s="1"/>
  <c r="J10" i="22" s="1"/>
  <c r="K56" i="27"/>
  <c r="H8" i="22" s="1"/>
  <c r="N48" i="1"/>
  <c r="K7" i="8" s="1"/>
  <c r="M65" i="1"/>
  <c r="J12" i="8" s="1"/>
  <c r="K9" i="1"/>
  <c r="K10" i="1" s="1"/>
  <c r="L46" i="1"/>
  <c r="M22" i="1" s="1"/>
  <c r="M45" i="1" s="1"/>
  <c r="J10" i="8" s="1"/>
  <c r="CC260" i="2"/>
  <c r="CC283" i="2" s="1"/>
  <c r="J55" i="18"/>
  <c r="J41" i="18"/>
  <c r="H13" i="8"/>
  <c r="H15" i="8" s="1"/>
  <c r="H21" i="8" s="1"/>
  <c r="Q54" i="1"/>
  <c r="K11" i="18"/>
  <c r="Q59" i="1"/>
  <c r="J77" i="27"/>
  <c r="J78" i="27" s="1"/>
  <c r="K54" i="18"/>
  <c r="G41" i="8"/>
  <c r="G42" i="8" s="1"/>
  <c r="G43" i="8" s="1"/>
  <c r="H27" i="8"/>
  <c r="H28" i="8" s="1"/>
  <c r="L19" i="1"/>
  <c r="K67" i="1"/>
  <c r="K68" i="1" s="1"/>
  <c r="H5" i="8"/>
  <c r="H6" i="8" s="1"/>
  <c r="K69" i="1"/>
  <c r="G21" i="22"/>
  <c r="G20" i="22"/>
  <c r="G17" i="22"/>
  <c r="G31" i="22" s="1"/>
  <c r="G25" i="22"/>
  <c r="G22" i="22"/>
  <c r="G36" i="22" s="1"/>
  <c r="G19" i="22"/>
  <c r="G33" i="22" s="1"/>
  <c r="G18" i="22"/>
  <c r="K76" i="1"/>
  <c r="K31" i="18"/>
  <c r="G23" i="22"/>
  <c r="H11" i="22"/>
  <c r="L29" i="18"/>
  <c r="L47" i="1"/>
  <c r="L52" i="1"/>
  <c r="I8" i="8" s="1"/>
  <c r="H4" i="22"/>
  <c r="G24" i="22"/>
  <c r="K5" i="18"/>
  <c r="DB22" i="11"/>
  <c r="BG22" i="11" s="1"/>
  <c r="DB18" i="11"/>
  <c r="BG18" i="11" s="1"/>
  <c r="DB14" i="11"/>
  <c r="BG14" i="11" s="1"/>
  <c r="DB10" i="11"/>
  <c r="BG10" i="11" s="1"/>
  <c r="DB24" i="11"/>
  <c r="BG24" i="11" s="1"/>
  <c r="DB19" i="11"/>
  <c r="BG19" i="11" s="1"/>
  <c r="DB17" i="11"/>
  <c r="BG17" i="11" s="1"/>
  <c r="DB12" i="11"/>
  <c r="BG12" i="11" s="1"/>
  <c r="DB21" i="11"/>
  <c r="BG21" i="11" s="1"/>
  <c r="DB23" i="11"/>
  <c r="BG23" i="11" s="1"/>
  <c r="DB16" i="11"/>
  <c r="BG16" i="11" s="1"/>
  <c r="DB8" i="11"/>
  <c r="BG8" i="11" s="1"/>
  <c r="DB20" i="11"/>
  <c r="BG20" i="11" s="1"/>
  <c r="DB6" i="11"/>
  <c r="BG6" i="11" s="1"/>
  <c r="DB13" i="11"/>
  <c r="BG13" i="11" s="1"/>
  <c r="DB11" i="11"/>
  <c r="BG11" i="11" s="1"/>
  <c r="DB15" i="11"/>
  <c r="BG15" i="11" s="1"/>
  <c r="DB7" i="11"/>
  <c r="BG7" i="11" s="1"/>
  <c r="DB5" i="11"/>
  <c r="BG5" i="11" s="1"/>
  <c r="DB9" i="11"/>
  <c r="BG9" i="11" s="1"/>
  <c r="V11" i="11"/>
  <c r="AJ12" i="11"/>
  <c r="AJ13" i="11"/>
  <c r="AJ14" i="11"/>
  <c r="O3" i="11"/>
  <c r="GH3" i="11"/>
  <c r="R10" i="11"/>
  <c r="DA3" i="11"/>
  <c r="ES23" i="11"/>
  <c r="GJ23" i="11" s="1"/>
  <c r="ES22" i="11"/>
  <c r="GJ22" i="11" s="1"/>
  <c r="ES24" i="11"/>
  <c r="GJ24" i="11" s="1"/>
  <c r="ES19" i="11"/>
  <c r="GJ19" i="11" s="1"/>
  <c r="ES20" i="11"/>
  <c r="GJ20" i="11" s="1"/>
  <c r="ES15" i="11"/>
  <c r="GJ15" i="11" s="1"/>
  <c r="ES18" i="11"/>
  <c r="GJ18" i="11" s="1"/>
  <c r="ES21" i="11"/>
  <c r="GJ21" i="11" s="1"/>
  <c r="ES16" i="11"/>
  <c r="GJ16" i="11" s="1"/>
  <c r="ES12" i="11"/>
  <c r="GJ12" i="11" s="1"/>
  <c r="ES17" i="11"/>
  <c r="GJ17" i="11" s="1"/>
  <c r="ES13" i="11"/>
  <c r="GJ13" i="11" s="1"/>
  <c r="ES10" i="11"/>
  <c r="GJ10" i="11" s="1"/>
  <c r="ES6" i="11"/>
  <c r="GJ6" i="11" s="1"/>
  <c r="ES7" i="11"/>
  <c r="GJ7" i="11" s="1"/>
  <c r="ES14" i="11"/>
  <c r="GJ14" i="11" s="1"/>
  <c r="ES11" i="11"/>
  <c r="GJ11" i="11" s="1"/>
  <c r="ES8" i="11"/>
  <c r="GJ8" i="11" s="1"/>
  <c r="ER3" i="11"/>
  <c r="ES9" i="11"/>
  <c r="GJ9" i="11" s="1"/>
  <c r="ES5" i="11"/>
  <c r="GJ5" i="11" s="1"/>
  <c r="R18" i="11"/>
  <c r="R22" i="11"/>
  <c r="R14" i="11"/>
  <c r="R23" i="11"/>
  <c r="R15" i="11"/>
  <c r="R20" i="11"/>
  <c r="R12" i="11"/>
  <c r="R17" i="11"/>
  <c r="R19" i="11"/>
  <c r="R11" i="11"/>
  <c r="R16" i="11"/>
  <c r="R13" i="11"/>
  <c r="R24" i="11"/>
  <c r="R21" i="11"/>
  <c r="J84" i="27" l="1"/>
  <c r="K28" i="18" s="1"/>
  <c r="K34" i="18" s="1"/>
  <c r="K76" i="18" s="1"/>
  <c r="K57" i="27"/>
  <c r="R26" i="1"/>
  <c r="R25" i="1" s="1"/>
  <c r="R66" i="1" s="1"/>
  <c r="G32" i="22"/>
  <c r="G38" i="22"/>
  <c r="G35" i="22"/>
  <c r="G37" i="22"/>
  <c r="G34" i="22"/>
  <c r="M53" i="27"/>
  <c r="N14" i="27" s="1"/>
  <c r="N45" i="27" s="1"/>
  <c r="L17" i="27"/>
  <c r="L48" i="27" s="1"/>
  <c r="K12" i="1"/>
  <c r="L21" i="18" s="1"/>
  <c r="K15" i="1"/>
  <c r="K70" i="1" s="1"/>
  <c r="K75" i="1" s="1"/>
  <c r="L76" i="1" s="1"/>
  <c r="M50" i="1"/>
  <c r="N21" i="1" s="1"/>
  <c r="N44" i="1" s="1"/>
  <c r="M23" i="1"/>
  <c r="M46" i="1" s="1"/>
  <c r="L53" i="1"/>
  <c r="I11" i="8"/>
  <c r="M24" i="18"/>
  <c r="M33" i="18" s="1"/>
  <c r="H37" i="8"/>
  <c r="L4" i="18"/>
  <c r="K6" i="28"/>
  <c r="H24" i="8"/>
  <c r="H40" i="8" s="1"/>
  <c r="H17" i="8"/>
  <c r="H33" i="8" s="1"/>
  <c r="H20" i="8"/>
  <c r="H36" i="8" s="1"/>
  <c r="H19" i="8"/>
  <c r="H35" i="8" s="1"/>
  <c r="H18" i="8"/>
  <c r="H34" i="8" s="1"/>
  <c r="H25" i="8"/>
  <c r="H22" i="8"/>
  <c r="H38" i="8" s="1"/>
  <c r="H23" i="8"/>
  <c r="H39" i="8" s="1"/>
  <c r="L3" i="28"/>
  <c r="M16" i="18" s="1"/>
  <c r="I4" i="8"/>
  <c r="H13" i="22"/>
  <c r="L82" i="1"/>
  <c r="L85" i="1" s="1"/>
  <c r="M7" i="18" s="1"/>
  <c r="K81" i="1"/>
  <c r="DA14" i="11"/>
  <c r="BF14" i="11" s="1"/>
  <c r="DA9" i="11"/>
  <c r="BF9" i="11" s="1"/>
  <c r="DA8" i="11"/>
  <c r="BF8" i="11" s="1"/>
  <c r="DA5" i="11"/>
  <c r="BF5" i="11" s="1"/>
  <c r="DA24" i="11"/>
  <c r="BF24" i="11" s="1"/>
  <c r="DA19" i="11"/>
  <c r="BF19" i="11" s="1"/>
  <c r="DA10" i="11"/>
  <c r="BF10" i="11" s="1"/>
  <c r="DA7" i="11"/>
  <c r="BF7" i="11" s="1"/>
  <c r="DA12" i="11"/>
  <c r="BF12" i="11" s="1"/>
  <c r="DA21" i="11"/>
  <c r="BF21" i="11" s="1"/>
  <c r="DA23" i="11"/>
  <c r="BF23" i="11" s="1"/>
  <c r="DA18" i="11"/>
  <c r="BF18" i="11" s="1"/>
  <c r="DA16" i="11"/>
  <c r="BF16" i="11" s="1"/>
  <c r="DA22" i="11"/>
  <c r="BF22" i="11" s="1"/>
  <c r="DA20" i="11"/>
  <c r="BF20" i="11" s="1"/>
  <c r="DA6" i="11"/>
  <c r="BF6" i="11" s="1"/>
  <c r="DA13" i="11"/>
  <c r="BF13" i="11" s="1"/>
  <c r="DA11" i="11"/>
  <c r="BF11" i="11" s="1"/>
  <c r="DA17" i="11"/>
  <c r="BF17" i="11" s="1"/>
  <c r="DA15" i="11"/>
  <c r="BF15" i="11" s="1"/>
  <c r="W11" i="11"/>
  <c r="AK12" i="11"/>
  <c r="AK14" i="11"/>
  <c r="AK13" i="11"/>
  <c r="N3" i="11"/>
  <c r="GG3" i="11"/>
  <c r="Q12" i="11"/>
  <c r="Q11" i="11"/>
  <c r="Q16" i="11"/>
  <c r="Q14" i="11"/>
  <c r="Q21" i="11"/>
  <c r="CZ3" i="11"/>
  <c r="Q7" i="11"/>
  <c r="Q18" i="11"/>
  <c r="Q6" i="11"/>
  <c r="Q15" i="11"/>
  <c r="Q10" i="11"/>
  <c r="Q20" i="11"/>
  <c r="Q22" i="11"/>
  <c r="Q9" i="11"/>
  <c r="Q13" i="11"/>
  <c r="Q19" i="11"/>
  <c r="ER23" i="11"/>
  <c r="GI23" i="11" s="1"/>
  <c r="ER24" i="11"/>
  <c r="GI24" i="11" s="1"/>
  <c r="ER22" i="11"/>
  <c r="GI22" i="11" s="1"/>
  <c r="ER20" i="11"/>
  <c r="GI20" i="11" s="1"/>
  <c r="ER21" i="11"/>
  <c r="GI21" i="11" s="1"/>
  <c r="ER18" i="11"/>
  <c r="GI18" i="11" s="1"/>
  <c r="ER17" i="11"/>
  <c r="GI17" i="11" s="1"/>
  <c r="ER16" i="11"/>
  <c r="GI16" i="11" s="1"/>
  <c r="ER19" i="11"/>
  <c r="GI19" i="11" s="1"/>
  <c r="ER15" i="11"/>
  <c r="GI15" i="11" s="1"/>
  <c r="ER11" i="11"/>
  <c r="GI11" i="11" s="1"/>
  <c r="ER14" i="11"/>
  <c r="GI14" i="11" s="1"/>
  <c r="ER12" i="11"/>
  <c r="GI12" i="11" s="1"/>
  <c r="ER9" i="11"/>
  <c r="GI9" i="11" s="1"/>
  <c r="ER10" i="11"/>
  <c r="GI10" i="11" s="1"/>
  <c r="ER13" i="11"/>
  <c r="GI13" i="11" s="1"/>
  <c r="ER6" i="11"/>
  <c r="GI6" i="11" s="1"/>
  <c r="ER5" i="11"/>
  <c r="GI5" i="11" s="1"/>
  <c r="ER8" i="11"/>
  <c r="GI8" i="11" s="1"/>
  <c r="EQ3" i="11"/>
  <c r="ER7" i="11"/>
  <c r="GI7" i="11" s="1"/>
  <c r="Q17" i="11"/>
  <c r="Q24" i="11"/>
  <c r="Q8" i="11"/>
  <c r="Q23" i="11"/>
  <c r="J82" i="27" l="1"/>
  <c r="J87" i="27" s="1"/>
  <c r="G39" i="22"/>
  <c r="G40" i="22" s="1"/>
  <c r="G41" i="22" s="1"/>
  <c r="K59" i="18" s="1"/>
  <c r="R54" i="1"/>
  <c r="M51" i="1"/>
  <c r="N22" i="1" s="1"/>
  <c r="N45" i="1" s="1"/>
  <c r="R59" i="1"/>
  <c r="S26" i="1" s="1"/>
  <c r="L20" i="18"/>
  <c r="L55" i="27"/>
  <c r="M16" i="27" s="1"/>
  <c r="M47" i="27" s="1"/>
  <c r="L31" i="1"/>
  <c r="L19" i="18"/>
  <c r="L5" i="18"/>
  <c r="K32" i="18"/>
  <c r="K30" i="18"/>
  <c r="N49" i="1"/>
  <c r="O20" i="1" s="1"/>
  <c r="O48" i="1" s="1"/>
  <c r="L7" i="8" s="1"/>
  <c r="K53" i="18"/>
  <c r="N52" i="27"/>
  <c r="O13" i="27" s="1"/>
  <c r="I13" i="8"/>
  <c r="L54" i="18"/>
  <c r="L6" i="18"/>
  <c r="L31" i="18"/>
  <c r="M82" i="1"/>
  <c r="M85" i="1" s="1"/>
  <c r="N7" i="18" s="1"/>
  <c r="L81" i="1"/>
  <c r="H41" i="8"/>
  <c r="H42" i="8" s="1"/>
  <c r="H43" i="8" s="1"/>
  <c r="CZ23" i="11"/>
  <c r="BE23" i="11" s="1"/>
  <c r="CZ19" i="11"/>
  <c r="BE19" i="11" s="1"/>
  <c r="CZ15" i="11"/>
  <c r="BE15" i="11" s="1"/>
  <c r="CZ11" i="11"/>
  <c r="BE11" i="11" s="1"/>
  <c r="CZ21" i="11"/>
  <c r="BE21" i="11" s="1"/>
  <c r="CZ16" i="11"/>
  <c r="BE16" i="11" s="1"/>
  <c r="CZ14" i="11"/>
  <c r="BE14" i="11" s="1"/>
  <c r="CZ9" i="11"/>
  <c r="BE9" i="11" s="1"/>
  <c r="CZ12" i="11"/>
  <c r="BE12" i="11" s="1"/>
  <c r="CZ10" i="11"/>
  <c r="BE10" i="11" s="1"/>
  <c r="CZ7" i="11"/>
  <c r="BE7" i="11" s="1"/>
  <c r="CZ5" i="11"/>
  <c r="BE5" i="11" s="1"/>
  <c r="CZ8" i="11"/>
  <c r="BE8" i="11" s="1"/>
  <c r="CZ18" i="11"/>
  <c r="BE18" i="11" s="1"/>
  <c r="CZ22" i="11"/>
  <c r="BE22" i="11" s="1"/>
  <c r="CZ20" i="11"/>
  <c r="BE20" i="11" s="1"/>
  <c r="CZ6" i="11"/>
  <c r="BE6" i="11" s="1"/>
  <c r="CZ24" i="11"/>
  <c r="BE24" i="11" s="1"/>
  <c r="CZ13" i="11"/>
  <c r="BE13" i="11" s="1"/>
  <c r="CZ17" i="11"/>
  <c r="BE17" i="11" s="1"/>
  <c r="X11" i="11"/>
  <c r="R9" i="11"/>
  <c r="R8" i="11"/>
  <c r="R7" i="11"/>
  <c r="R6" i="11"/>
  <c r="AL13" i="11"/>
  <c r="AL14" i="11"/>
  <c r="AL12" i="11"/>
  <c r="M3" i="11"/>
  <c r="GF3" i="11"/>
  <c r="P14" i="11"/>
  <c r="P8" i="11"/>
  <c r="P22" i="11"/>
  <c r="P6" i="11"/>
  <c r="P19" i="11"/>
  <c r="P23" i="11"/>
  <c r="P13" i="11"/>
  <c r="P16" i="11"/>
  <c r="P10" i="11"/>
  <c r="P18" i="11"/>
  <c r="P17" i="11"/>
  <c r="P9" i="11"/>
  <c r="P7" i="11"/>
  <c r="P12" i="11"/>
  <c r="P21" i="11"/>
  <c r="EQ24" i="11"/>
  <c r="GH24" i="11" s="1"/>
  <c r="EQ23" i="11"/>
  <c r="GH23" i="11" s="1"/>
  <c r="EQ17" i="11"/>
  <c r="GH17" i="11" s="1"/>
  <c r="EQ22" i="11"/>
  <c r="GH22" i="11" s="1"/>
  <c r="EQ19" i="11"/>
  <c r="GH19" i="11" s="1"/>
  <c r="EQ16" i="11"/>
  <c r="GH16" i="11" s="1"/>
  <c r="EQ15" i="11"/>
  <c r="GH15" i="11" s="1"/>
  <c r="EQ21" i="11"/>
  <c r="GH21" i="11" s="1"/>
  <c r="EQ18" i="11"/>
  <c r="GH18" i="11" s="1"/>
  <c r="EQ13" i="11"/>
  <c r="GH13" i="11" s="1"/>
  <c r="EQ10" i="11"/>
  <c r="GH10" i="11" s="1"/>
  <c r="EQ8" i="11"/>
  <c r="GH8" i="11" s="1"/>
  <c r="EQ11" i="11"/>
  <c r="GH11" i="11" s="1"/>
  <c r="EQ14" i="11"/>
  <c r="GH14" i="11" s="1"/>
  <c r="EQ20" i="11"/>
  <c r="GH20" i="11" s="1"/>
  <c r="EQ7" i="11"/>
  <c r="GH7" i="11" s="1"/>
  <c r="EQ6" i="11"/>
  <c r="GH6" i="11" s="1"/>
  <c r="EQ12" i="11"/>
  <c r="GH12" i="11" s="1"/>
  <c r="EQ5" i="11"/>
  <c r="GH5" i="11" s="1"/>
  <c r="EQ9" i="11"/>
  <c r="GH9" i="11" s="1"/>
  <c r="EP3" i="11"/>
  <c r="CY3" i="11"/>
  <c r="P20" i="11"/>
  <c r="P11" i="11"/>
  <c r="P15" i="11"/>
  <c r="P24" i="11"/>
  <c r="K27" i="27" l="1"/>
  <c r="K9" i="18"/>
  <c r="K37" i="18" s="1"/>
  <c r="K38" i="18" s="1"/>
  <c r="J101" i="27"/>
  <c r="J4" i="9"/>
  <c r="J7" i="29"/>
  <c r="K10" i="18"/>
  <c r="M54" i="27"/>
  <c r="S54" i="1"/>
  <c r="S59" i="1"/>
  <c r="S25" i="1"/>
  <c r="S66" i="1" s="1"/>
  <c r="T26" i="1"/>
  <c r="T54" i="1" s="1"/>
  <c r="M31" i="1"/>
  <c r="N50" i="1"/>
  <c r="O21" i="1" s="1"/>
  <c r="O51" i="27"/>
  <c r="O44" i="27"/>
  <c r="N15" i="27"/>
  <c r="N46" i="27" s="1"/>
  <c r="K10" i="22" s="1"/>
  <c r="N65" i="1"/>
  <c r="K12" i="8" s="1"/>
  <c r="O43" i="1"/>
  <c r="L9" i="8" s="1"/>
  <c r="M6" i="18"/>
  <c r="K10" i="8"/>
  <c r="M24" i="1"/>
  <c r="I14" i="8"/>
  <c r="L9" i="1"/>
  <c r="L64" i="1"/>
  <c r="CY11" i="11"/>
  <c r="BD11" i="11" s="1"/>
  <c r="CY21" i="11"/>
  <c r="BD21" i="11" s="1"/>
  <c r="CY16" i="11"/>
  <c r="BD16" i="11" s="1"/>
  <c r="CY20" i="11"/>
  <c r="BD20" i="11" s="1"/>
  <c r="CY15" i="11"/>
  <c r="BD15" i="11" s="1"/>
  <c r="CY19" i="11"/>
  <c r="BD19" i="11" s="1"/>
  <c r="CY17" i="11"/>
  <c r="BD17" i="11" s="1"/>
  <c r="CY10" i="11"/>
  <c r="BD10" i="11" s="1"/>
  <c r="CY14" i="11"/>
  <c r="BD14" i="11" s="1"/>
  <c r="CY12" i="11"/>
  <c r="BD12" i="11" s="1"/>
  <c r="CY23" i="11"/>
  <c r="BD23" i="11" s="1"/>
  <c r="CY9" i="11"/>
  <c r="BD9" i="11" s="1"/>
  <c r="CY8" i="11"/>
  <c r="BD8" i="11" s="1"/>
  <c r="CY5" i="11"/>
  <c r="BD5" i="11" s="1"/>
  <c r="CY18" i="11"/>
  <c r="BD18" i="11" s="1"/>
  <c r="CY22" i="11"/>
  <c r="BD22" i="11" s="1"/>
  <c r="CY6" i="11"/>
  <c r="BD6" i="11" s="1"/>
  <c r="CY24" i="11"/>
  <c r="BD24" i="11" s="1"/>
  <c r="CY13" i="11"/>
  <c r="BD13" i="11" s="1"/>
  <c r="CY7" i="11"/>
  <c r="BD7" i="11" s="1"/>
  <c r="Y11" i="11"/>
  <c r="S9" i="11"/>
  <c r="S8" i="11"/>
  <c r="S7" i="11"/>
  <c r="S6" i="11"/>
  <c r="AM13" i="11"/>
  <c r="AN13" i="11" s="1"/>
  <c r="AO13" i="11" s="1"/>
  <c r="AP13" i="11" s="1"/>
  <c r="AX13" i="11"/>
  <c r="AM12" i="11"/>
  <c r="AN12" i="11" s="1"/>
  <c r="AO12" i="11" s="1"/>
  <c r="AP12" i="11" s="1"/>
  <c r="AX12" i="11"/>
  <c r="AM14" i="11"/>
  <c r="AN14" i="11" s="1"/>
  <c r="AO14" i="11" s="1"/>
  <c r="AP14" i="11" s="1"/>
  <c r="AX14" i="11"/>
  <c r="N94" i="27"/>
  <c r="N97" i="27" s="1"/>
  <c r="N103" i="27" s="1"/>
  <c r="GE3" i="11"/>
  <c r="L3" i="11"/>
  <c r="O24" i="11"/>
  <c r="O7" i="11"/>
  <c r="O21" i="11"/>
  <c r="O20" i="11"/>
  <c r="O14" i="11"/>
  <c r="O16" i="11"/>
  <c r="EP22" i="11"/>
  <c r="GG22" i="11" s="1"/>
  <c r="EP24" i="11"/>
  <c r="GG24" i="11" s="1"/>
  <c r="EP23" i="11"/>
  <c r="GG23" i="11" s="1"/>
  <c r="EP20" i="11"/>
  <c r="GG20" i="11" s="1"/>
  <c r="EP21" i="11"/>
  <c r="GG21" i="11" s="1"/>
  <c r="EP18" i="11"/>
  <c r="GG18" i="11" s="1"/>
  <c r="EP17" i="11"/>
  <c r="GG17" i="11" s="1"/>
  <c r="EP19" i="11"/>
  <c r="GG19" i="11" s="1"/>
  <c r="EP16" i="11"/>
  <c r="GG16" i="11" s="1"/>
  <c r="EP15" i="11"/>
  <c r="GG15" i="11" s="1"/>
  <c r="EP14" i="11"/>
  <c r="GG14" i="11" s="1"/>
  <c r="EP13" i="11"/>
  <c r="GG13" i="11" s="1"/>
  <c r="EP10" i="11"/>
  <c r="GG10" i="11" s="1"/>
  <c r="EP12" i="11"/>
  <c r="GG12" i="11" s="1"/>
  <c r="EP7" i="11"/>
  <c r="GG7" i="11" s="1"/>
  <c r="EP9" i="11"/>
  <c r="GG9" i="11" s="1"/>
  <c r="EP8" i="11"/>
  <c r="GG8" i="11" s="1"/>
  <c r="EP11" i="11"/>
  <c r="GG11" i="11" s="1"/>
  <c r="EP6" i="11"/>
  <c r="GG6" i="11" s="1"/>
  <c r="EP5" i="11"/>
  <c r="GG5" i="11" s="1"/>
  <c r="EO3" i="11"/>
  <c r="O19" i="11"/>
  <c r="O9" i="11"/>
  <c r="O11" i="11"/>
  <c r="O8" i="11"/>
  <c r="O22" i="11"/>
  <c r="O10" i="11"/>
  <c r="O17" i="11"/>
  <c r="O12" i="11"/>
  <c r="O13" i="11"/>
  <c r="O23" i="11"/>
  <c r="CX3" i="11"/>
  <c r="O18" i="11"/>
  <c r="O6" i="11"/>
  <c r="O15" i="11"/>
  <c r="K40" i="18" l="1"/>
  <c r="K41" i="18" s="1"/>
  <c r="K3" i="9"/>
  <c r="L39" i="18" s="1"/>
  <c r="K5" i="9"/>
  <c r="L69" i="18" s="1"/>
  <c r="K72" i="27"/>
  <c r="L18" i="27"/>
  <c r="K8" i="27"/>
  <c r="K76" i="27" s="1"/>
  <c r="K77" i="27" s="1"/>
  <c r="K78" i="27" s="1"/>
  <c r="K84" i="27" s="1"/>
  <c r="K88" i="27"/>
  <c r="H14" i="22"/>
  <c r="K46" i="18"/>
  <c r="K45" i="18"/>
  <c r="K72" i="18"/>
  <c r="K49" i="18"/>
  <c r="K50" i="18"/>
  <c r="K43" i="18"/>
  <c r="K52" i="18"/>
  <c r="K47" i="18"/>
  <c r="K48" i="18"/>
  <c r="T25" i="1"/>
  <c r="T66" i="1" s="1"/>
  <c r="T59" i="1"/>
  <c r="P12" i="27"/>
  <c r="P50" i="27" s="1"/>
  <c r="M7" i="22" s="1"/>
  <c r="N53" i="27"/>
  <c r="O14" i="27" s="1"/>
  <c r="O52" i="27" s="1"/>
  <c r="M19" i="1"/>
  <c r="I5" i="8"/>
  <c r="I6" i="8" s="1"/>
  <c r="I27" i="8"/>
  <c r="I28" i="8" s="1"/>
  <c r="L69" i="1"/>
  <c r="L67" i="1"/>
  <c r="L68" i="1" s="1"/>
  <c r="N24" i="1"/>
  <c r="J14" i="8"/>
  <c r="L15" i="1"/>
  <c r="L70" i="1" s="1"/>
  <c r="L75" i="1" s="1"/>
  <c r="L12" i="1"/>
  <c r="M21" i="18" s="1"/>
  <c r="L10" i="1"/>
  <c r="I15" i="8"/>
  <c r="M52" i="1"/>
  <c r="J8" i="8" s="1"/>
  <c r="M47" i="1"/>
  <c r="M94" i="27"/>
  <c r="O44" i="1"/>
  <c r="O49" i="1"/>
  <c r="CX24" i="11"/>
  <c r="BC24" i="11" s="1"/>
  <c r="CX20" i="11"/>
  <c r="BC20" i="11" s="1"/>
  <c r="CX16" i="11"/>
  <c r="BC16" i="11" s="1"/>
  <c r="CX12" i="11"/>
  <c r="BC12" i="11" s="1"/>
  <c r="CX23" i="11"/>
  <c r="BC23" i="11" s="1"/>
  <c r="CX18" i="11"/>
  <c r="BC18" i="11" s="1"/>
  <c r="CX13" i="11"/>
  <c r="BC13" i="11" s="1"/>
  <c r="CX11" i="11"/>
  <c r="BC11" i="11" s="1"/>
  <c r="CX15" i="11"/>
  <c r="BC15" i="11" s="1"/>
  <c r="CX19" i="11"/>
  <c r="BC19" i="11" s="1"/>
  <c r="CX17" i="11"/>
  <c r="BC17" i="11" s="1"/>
  <c r="CX7" i="11"/>
  <c r="BC7" i="11" s="1"/>
  <c r="CX21" i="11"/>
  <c r="BC21" i="11" s="1"/>
  <c r="CX10" i="11"/>
  <c r="BC10" i="11" s="1"/>
  <c r="CX14" i="11"/>
  <c r="BC14" i="11" s="1"/>
  <c r="CX9" i="11"/>
  <c r="BC9" i="11" s="1"/>
  <c r="CX8" i="11"/>
  <c r="BC8" i="11" s="1"/>
  <c r="CX5" i="11"/>
  <c r="BC5" i="11" s="1"/>
  <c r="CX22" i="11"/>
  <c r="BC22" i="11" s="1"/>
  <c r="CX6" i="11"/>
  <c r="BC6" i="11" s="1"/>
  <c r="AY13" i="11"/>
  <c r="AY12" i="11"/>
  <c r="Z11" i="11"/>
  <c r="AA11" i="11" s="1"/>
  <c r="AB11" i="11" s="1"/>
  <c r="AC11" i="11" s="1"/>
  <c r="AD11" i="11" s="1"/>
  <c r="AE11" i="11" s="1"/>
  <c r="AF11" i="11" s="1"/>
  <c r="AG11" i="11" s="1"/>
  <c r="T9" i="11"/>
  <c r="T8" i="11"/>
  <c r="T7" i="11"/>
  <c r="T6" i="11"/>
  <c r="AY14" i="11"/>
  <c r="O12" i="18"/>
  <c r="GD3" i="11"/>
  <c r="K3" i="11"/>
  <c r="N20" i="11"/>
  <c r="CW3" i="11"/>
  <c r="N14" i="11"/>
  <c r="N15" i="11"/>
  <c r="N24" i="11"/>
  <c r="N8" i="11"/>
  <c r="N22" i="11"/>
  <c r="N7" i="11"/>
  <c r="N17" i="11"/>
  <c r="N12" i="11"/>
  <c r="N18" i="11"/>
  <c r="N13" i="11"/>
  <c r="N6" i="11"/>
  <c r="N23" i="11"/>
  <c r="N11" i="11"/>
  <c r="N16" i="11"/>
  <c r="N9" i="11"/>
  <c r="N19" i="11"/>
  <c r="EO24" i="11"/>
  <c r="GF24" i="11" s="1"/>
  <c r="EO23" i="11"/>
  <c r="GF23" i="11" s="1"/>
  <c r="EO20" i="11"/>
  <c r="GF20" i="11" s="1"/>
  <c r="EO19" i="11"/>
  <c r="GF19" i="11" s="1"/>
  <c r="EO22" i="11"/>
  <c r="GF22" i="11" s="1"/>
  <c r="EO18" i="11"/>
  <c r="GF18" i="11" s="1"/>
  <c r="EO13" i="11"/>
  <c r="GF13" i="11" s="1"/>
  <c r="EO12" i="11"/>
  <c r="GF12" i="11" s="1"/>
  <c r="EO21" i="11"/>
  <c r="GF21" i="11" s="1"/>
  <c r="EO16" i="11"/>
  <c r="GF16" i="11" s="1"/>
  <c r="EO15" i="11"/>
  <c r="GF15" i="11" s="1"/>
  <c r="EO14" i="11"/>
  <c r="GF14" i="11" s="1"/>
  <c r="EO9" i="11"/>
  <c r="GF9" i="11" s="1"/>
  <c r="EO11" i="11"/>
  <c r="GF11" i="11" s="1"/>
  <c r="EO17" i="11"/>
  <c r="GF17" i="11" s="1"/>
  <c r="EN3" i="11"/>
  <c r="EO10" i="11"/>
  <c r="GF10" i="11" s="1"/>
  <c r="EO7" i="11"/>
  <c r="GF7" i="11" s="1"/>
  <c r="EO8" i="11"/>
  <c r="GF8" i="11" s="1"/>
  <c r="EO6" i="11"/>
  <c r="GF6" i="11" s="1"/>
  <c r="EO5" i="11"/>
  <c r="GF5" i="11" s="1"/>
  <c r="N10" i="11"/>
  <c r="N21" i="11"/>
  <c r="L56" i="27" l="1"/>
  <c r="I8" i="22" s="1"/>
  <c r="L49" i="27"/>
  <c r="M17" i="27"/>
  <c r="M55" i="27" s="1"/>
  <c r="H27" i="22"/>
  <c r="H28" i="22" s="1"/>
  <c r="H5" i="22"/>
  <c r="H6" i="22" s="1"/>
  <c r="K75" i="27"/>
  <c r="L11" i="27"/>
  <c r="I4" i="22" s="1"/>
  <c r="H15" i="22"/>
  <c r="H24" i="22"/>
  <c r="K93" i="27"/>
  <c r="K102" i="27"/>
  <c r="L11" i="18"/>
  <c r="K55" i="18"/>
  <c r="K82" i="27"/>
  <c r="K87" i="27" s="1"/>
  <c r="L28" i="18"/>
  <c r="L34" i="18" s="1"/>
  <c r="P43" i="27"/>
  <c r="M9" i="22" s="1"/>
  <c r="O73" i="27"/>
  <c r="L12" i="22" s="1"/>
  <c r="O45" i="27"/>
  <c r="P13" i="27" s="1"/>
  <c r="M20" i="18"/>
  <c r="M19" i="18"/>
  <c r="N23" i="1"/>
  <c r="N51" i="1" s="1"/>
  <c r="P20" i="1"/>
  <c r="P48" i="1" s="1"/>
  <c r="M7" i="8" s="1"/>
  <c r="M97" i="27"/>
  <c r="M103" i="27" s="1"/>
  <c r="M53" i="1"/>
  <c r="M64" i="1" s="1"/>
  <c r="M69" i="1" s="1"/>
  <c r="J11" i="8"/>
  <c r="N24" i="18"/>
  <c r="N33" i="18" s="1"/>
  <c r="I23" i="8"/>
  <c r="I39" i="8" s="1"/>
  <c r="I20" i="8"/>
  <c r="I36" i="8" s="1"/>
  <c r="I21" i="8"/>
  <c r="I37" i="8" s="1"/>
  <c r="I25" i="8"/>
  <c r="I19" i="8"/>
  <c r="I35" i="8" s="1"/>
  <c r="I22" i="8"/>
  <c r="I38" i="8" s="1"/>
  <c r="I18" i="8"/>
  <c r="I34" i="8" s="1"/>
  <c r="I17" i="8"/>
  <c r="I33" i="8" s="1"/>
  <c r="N52" i="1"/>
  <c r="N47" i="1"/>
  <c r="I24" i="8"/>
  <c r="I40" i="8" s="1"/>
  <c r="J4" i="8"/>
  <c r="M3" i="28"/>
  <c r="N16" i="18" s="1"/>
  <c r="M5" i="18"/>
  <c r="M76" i="1"/>
  <c r="M4" i="18"/>
  <c r="L6" i="28"/>
  <c r="CW6" i="11"/>
  <c r="BB6" i="11" s="1"/>
  <c r="CW23" i="11"/>
  <c r="BB23" i="11" s="1"/>
  <c r="CW18" i="11"/>
  <c r="BB18" i="11" s="1"/>
  <c r="CW13" i="11"/>
  <c r="BB13" i="11" s="1"/>
  <c r="CW10" i="11"/>
  <c r="BB10" i="11" s="1"/>
  <c r="CW24" i="11"/>
  <c r="BB24" i="11" s="1"/>
  <c r="CW22" i="11"/>
  <c r="BB22" i="11" s="1"/>
  <c r="CW15" i="11"/>
  <c r="BB15" i="11" s="1"/>
  <c r="CW7" i="11"/>
  <c r="BB7" i="11" s="1"/>
  <c r="CW19" i="11"/>
  <c r="BB19" i="11" s="1"/>
  <c r="CW17" i="11"/>
  <c r="BB17" i="11" s="1"/>
  <c r="CW21" i="11"/>
  <c r="BB21" i="11" s="1"/>
  <c r="CW12" i="11"/>
  <c r="BB12" i="11" s="1"/>
  <c r="CW16" i="11"/>
  <c r="BB16" i="11" s="1"/>
  <c r="CW14" i="11"/>
  <c r="BB14" i="11" s="1"/>
  <c r="CW11" i="11"/>
  <c r="BB11" i="11" s="1"/>
  <c r="CW9" i="11"/>
  <c r="BB9" i="11" s="1"/>
  <c r="CW8" i="11"/>
  <c r="BB8" i="11" s="1"/>
  <c r="CW5" i="11"/>
  <c r="BB5" i="11" s="1"/>
  <c r="CW20" i="11"/>
  <c r="BB20" i="11" s="1"/>
  <c r="AH11" i="11"/>
  <c r="AI11" i="11"/>
  <c r="U9" i="11"/>
  <c r="U8" i="11"/>
  <c r="U7" i="11"/>
  <c r="U6" i="11"/>
  <c r="O94" i="27"/>
  <c r="O97" i="27" s="1"/>
  <c r="GC3" i="11"/>
  <c r="J3" i="11"/>
  <c r="M15" i="11"/>
  <c r="M17" i="11"/>
  <c r="M13" i="11"/>
  <c r="M11" i="11"/>
  <c r="M18" i="11"/>
  <c r="M9" i="11"/>
  <c r="M22" i="11"/>
  <c r="M6" i="11"/>
  <c r="M14" i="11"/>
  <c r="M19" i="11"/>
  <c r="M8" i="11"/>
  <c r="M16" i="11"/>
  <c r="M20" i="11"/>
  <c r="M7" i="11"/>
  <c r="M23" i="11"/>
  <c r="M10" i="11"/>
  <c r="M21" i="11"/>
  <c r="M24" i="11"/>
  <c r="EN24" i="11"/>
  <c r="GE24" i="11" s="1"/>
  <c r="EN21" i="11"/>
  <c r="GE21" i="11" s="1"/>
  <c r="EN22" i="11"/>
  <c r="GE22" i="11" s="1"/>
  <c r="EN18" i="11"/>
  <c r="GE18" i="11" s="1"/>
  <c r="EN23" i="11"/>
  <c r="GE23" i="11" s="1"/>
  <c r="EN16" i="11"/>
  <c r="GE16" i="11" s="1"/>
  <c r="EN20" i="11"/>
  <c r="GE20" i="11" s="1"/>
  <c r="EN19" i="11"/>
  <c r="GE19" i="11" s="1"/>
  <c r="EN11" i="11"/>
  <c r="GE11" i="11" s="1"/>
  <c r="EN9" i="11"/>
  <c r="GE9" i="11" s="1"/>
  <c r="EN15" i="11"/>
  <c r="GE15" i="11" s="1"/>
  <c r="EN13" i="11"/>
  <c r="GE13" i="11" s="1"/>
  <c r="EN17" i="11"/>
  <c r="GE17" i="11" s="1"/>
  <c r="EN10" i="11"/>
  <c r="GE10" i="11" s="1"/>
  <c r="EN5" i="11"/>
  <c r="GE5" i="11" s="1"/>
  <c r="EN12" i="11"/>
  <c r="GE12" i="11" s="1"/>
  <c r="EM3" i="11"/>
  <c r="EN8" i="11"/>
  <c r="GE8" i="11" s="1"/>
  <c r="EN14" i="11"/>
  <c r="GE14" i="11" s="1"/>
  <c r="EN7" i="11"/>
  <c r="GE7" i="11" s="1"/>
  <c r="EN6" i="11"/>
  <c r="GE6" i="11" s="1"/>
  <c r="M12" i="11"/>
  <c r="CV3" i="11"/>
  <c r="L88" i="27" l="1"/>
  <c r="L93" i="27" s="1"/>
  <c r="M11" i="18" s="1"/>
  <c r="H37" i="22"/>
  <c r="L57" i="27"/>
  <c r="M29" i="18"/>
  <c r="I11" i="22"/>
  <c r="I13" i="22" s="1"/>
  <c r="L8" i="27"/>
  <c r="L76" i="27" s="1"/>
  <c r="L77" i="27" s="1"/>
  <c r="L78" i="27" s="1"/>
  <c r="L84" i="27" s="1"/>
  <c r="L82" i="27" s="1"/>
  <c r="L87" i="27" s="1"/>
  <c r="M27" i="27" s="1"/>
  <c r="M5" i="9" s="1"/>
  <c r="N69" i="18" s="1"/>
  <c r="H38" i="22"/>
  <c r="M48" i="27"/>
  <c r="N16" i="27" s="1"/>
  <c r="N54" i="27" s="1"/>
  <c r="H23" i="22"/>
  <c r="H19" i="22"/>
  <c r="H33" i="22" s="1"/>
  <c r="H17" i="22"/>
  <c r="H31" i="22" s="1"/>
  <c r="H22" i="22"/>
  <c r="H36" i="22" s="1"/>
  <c r="H18" i="22"/>
  <c r="H32" i="22" s="1"/>
  <c r="H21" i="22"/>
  <c r="H35" i="22" s="1"/>
  <c r="H20" i="22"/>
  <c r="H34" i="22" s="1"/>
  <c r="H25" i="22"/>
  <c r="L76" i="18"/>
  <c r="L53" i="18"/>
  <c r="L32" i="18"/>
  <c r="L30" i="18"/>
  <c r="K4" i="9"/>
  <c r="L10" i="18"/>
  <c r="L46" i="18" s="1"/>
  <c r="L27" i="27"/>
  <c r="K101" i="27"/>
  <c r="L9" i="18"/>
  <c r="L8" i="18"/>
  <c r="K7" i="29"/>
  <c r="O65" i="1"/>
  <c r="L12" i="8" s="1"/>
  <c r="N47" i="27"/>
  <c r="O15" i="27" s="1"/>
  <c r="O53" i="27" s="1"/>
  <c r="L102" i="27"/>
  <c r="N12" i="18"/>
  <c r="P51" i="27"/>
  <c r="P44" i="27"/>
  <c r="P43" i="1"/>
  <c r="M9" i="8" s="1"/>
  <c r="O23" i="1"/>
  <c r="O51" i="1" s="1"/>
  <c r="J13" i="8"/>
  <c r="J15" i="8" s="1"/>
  <c r="J21" i="8" s="1"/>
  <c r="K8" i="8"/>
  <c r="M54" i="18"/>
  <c r="M9" i="1"/>
  <c r="M15" i="1" s="1"/>
  <c r="M70" i="1" s="1"/>
  <c r="N46" i="1"/>
  <c r="O22" i="1" s="1"/>
  <c r="M6" i="28"/>
  <c r="N4" i="18"/>
  <c r="M81" i="1"/>
  <c r="N82" i="1"/>
  <c r="N85" i="1" s="1"/>
  <c r="O7" i="18" s="1"/>
  <c r="I41" i="8"/>
  <c r="I42" i="8" s="1"/>
  <c r="I43" i="8" s="1"/>
  <c r="M31" i="18"/>
  <c r="J5" i="8"/>
  <c r="J6" i="8" s="1"/>
  <c r="M67" i="1"/>
  <c r="M68" i="1" s="1"/>
  <c r="J27" i="8"/>
  <c r="J28" i="8" s="1"/>
  <c r="N19" i="1"/>
  <c r="CV21" i="11"/>
  <c r="BA21" i="11" s="1"/>
  <c r="CV17" i="11"/>
  <c r="BA17" i="11" s="1"/>
  <c r="CV13" i="11"/>
  <c r="BA13" i="11" s="1"/>
  <c r="CV9" i="11"/>
  <c r="BA9" i="11" s="1"/>
  <c r="CV20" i="11"/>
  <c r="BA20" i="11" s="1"/>
  <c r="CV15" i="11"/>
  <c r="BA15" i="11" s="1"/>
  <c r="CV10" i="11"/>
  <c r="BA10" i="11" s="1"/>
  <c r="CV11" i="11"/>
  <c r="BA11" i="11" s="1"/>
  <c r="CV5" i="11"/>
  <c r="BA5" i="11" s="1"/>
  <c r="CV6" i="11"/>
  <c r="BA6" i="11" s="1"/>
  <c r="CV24" i="11"/>
  <c r="BA24" i="11" s="1"/>
  <c r="CV22" i="11"/>
  <c r="BA22" i="11" s="1"/>
  <c r="CV19" i="11"/>
  <c r="BA19" i="11" s="1"/>
  <c r="CV23" i="11"/>
  <c r="BA23" i="11" s="1"/>
  <c r="CV12" i="11"/>
  <c r="BA12" i="11" s="1"/>
  <c r="CV7" i="11"/>
  <c r="BA7" i="11" s="1"/>
  <c r="CV16" i="11"/>
  <c r="BA16" i="11" s="1"/>
  <c r="CV14" i="11"/>
  <c r="BA14" i="11" s="1"/>
  <c r="CV18" i="11"/>
  <c r="BA18" i="11" s="1"/>
  <c r="CV8" i="11"/>
  <c r="BA8" i="11" s="1"/>
  <c r="AJ11" i="11"/>
  <c r="AK11" i="11"/>
  <c r="V9" i="11"/>
  <c r="V8" i="11"/>
  <c r="V7" i="11"/>
  <c r="V6" i="11"/>
  <c r="P12" i="18"/>
  <c r="O103" i="27"/>
  <c r="L10" i="11"/>
  <c r="L16" i="11"/>
  <c r="EM22" i="11"/>
  <c r="GD22" i="11" s="1"/>
  <c r="EM24" i="11"/>
  <c r="GD24" i="11" s="1"/>
  <c r="EM17" i="11"/>
  <c r="GD17" i="11" s="1"/>
  <c r="EM21" i="11"/>
  <c r="GD21" i="11" s="1"/>
  <c r="EM19" i="11"/>
  <c r="GD19" i="11" s="1"/>
  <c r="EM23" i="11"/>
  <c r="GD23" i="11" s="1"/>
  <c r="EM20" i="11"/>
  <c r="GD20" i="11" s="1"/>
  <c r="EM15" i="11"/>
  <c r="GD15" i="11" s="1"/>
  <c r="EM18" i="11"/>
  <c r="GD18" i="11" s="1"/>
  <c r="EM16" i="11"/>
  <c r="GD16" i="11" s="1"/>
  <c r="EM8" i="11"/>
  <c r="GD8" i="11" s="1"/>
  <c r="EM10" i="11"/>
  <c r="GD10" i="11" s="1"/>
  <c r="EM5" i="11"/>
  <c r="GD5" i="11" s="1"/>
  <c r="EM13" i="11"/>
  <c r="GD13" i="11" s="1"/>
  <c r="EM7" i="11"/>
  <c r="GD7" i="11" s="1"/>
  <c r="EM14" i="11"/>
  <c r="GD14" i="11" s="1"/>
  <c r="EL3" i="11"/>
  <c r="EM12" i="11"/>
  <c r="GD12" i="11" s="1"/>
  <c r="EM11" i="11"/>
  <c r="GD11" i="11" s="1"/>
  <c r="EM6" i="11"/>
  <c r="GD6" i="11" s="1"/>
  <c r="EM9" i="11"/>
  <c r="GD9" i="11" s="1"/>
  <c r="L11" i="11"/>
  <c r="L24" i="11"/>
  <c r="CU3" i="11"/>
  <c r="L12" i="11"/>
  <c r="L19" i="11"/>
  <c r="L6" i="11"/>
  <c r="L17" i="11"/>
  <c r="L23" i="11"/>
  <c r="L7" i="11"/>
  <c r="L13" i="11"/>
  <c r="L18" i="11"/>
  <c r="L14" i="11"/>
  <c r="L15" i="11"/>
  <c r="L22" i="11"/>
  <c r="L20" i="11"/>
  <c r="L8" i="11"/>
  <c r="L9" i="11"/>
  <c r="L21" i="11"/>
  <c r="M28" i="18" l="1"/>
  <c r="M34" i="18" s="1"/>
  <c r="M76" i="18" s="1"/>
  <c r="L50" i="18"/>
  <c r="L49" i="18"/>
  <c r="L48" i="18"/>
  <c r="L43" i="18"/>
  <c r="L55" i="18" s="1"/>
  <c r="L47" i="18"/>
  <c r="L52" i="18"/>
  <c r="L72" i="18"/>
  <c r="L45" i="18"/>
  <c r="L72" i="27"/>
  <c r="I14" i="22"/>
  <c r="L5" i="9"/>
  <c r="M69" i="18" s="1"/>
  <c r="M18" i="27"/>
  <c r="L40" i="18"/>
  <c r="L3" i="9"/>
  <c r="M39" i="18" s="1"/>
  <c r="H39" i="22"/>
  <c r="H40" i="22" s="1"/>
  <c r="H41" i="22" s="1"/>
  <c r="L59" i="18" s="1"/>
  <c r="L37" i="18"/>
  <c r="L38" i="18" s="1"/>
  <c r="L41" i="18" s="1"/>
  <c r="Q12" i="27"/>
  <c r="Q43" i="27" s="1"/>
  <c r="N9" i="22" s="1"/>
  <c r="N31" i="1"/>
  <c r="O46" i="27"/>
  <c r="P14" i="27" s="1"/>
  <c r="P52" i="27" s="1"/>
  <c r="N18" i="27"/>
  <c r="N56" i="27" s="1"/>
  <c r="O46" i="1"/>
  <c r="P22" i="1" s="1"/>
  <c r="P50" i="1" s="1"/>
  <c r="J14" i="22"/>
  <c r="M10" i="1"/>
  <c r="M12" i="1"/>
  <c r="N21" i="18" s="1"/>
  <c r="K11" i="8"/>
  <c r="N53" i="1"/>
  <c r="O24" i="18"/>
  <c r="O33" i="18" s="1"/>
  <c r="N54" i="18"/>
  <c r="J37" i="8"/>
  <c r="M53" i="18"/>
  <c r="M30" i="18"/>
  <c r="J24" i="8"/>
  <c r="J40" i="8" s="1"/>
  <c r="J17" i="8"/>
  <c r="J33" i="8" s="1"/>
  <c r="J18" i="8"/>
  <c r="J34" i="8" s="1"/>
  <c r="J25" i="8"/>
  <c r="J19" i="8"/>
  <c r="J35" i="8" s="1"/>
  <c r="J20" i="8"/>
  <c r="J36" i="8" s="1"/>
  <c r="J22" i="8"/>
  <c r="J38" i="8" s="1"/>
  <c r="N3" i="28"/>
  <c r="O16" i="18" s="1"/>
  <c r="K4" i="8"/>
  <c r="O50" i="1"/>
  <c r="O45" i="1"/>
  <c r="L10" i="8" s="1"/>
  <c r="J23" i="8"/>
  <c r="J39" i="8" s="1"/>
  <c r="N31" i="18"/>
  <c r="M10" i="18"/>
  <c r="M88" i="27"/>
  <c r="L4" i="9"/>
  <c r="L101" i="27"/>
  <c r="M9" i="18"/>
  <c r="N6" i="18"/>
  <c r="M75" i="1"/>
  <c r="N5" i="18" s="1"/>
  <c r="CU22" i="11"/>
  <c r="AZ22" i="11" s="1"/>
  <c r="CU7" i="11"/>
  <c r="AZ7" i="11" s="1"/>
  <c r="CU20" i="11"/>
  <c r="AZ20" i="11" s="1"/>
  <c r="CU15" i="11"/>
  <c r="AZ15" i="11" s="1"/>
  <c r="CU10" i="11"/>
  <c r="AZ10" i="11" s="1"/>
  <c r="CU14" i="11"/>
  <c r="AZ14" i="11" s="1"/>
  <c r="CU18" i="11"/>
  <c r="AZ18" i="11" s="1"/>
  <c r="CU6" i="11"/>
  <c r="AZ6" i="11" s="1"/>
  <c r="CU13" i="11"/>
  <c r="AZ13" i="11" s="1"/>
  <c r="CU11" i="11"/>
  <c r="AZ11" i="11" s="1"/>
  <c r="CU8" i="11"/>
  <c r="AZ8" i="11" s="1"/>
  <c r="CU5" i="11"/>
  <c r="AZ5" i="11" s="1"/>
  <c r="CU24" i="11"/>
  <c r="AZ24" i="11" s="1"/>
  <c r="CU17" i="11"/>
  <c r="AZ17" i="11" s="1"/>
  <c r="CU21" i="11"/>
  <c r="AZ21" i="11" s="1"/>
  <c r="CU19" i="11"/>
  <c r="AZ19" i="11" s="1"/>
  <c r="CU23" i="11"/>
  <c r="AZ23" i="11" s="1"/>
  <c r="CU12" i="11"/>
  <c r="AZ12" i="11" s="1"/>
  <c r="CU16" i="11"/>
  <c r="AZ16" i="11" s="1"/>
  <c r="CU9" i="11"/>
  <c r="AZ9" i="11" s="1"/>
  <c r="AL11" i="11"/>
  <c r="W9" i="11"/>
  <c r="W8" i="11"/>
  <c r="W7" i="11"/>
  <c r="W6" i="11"/>
  <c r="K17" i="11"/>
  <c r="K12" i="11"/>
  <c r="K16" i="11"/>
  <c r="K24" i="11"/>
  <c r="EL21" i="11"/>
  <c r="GC21" i="11" s="1"/>
  <c r="EL24" i="11"/>
  <c r="GC24" i="11" s="1"/>
  <c r="EL16" i="11"/>
  <c r="GC16" i="11" s="1"/>
  <c r="EL20" i="11"/>
  <c r="GC20" i="11" s="1"/>
  <c r="EL19" i="11"/>
  <c r="GC19" i="11" s="1"/>
  <c r="EL18" i="11"/>
  <c r="GC18" i="11" s="1"/>
  <c r="EL23" i="11"/>
  <c r="GC23" i="11" s="1"/>
  <c r="EL22" i="11"/>
  <c r="GC22" i="11" s="1"/>
  <c r="EL17" i="11"/>
  <c r="GC17" i="11" s="1"/>
  <c r="EL14" i="11"/>
  <c r="GC14" i="11" s="1"/>
  <c r="EL13" i="11"/>
  <c r="GC13" i="11" s="1"/>
  <c r="EL15" i="11"/>
  <c r="GC15" i="11" s="1"/>
  <c r="EL12" i="11"/>
  <c r="GC12" i="11" s="1"/>
  <c r="EL9" i="11"/>
  <c r="GC9" i="11" s="1"/>
  <c r="EL6" i="11"/>
  <c r="GC6" i="11" s="1"/>
  <c r="EL5" i="11"/>
  <c r="GC5" i="11" s="1"/>
  <c r="EL7" i="11"/>
  <c r="GC7" i="11" s="1"/>
  <c r="EL10" i="11"/>
  <c r="GC10" i="11" s="1"/>
  <c r="EL11" i="11"/>
  <c r="GC11" i="11" s="1"/>
  <c r="EL8" i="11"/>
  <c r="GC8" i="11" s="1"/>
  <c r="K18" i="11"/>
  <c r="K22" i="11"/>
  <c r="K14" i="11"/>
  <c r="K15" i="11"/>
  <c r="K7" i="11"/>
  <c r="K20" i="11"/>
  <c r="K13" i="11"/>
  <c r="K23" i="11"/>
  <c r="K9" i="11"/>
  <c r="K19" i="11"/>
  <c r="K6" i="11"/>
  <c r="K10" i="11"/>
  <c r="K21" i="11"/>
  <c r="K11" i="11"/>
  <c r="K8" i="11"/>
  <c r="M11" i="27" l="1"/>
  <c r="J4" i="22" s="1"/>
  <c r="I27" i="22"/>
  <c r="I28" i="22" s="1"/>
  <c r="L75" i="27"/>
  <c r="I5" i="22"/>
  <c r="I6" i="22" s="1"/>
  <c r="M32" i="18"/>
  <c r="M56" i="27"/>
  <c r="J8" i="22" s="1"/>
  <c r="M49" i="27"/>
  <c r="I15" i="22"/>
  <c r="Q50" i="27"/>
  <c r="N7" i="22" s="1"/>
  <c r="P73" i="27"/>
  <c r="M12" i="22" s="1"/>
  <c r="P45" i="27"/>
  <c r="Q13" i="27" s="1"/>
  <c r="Q51" i="27" s="1"/>
  <c r="L10" i="22"/>
  <c r="P45" i="1"/>
  <c r="Q21" i="1" s="1"/>
  <c r="Q44" i="1" s="1"/>
  <c r="N49" i="27"/>
  <c r="O17" i="27" s="1"/>
  <c r="K13" i="8"/>
  <c r="P21" i="1"/>
  <c r="P44" i="1" s="1"/>
  <c r="N19" i="18"/>
  <c r="N20" i="18"/>
  <c r="N64" i="1"/>
  <c r="K27" i="8" s="1"/>
  <c r="K28" i="8" s="1"/>
  <c r="J41" i="8"/>
  <c r="J42" i="8" s="1"/>
  <c r="J43" i="8" s="1"/>
  <c r="M3" i="9"/>
  <c r="N39" i="18" s="1"/>
  <c r="M40" i="18"/>
  <c r="N76" i="1"/>
  <c r="M93" i="27"/>
  <c r="N11" i="18" s="1"/>
  <c r="N9" i="1"/>
  <c r="O24" i="1"/>
  <c r="K14" i="8"/>
  <c r="P94" i="27"/>
  <c r="P97" i="27" s="1"/>
  <c r="AX11" i="11"/>
  <c r="AM11" i="11"/>
  <c r="X9" i="11"/>
  <c r="X8" i="11"/>
  <c r="X7" i="11"/>
  <c r="X6" i="11"/>
  <c r="J17" i="11"/>
  <c r="J5" i="11"/>
  <c r="J22" i="11"/>
  <c r="AZ25" i="11"/>
  <c r="J6" i="11"/>
  <c r="J23" i="11"/>
  <c r="J9" i="11"/>
  <c r="J18" i="11"/>
  <c r="J12" i="11"/>
  <c r="J19" i="11"/>
  <c r="J8" i="11"/>
  <c r="J15" i="11"/>
  <c r="J20" i="11"/>
  <c r="J11" i="11"/>
  <c r="J13" i="11"/>
  <c r="J16" i="11"/>
  <c r="J10" i="11"/>
  <c r="J14" i="11"/>
  <c r="J24" i="11"/>
  <c r="J7" i="11"/>
  <c r="J21" i="11"/>
  <c r="I23" i="22" l="1"/>
  <c r="I20" i="22"/>
  <c r="I22" i="22"/>
  <c r="I36" i="22" s="1"/>
  <c r="I19" i="22"/>
  <c r="I33" i="22" s="1"/>
  <c r="I18" i="22"/>
  <c r="I32" i="22" s="1"/>
  <c r="I17" i="22"/>
  <c r="I31" i="22" s="1"/>
  <c r="I25" i="22"/>
  <c r="I21" i="22"/>
  <c r="N17" i="27"/>
  <c r="J11" i="22"/>
  <c r="M57" i="27"/>
  <c r="M72" i="27" s="1"/>
  <c r="N29" i="18"/>
  <c r="M75" i="27"/>
  <c r="N8" i="18" s="1"/>
  <c r="M8" i="18"/>
  <c r="L7" i="29"/>
  <c r="I24" i="22"/>
  <c r="I38" i="22"/>
  <c r="I34" i="22"/>
  <c r="I35" i="22"/>
  <c r="I37" i="22"/>
  <c r="Q44" i="27"/>
  <c r="R12" i="27" s="1"/>
  <c r="R43" i="27" s="1"/>
  <c r="O9" i="22" s="1"/>
  <c r="M102" i="27"/>
  <c r="M10" i="8"/>
  <c r="Q49" i="1"/>
  <c r="P49" i="1"/>
  <c r="Q20" i="1" s="1"/>
  <c r="Q43" i="1" s="1"/>
  <c r="N69" i="1"/>
  <c r="O4" i="18" s="1"/>
  <c r="N67" i="1"/>
  <c r="N68" i="1" s="1"/>
  <c r="O19" i="1"/>
  <c r="L4" i="8" s="1"/>
  <c r="K5" i="8"/>
  <c r="K6" i="8" s="1"/>
  <c r="N81" i="1"/>
  <c r="O82" i="1"/>
  <c r="O85" i="1" s="1"/>
  <c r="P7" i="18" s="1"/>
  <c r="O47" i="1"/>
  <c r="O52" i="1"/>
  <c r="L8" i="8" s="1"/>
  <c r="N10" i="1"/>
  <c r="N15" i="1"/>
  <c r="N70" i="1" s="1"/>
  <c r="N12" i="1"/>
  <c r="O21" i="18" s="1"/>
  <c r="O55" i="27"/>
  <c r="O48" i="27"/>
  <c r="K15" i="8"/>
  <c r="K24" i="8" s="1"/>
  <c r="K40" i="8" s="1"/>
  <c r="K5" i="11"/>
  <c r="AN11" i="11"/>
  <c r="AO11" i="11" s="1"/>
  <c r="AP11" i="11" s="1"/>
  <c r="AY11" i="11"/>
  <c r="Y9" i="11"/>
  <c r="Y8" i="11"/>
  <c r="Y7" i="11"/>
  <c r="Y6" i="11"/>
  <c r="Z6" i="11"/>
  <c r="AA6" i="11" s="1"/>
  <c r="AB6" i="11" s="1"/>
  <c r="AC6" i="11" s="1"/>
  <c r="AD6" i="11" s="1"/>
  <c r="AE6" i="11" s="1"/>
  <c r="AF6" i="11" s="1"/>
  <c r="AG6" i="11" s="1"/>
  <c r="AH6" i="11" s="1"/>
  <c r="AI6" i="11" s="1"/>
  <c r="AJ6" i="11" s="1"/>
  <c r="AK6" i="11" s="1"/>
  <c r="AL6" i="11" s="1"/>
  <c r="AM6" i="11" s="1"/>
  <c r="AN6" i="11" s="1"/>
  <c r="AO6" i="11" s="1"/>
  <c r="AP6" i="11" s="1"/>
  <c r="AQ6" i="11" s="1"/>
  <c r="AR6" i="11" s="1"/>
  <c r="AS6" i="11" s="1"/>
  <c r="P103" i="27"/>
  <c r="Q12" i="18"/>
  <c r="J25" i="11"/>
  <c r="GC25" i="11"/>
  <c r="I39" i="22" l="1"/>
  <c r="I40" i="22" s="1"/>
  <c r="I41" i="22" s="1"/>
  <c r="M59" i="18" s="1"/>
  <c r="J27" i="22"/>
  <c r="J28" i="22" s="1"/>
  <c r="J5" i="22"/>
  <c r="J6" i="22" s="1"/>
  <c r="N11" i="27"/>
  <c r="K4" i="22" s="1"/>
  <c r="J13" i="22"/>
  <c r="J15" i="22"/>
  <c r="N48" i="27"/>
  <c r="M8" i="27"/>
  <c r="M76" i="27" s="1"/>
  <c r="M77" i="27" s="1"/>
  <c r="M78" i="27" s="1"/>
  <c r="M84" i="27" s="1"/>
  <c r="N55" i="27"/>
  <c r="K8" i="22" s="1"/>
  <c r="O16" i="27"/>
  <c r="O54" i="27" s="1"/>
  <c r="M47" i="18"/>
  <c r="M43" i="18"/>
  <c r="M49" i="18"/>
  <c r="M37" i="18"/>
  <c r="M38" i="18" s="1"/>
  <c r="M41" i="18" s="1"/>
  <c r="M48" i="18"/>
  <c r="M72" i="18"/>
  <c r="M52" i="18"/>
  <c r="M45" i="18"/>
  <c r="M46" i="18"/>
  <c r="M50" i="18"/>
  <c r="R50" i="27"/>
  <c r="O7" i="22" s="1"/>
  <c r="Q73" i="27"/>
  <c r="N12" i="22" s="1"/>
  <c r="O31" i="1"/>
  <c r="O19" i="18"/>
  <c r="P65" i="1"/>
  <c r="M12" i="8" s="1"/>
  <c r="N6" i="28"/>
  <c r="N9" i="8"/>
  <c r="O3" i="28"/>
  <c r="P16" i="18" s="1"/>
  <c r="Q48" i="1"/>
  <c r="N7" i="8" s="1"/>
  <c r="O54" i="18"/>
  <c r="P23" i="1"/>
  <c r="P51" i="1" s="1"/>
  <c r="O31" i="18"/>
  <c r="K20" i="8"/>
  <c r="K36" i="8" s="1"/>
  <c r="K18" i="8"/>
  <c r="K34" i="8" s="1"/>
  <c r="K19" i="8"/>
  <c r="K35" i="8" s="1"/>
  <c r="K22" i="8"/>
  <c r="K38" i="8" s="1"/>
  <c r="K17" i="8"/>
  <c r="K33" i="8" s="1"/>
  <c r="K25" i="8"/>
  <c r="K21" i="8"/>
  <c r="K37" i="8" s="1"/>
  <c r="K23" i="8"/>
  <c r="K39" i="8" s="1"/>
  <c r="N75" i="1"/>
  <c r="O5" i="18" s="1"/>
  <c r="P16" i="27"/>
  <c r="O6" i="18"/>
  <c r="O20" i="18"/>
  <c r="L11" i="8"/>
  <c r="L13" i="8" s="1"/>
  <c r="P24" i="18"/>
  <c r="P33" i="18" s="1"/>
  <c r="O53" i="1"/>
  <c r="K25" i="11"/>
  <c r="Z9" i="11"/>
  <c r="Z8" i="11"/>
  <c r="Z7" i="11"/>
  <c r="AT6" i="11"/>
  <c r="J23" i="22" l="1"/>
  <c r="J37" i="22" s="1"/>
  <c r="M55" i="18"/>
  <c r="O47" i="27"/>
  <c r="P15" i="27" s="1"/>
  <c r="P53" i="27" s="1"/>
  <c r="M82" i="27"/>
  <c r="M87" i="27" s="1"/>
  <c r="N28" i="18"/>
  <c r="N34" i="18" s="1"/>
  <c r="N57" i="27"/>
  <c r="K11" i="22"/>
  <c r="K13" i="22" s="1"/>
  <c r="O29" i="18"/>
  <c r="J20" i="22"/>
  <c r="J34" i="22" s="1"/>
  <c r="J25" i="22"/>
  <c r="J19" i="22"/>
  <c r="J33" i="22" s="1"/>
  <c r="J22" i="22"/>
  <c r="J36" i="22" s="1"/>
  <c r="J17" i="22"/>
  <c r="J31" i="22" s="1"/>
  <c r="J39" i="22" s="1"/>
  <c r="J40" i="22" s="1"/>
  <c r="J41" i="22" s="1"/>
  <c r="N59" i="18" s="1"/>
  <c r="J18" i="22"/>
  <c r="J32" i="22" s="1"/>
  <c r="J24" i="22"/>
  <c r="J38" i="22" s="1"/>
  <c r="J21" i="22"/>
  <c r="J35" i="22" s="1"/>
  <c r="P46" i="27"/>
  <c r="M10" i="22" s="1"/>
  <c r="Q14" i="27"/>
  <c r="Q45" i="27" s="1"/>
  <c r="R20" i="1"/>
  <c r="P46" i="1"/>
  <c r="Q22" i="1" s="1"/>
  <c r="P24" i="1"/>
  <c r="L14" i="8"/>
  <c r="L15" i="8" s="1"/>
  <c r="O64" i="1"/>
  <c r="O76" i="1"/>
  <c r="P54" i="27"/>
  <c r="P47" i="27"/>
  <c r="O9" i="1"/>
  <c r="K41" i="8"/>
  <c r="K42" i="8" s="1"/>
  <c r="K43" i="8" s="1"/>
  <c r="Q94" i="27"/>
  <c r="Q97" i="27" s="1"/>
  <c r="BA25" i="11"/>
  <c r="AA9" i="11"/>
  <c r="AA8" i="11"/>
  <c r="AA7" i="11"/>
  <c r="N76" i="18" l="1"/>
  <c r="N32" i="18"/>
  <c r="N30" i="18"/>
  <c r="N53" i="18"/>
  <c r="N27" i="27"/>
  <c r="N9" i="18"/>
  <c r="N37" i="18" s="1"/>
  <c r="N10" i="18"/>
  <c r="M4" i="9"/>
  <c r="M101" i="27"/>
  <c r="M7" i="29"/>
  <c r="Q52" i="27"/>
  <c r="R13" i="27" s="1"/>
  <c r="R44" i="27" s="1"/>
  <c r="N38" i="18"/>
  <c r="R43" i="1"/>
  <c r="O9" i="8" s="1"/>
  <c r="Q65" i="1"/>
  <c r="N12" i="8" s="1"/>
  <c r="R48" i="1"/>
  <c r="O7" i="8" s="1"/>
  <c r="L23" i="8"/>
  <c r="L21" i="8"/>
  <c r="Q45" i="1"/>
  <c r="N10" i="8" s="1"/>
  <c r="Q50" i="1"/>
  <c r="O15" i="1"/>
  <c r="O70" i="1" s="1"/>
  <c r="O75" i="1" s="1"/>
  <c r="O12" i="1"/>
  <c r="P20" i="18" s="1"/>
  <c r="O10" i="1"/>
  <c r="L24" i="8"/>
  <c r="L20" i="8"/>
  <c r="L22" i="8"/>
  <c r="L38" i="8" s="1"/>
  <c r="L19" i="8"/>
  <c r="L35" i="8" s="1"/>
  <c r="L17" i="8"/>
  <c r="L33" i="8" s="1"/>
  <c r="L25" i="8"/>
  <c r="L18" i="8"/>
  <c r="O81" i="1"/>
  <c r="P82" i="1"/>
  <c r="P85" i="1" s="1"/>
  <c r="Q7" i="18" s="1"/>
  <c r="O69" i="1"/>
  <c r="L27" i="8"/>
  <c r="L28" i="8" s="1"/>
  <c r="O67" i="1"/>
  <c r="O68" i="1" s="1"/>
  <c r="P19" i="1"/>
  <c r="L5" i="8"/>
  <c r="L6" i="8" s="1"/>
  <c r="Q15" i="27"/>
  <c r="P52" i="1"/>
  <c r="M8" i="8" s="1"/>
  <c r="P47" i="1"/>
  <c r="L5" i="11"/>
  <c r="GD25" i="11"/>
  <c r="AB9" i="11"/>
  <c r="AB8" i="11"/>
  <c r="AB7" i="11"/>
  <c r="Q103" i="27"/>
  <c r="R12" i="18"/>
  <c r="AU6" i="11"/>
  <c r="K14" i="22" l="1"/>
  <c r="K15" i="22" s="1"/>
  <c r="O18" i="27"/>
  <c r="N5" i="9"/>
  <c r="O69" i="18" s="1"/>
  <c r="N8" i="27"/>
  <c r="N76" i="27" s="1"/>
  <c r="N77" i="27" s="1"/>
  <c r="N78" i="27" s="1"/>
  <c r="N84" i="27" s="1"/>
  <c r="N72" i="27"/>
  <c r="N88" i="27"/>
  <c r="N3" i="9"/>
  <c r="O39" i="18" s="1"/>
  <c r="N40" i="18"/>
  <c r="N41" i="18" s="1"/>
  <c r="N46" i="18"/>
  <c r="N52" i="18"/>
  <c r="N43" i="18"/>
  <c r="N45" i="18"/>
  <c r="N47" i="18"/>
  <c r="N49" i="18"/>
  <c r="N48" i="18"/>
  <c r="N72" i="18"/>
  <c r="N50" i="18"/>
  <c r="R51" i="27"/>
  <c r="P31" i="1"/>
  <c r="Q23" i="1"/>
  <c r="Q46" i="1" s="1"/>
  <c r="P19" i="18"/>
  <c r="R21" i="1"/>
  <c r="S12" i="27"/>
  <c r="S43" i="27" s="1"/>
  <c r="P9" i="22" s="1"/>
  <c r="Q46" i="27"/>
  <c r="Q53" i="27"/>
  <c r="Q24" i="18"/>
  <c r="Q33" i="18" s="1"/>
  <c r="P53" i="1"/>
  <c r="M11" i="8"/>
  <c r="P6" i="18"/>
  <c r="P21" i="18"/>
  <c r="P3" i="28"/>
  <c r="Q16" i="18" s="1"/>
  <c r="M4" i="8"/>
  <c r="P5" i="18"/>
  <c r="P76" i="1"/>
  <c r="L40" i="8"/>
  <c r="L36" i="8"/>
  <c r="L37" i="8"/>
  <c r="L39" i="8"/>
  <c r="L34" i="8"/>
  <c r="P4" i="18"/>
  <c r="O6" i="28"/>
  <c r="L25" i="11"/>
  <c r="AC9" i="11"/>
  <c r="AC8" i="11"/>
  <c r="AC7" i="11"/>
  <c r="R94" i="27"/>
  <c r="N82" i="27" l="1"/>
  <c r="N87" i="27" s="1"/>
  <c r="O28" i="18"/>
  <c r="O34" i="18" s="1"/>
  <c r="N101" i="27"/>
  <c r="N55" i="18"/>
  <c r="O9" i="18"/>
  <c r="O49" i="27"/>
  <c r="P17" i="27" s="1"/>
  <c r="O56" i="27"/>
  <c r="L8" i="22" s="1"/>
  <c r="K24" i="22"/>
  <c r="K21" i="22"/>
  <c r="K35" i="22" s="1"/>
  <c r="K23" i="22"/>
  <c r="K37" i="22" s="1"/>
  <c r="K20" i="22"/>
  <c r="K34" i="22" s="1"/>
  <c r="K17" i="22"/>
  <c r="K31" i="22" s="1"/>
  <c r="K25" i="22"/>
  <c r="K22" i="22"/>
  <c r="K36" i="22" s="1"/>
  <c r="K19" i="22"/>
  <c r="K33" i="22" s="1"/>
  <c r="K18" i="22"/>
  <c r="K32" i="22" s="1"/>
  <c r="N93" i="27"/>
  <c r="N102" i="27" s="1"/>
  <c r="O11" i="18"/>
  <c r="N75" i="27"/>
  <c r="O11" i="27"/>
  <c r="K5" i="22"/>
  <c r="K6" i="22" s="1"/>
  <c r="K27" i="22"/>
  <c r="K28" i="22" s="1"/>
  <c r="Q51" i="1"/>
  <c r="R22" i="1" s="1"/>
  <c r="P9" i="1"/>
  <c r="P12" i="1" s="1"/>
  <c r="Q21" i="18" s="1"/>
  <c r="R49" i="1"/>
  <c r="R44" i="1"/>
  <c r="S50" i="27"/>
  <c r="P7" i="22" s="1"/>
  <c r="R73" i="27"/>
  <c r="O12" i="22" s="1"/>
  <c r="P54" i="18"/>
  <c r="L41" i="8"/>
  <c r="L42" i="8" s="1"/>
  <c r="L43" i="8" s="1"/>
  <c r="M14" i="8"/>
  <c r="Q24" i="1"/>
  <c r="P31" i="18"/>
  <c r="P81" i="1"/>
  <c r="Q82" i="1"/>
  <c r="Q85" i="1" s="1"/>
  <c r="R7" i="18" s="1"/>
  <c r="P64" i="1"/>
  <c r="M13" i="8"/>
  <c r="R14" i="27"/>
  <c r="N10" i="22"/>
  <c r="BB25" i="11"/>
  <c r="AD9" i="11"/>
  <c r="AD8" i="11"/>
  <c r="AD7" i="11"/>
  <c r="R97" i="27"/>
  <c r="R103" i="27" s="1"/>
  <c r="P55" i="27" l="1"/>
  <c r="P48" i="27"/>
  <c r="K39" i="22"/>
  <c r="K40" i="22" s="1"/>
  <c r="K41" i="22" s="1"/>
  <c r="O59" i="18" s="1"/>
  <c r="O27" i="27"/>
  <c r="O10" i="18"/>
  <c r="N4" i="9"/>
  <c r="K38" i="22"/>
  <c r="L4" i="22"/>
  <c r="O8" i="18"/>
  <c r="N7" i="29"/>
  <c r="O76" i="18"/>
  <c r="O32" i="18"/>
  <c r="O53" i="18"/>
  <c r="O30" i="18"/>
  <c r="P29" i="18"/>
  <c r="L11" i="22"/>
  <c r="L13" i="22" s="1"/>
  <c r="O57" i="27"/>
  <c r="Q31" i="1"/>
  <c r="S20" i="1"/>
  <c r="R65" i="1" s="1"/>
  <c r="O12" i="8" s="1"/>
  <c r="P10" i="1"/>
  <c r="Q20" i="18"/>
  <c r="P15" i="1"/>
  <c r="P70" i="1" s="1"/>
  <c r="P75" i="1" s="1"/>
  <c r="Q76" i="1" s="1"/>
  <c r="Q6" i="18"/>
  <c r="R45" i="27"/>
  <c r="R52" i="27"/>
  <c r="P69" i="1"/>
  <c r="M27" i="8"/>
  <c r="M28" i="8" s="1"/>
  <c r="M5" i="8"/>
  <c r="M6" i="8" s="1"/>
  <c r="P67" i="1"/>
  <c r="P68" i="1" s="1"/>
  <c r="Q19" i="1"/>
  <c r="Q47" i="1"/>
  <c r="Q52" i="1"/>
  <c r="R50" i="1"/>
  <c r="R45" i="1"/>
  <c r="M15" i="8"/>
  <c r="M23" i="8" s="1"/>
  <c r="M5" i="11"/>
  <c r="GE25" i="11"/>
  <c r="AE9" i="11"/>
  <c r="AE8" i="11"/>
  <c r="AE7" i="11"/>
  <c r="AV6" i="11"/>
  <c r="S12" i="18"/>
  <c r="O37" i="18" l="1"/>
  <c r="O38" i="18" s="1"/>
  <c r="O41" i="18" s="1"/>
  <c r="O46" i="18"/>
  <c r="O43" i="18"/>
  <c r="O47" i="18"/>
  <c r="O49" i="18"/>
  <c r="O48" i="18"/>
  <c r="O45" i="18"/>
  <c r="O50" i="18"/>
  <c r="O72" i="18"/>
  <c r="L14" i="22"/>
  <c r="O5" i="9"/>
  <c r="P69" i="18" s="1"/>
  <c r="P18" i="27"/>
  <c r="O72" i="27"/>
  <c r="O8" i="27"/>
  <c r="O76" i="27" s="1"/>
  <c r="Q16" i="27"/>
  <c r="O40" i="18"/>
  <c r="O3" i="9"/>
  <c r="P39" i="18" s="1"/>
  <c r="O88" i="27"/>
  <c r="O52" i="18"/>
  <c r="S43" i="1"/>
  <c r="P9" i="8" s="1"/>
  <c r="S13" i="27"/>
  <c r="S51" i="27" s="1"/>
  <c r="S48" i="1"/>
  <c r="P7" i="8" s="1"/>
  <c r="Q19" i="18"/>
  <c r="Q5" i="18"/>
  <c r="S21" i="1"/>
  <c r="S49" i="1" s="1"/>
  <c r="M39" i="8"/>
  <c r="Q81" i="1"/>
  <c r="R82" i="1"/>
  <c r="R85" i="1" s="1"/>
  <c r="S7" i="18" s="1"/>
  <c r="Q4" i="18"/>
  <c r="P6" i="28"/>
  <c r="O10" i="8"/>
  <c r="N4" i="8"/>
  <c r="Q3" i="28"/>
  <c r="R16" i="18" s="1"/>
  <c r="R23" i="1"/>
  <c r="N8" i="8"/>
  <c r="Q53" i="1"/>
  <c r="Q64" i="1" s="1"/>
  <c r="Q69" i="1" s="1"/>
  <c r="N11" i="8"/>
  <c r="R24" i="18"/>
  <c r="R33" i="18" s="1"/>
  <c r="R24" i="1"/>
  <c r="N14" i="8"/>
  <c r="M24" i="8"/>
  <c r="M40" i="8" s="1"/>
  <c r="M20" i="8"/>
  <c r="M36" i="8" s="1"/>
  <c r="M19" i="8"/>
  <c r="M35" i="8" s="1"/>
  <c r="M17" i="8"/>
  <c r="M33" i="8" s="1"/>
  <c r="M18" i="8"/>
  <c r="M34" i="8" s="1"/>
  <c r="M25" i="8"/>
  <c r="M22" i="8"/>
  <c r="M38" i="8" s="1"/>
  <c r="M21" i="8"/>
  <c r="M37" i="8" s="1"/>
  <c r="M25" i="11"/>
  <c r="AF9" i="11"/>
  <c r="AG9" i="11" s="1"/>
  <c r="AH9" i="11" s="1"/>
  <c r="AI9" i="11" s="1"/>
  <c r="AJ9" i="11" s="1"/>
  <c r="AF8" i="11"/>
  <c r="AG8" i="11" s="1"/>
  <c r="AH8" i="11" s="1"/>
  <c r="AI8" i="11" s="1"/>
  <c r="AJ8" i="11" s="1"/>
  <c r="AF7" i="11"/>
  <c r="AG7" i="11" s="1"/>
  <c r="AH7" i="11" s="1"/>
  <c r="AI7" i="11" s="1"/>
  <c r="AJ7" i="11" s="1"/>
  <c r="P49" i="27" l="1"/>
  <c r="P56" i="27"/>
  <c r="M8" i="22" s="1"/>
  <c r="Q17" i="27"/>
  <c r="Q54" i="27"/>
  <c r="Q47" i="27"/>
  <c r="R15" i="27" s="1"/>
  <c r="O55" i="18"/>
  <c r="O77" i="27"/>
  <c r="O78" i="27" s="1"/>
  <c r="O84" i="27" s="1"/>
  <c r="L15" i="22"/>
  <c r="O93" i="27"/>
  <c r="P11" i="18" s="1"/>
  <c r="O102" i="27"/>
  <c r="O75" i="27"/>
  <c r="P11" i="27"/>
  <c r="L27" i="22"/>
  <c r="L28" i="22" s="1"/>
  <c r="L5" i="22"/>
  <c r="L6" i="22" s="1"/>
  <c r="S44" i="27"/>
  <c r="T12" i="27" s="1"/>
  <c r="R6" i="18"/>
  <c r="R31" i="1"/>
  <c r="S24" i="1" s="1"/>
  <c r="S44" i="1"/>
  <c r="T20" i="1" s="1"/>
  <c r="BZ7" i="11"/>
  <c r="HC7" i="11" s="1"/>
  <c r="BZ8" i="11"/>
  <c r="HC8" i="11" s="1"/>
  <c r="BZ9" i="11"/>
  <c r="HC9" i="11" s="1"/>
  <c r="Q54" i="18"/>
  <c r="M41" i="8"/>
  <c r="M42" i="8" s="1"/>
  <c r="M43" i="8" s="1"/>
  <c r="N13" i="8"/>
  <c r="N15" i="8"/>
  <c r="Q31" i="18"/>
  <c r="R52" i="1"/>
  <c r="R47" i="1"/>
  <c r="Q6" i="28"/>
  <c r="R4" i="18"/>
  <c r="N5" i="8"/>
  <c r="N6" i="8" s="1"/>
  <c r="R19" i="1"/>
  <c r="Q67" i="1"/>
  <c r="Q68" i="1" s="1"/>
  <c r="N27" i="8"/>
  <c r="N28" i="8" s="1"/>
  <c r="R51" i="1"/>
  <c r="R46" i="1"/>
  <c r="Q9" i="1"/>
  <c r="S94" i="27"/>
  <c r="S97" i="27" s="1"/>
  <c r="S103" i="27" s="1"/>
  <c r="BC25" i="11"/>
  <c r="L21" i="22" l="1"/>
  <c r="L18" i="22"/>
  <c r="L25" i="22"/>
  <c r="L17" i="22"/>
  <c r="L31" i="22" s="1"/>
  <c r="L19" i="22"/>
  <c r="L33" i="22" s="1"/>
  <c r="L20" i="22"/>
  <c r="L34" i="22" s="1"/>
  <c r="L22" i="22"/>
  <c r="L36" i="22" s="1"/>
  <c r="L23" i="22"/>
  <c r="L37" i="22" s="1"/>
  <c r="Q48" i="27"/>
  <c r="Q55" i="27"/>
  <c r="L24" i="22"/>
  <c r="P57" i="27"/>
  <c r="M11" i="22"/>
  <c r="Q29" i="18"/>
  <c r="L35" i="22"/>
  <c r="L38" i="22"/>
  <c r="L32" i="22"/>
  <c r="L39" i="22" s="1"/>
  <c r="L40" i="22" s="1"/>
  <c r="L41" i="22" s="1"/>
  <c r="P59" i="18" s="1"/>
  <c r="M4" i="22"/>
  <c r="P28" i="18"/>
  <c r="P34" i="18" s="1"/>
  <c r="O82" i="27"/>
  <c r="O87" i="27" s="1"/>
  <c r="P8" i="18"/>
  <c r="O7" i="29"/>
  <c r="R53" i="27"/>
  <c r="R46" i="27"/>
  <c r="O10" i="22" s="1"/>
  <c r="S23" i="1"/>
  <c r="S51" i="1" s="1"/>
  <c r="T48" i="1"/>
  <c r="T43" i="1"/>
  <c r="S65" i="1"/>
  <c r="P12" i="8" s="1"/>
  <c r="AK9" i="11"/>
  <c r="AK8" i="11"/>
  <c r="AK7" i="11"/>
  <c r="O14" i="8"/>
  <c r="R54" i="18"/>
  <c r="S24" i="18"/>
  <c r="S33" i="18" s="1"/>
  <c r="S47" i="1"/>
  <c r="N25" i="8"/>
  <c r="N17" i="8"/>
  <c r="N33" i="8" s="1"/>
  <c r="N19" i="8"/>
  <c r="N35" i="8" s="1"/>
  <c r="N22" i="8"/>
  <c r="N38" i="8" s="1"/>
  <c r="N20" i="8"/>
  <c r="N36" i="8" s="1"/>
  <c r="T50" i="27"/>
  <c r="T43" i="27"/>
  <c r="S73" i="27"/>
  <c r="P12" i="22" s="1"/>
  <c r="O8" i="8"/>
  <c r="Q15" i="1"/>
  <c r="Q70" i="1" s="1"/>
  <c r="Q10" i="1"/>
  <c r="Q12" i="1"/>
  <c r="R21" i="18" s="1"/>
  <c r="O4" i="8"/>
  <c r="R3" i="28"/>
  <c r="S16" i="18" s="1"/>
  <c r="S22" i="1"/>
  <c r="O11" i="8"/>
  <c r="R53" i="1"/>
  <c r="R64" i="1" s="1"/>
  <c r="N24" i="8"/>
  <c r="N40" i="8" s="1"/>
  <c r="R31" i="18"/>
  <c r="N23" i="8"/>
  <c r="N39" i="8" s="1"/>
  <c r="N18" i="8"/>
  <c r="N34" i="8" s="1"/>
  <c r="N21" i="8"/>
  <c r="N37" i="8" s="1"/>
  <c r="S52" i="1"/>
  <c r="N5" i="11"/>
  <c r="GF25" i="11"/>
  <c r="T12" i="18"/>
  <c r="R16" i="27" l="1"/>
  <c r="P50" i="18"/>
  <c r="P48" i="18"/>
  <c r="P46" i="18"/>
  <c r="P72" i="18"/>
  <c r="P10" i="18"/>
  <c r="P45" i="18" s="1"/>
  <c r="O4" i="9"/>
  <c r="P27" i="27"/>
  <c r="P88" i="27"/>
  <c r="O101" i="27"/>
  <c r="P9" i="18"/>
  <c r="P37" i="18" s="1"/>
  <c r="P76" i="18"/>
  <c r="P32" i="18"/>
  <c r="P30" i="18"/>
  <c r="P53" i="18"/>
  <c r="S14" i="27"/>
  <c r="M13" i="22"/>
  <c r="S46" i="1"/>
  <c r="T22" i="1" s="1"/>
  <c r="T45" i="1" s="1"/>
  <c r="T23" i="1"/>
  <c r="T51" i="1" s="1"/>
  <c r="CA7" i="11"/>
  <c r="HD7" i="11" s="1"/>
  <c r="CA8" i="11"/>
  <c r="HD8" i="11" s="1"/>
  <c r="CA9" i="11"/>
  <c r="HD9" i="11" s="1"/>
  <c r="S19" i="1"/>
  <c r="R67" i="1"/>
  <c r="R68" i="1" s="1"/>
  <c r="R69" i="1"/>
  <c r="O5" i="8"/>
  <c r="O6" i="8" s="1"/>
  <c r="O27" i="8"/>
  <c r="O28" i="8" s="1"/>
  <c r="N41" i="8"/>
  <c r="N42" i="8" s="1"/>
  <c r="N43" i="8" s="1"/>
  <c r="O13" i="8"/>
  <c r="O15" i="8" s="1"/>
  <c r="R19" i="18"/>
  <c r="R20" i="18"/>
  <c r="S45" i="1"/>
  <c r="P10" i="8" s="1"/>
  <c r="S50" i="1"/>
  <c r="R9" i="1"/>
  <c r="P11" i="8"/>
  <c r="Q75" i="1"/>
  <c r="R5" i="18" s="1"/>
  <c r="AU7" i="11"/>
  <c r="N25" i="11"/>
  <c r="AX6" i="11"/>
  <c r="S52" i="27" l="1"/>
  <c r="S45" i="27"/>
  <c r="T13" i="27" s="1"/>
  <c r="Q18" i="27"/>
  <c r="M14" i="22"/>
  <c r="M15" i="22" s="1"/>
  <c r="P5" i="9"/>
  <c r="Q69" i="18" s="1"/>
  <c r="P72" i="27"/>
  <c r="P8" i="27"/>
  <c r="P76" i="27" s="1"/>
  <c r="P38" i="18"/>
  <c r="P3" i="9"/>
  <c r="Q39" i="18" s="1"/>
  <c r="P40" i="18"/>
  <c r="P47" i="18"/>
  <c r="P93" i="27"/>
  <c r="Q11" i="18" s="1"/>
  <c r="P102" i="27"/>
  <c r="P52" i="18"/>
  <c r="P43" i="18"/>
  <c r="R47" i="27"/>
  <c r="R54" i="27"/>
  <c r="S15" i="27"/>
  <c r="M23" i="22"/>
  <c r="P49" i="18"/>
  <c r="T46" i="1"/>
  <c r="T50" i="1"/>
  <c r="AL9" i="11"/>
  <c r="CB9" i="11" s="1"/>
  <c r="HE9" i="11" s="1"/>
  <c r="AL8" i="11"/>
  <c r="CB8" i="11" s="1"/>
  <c r="HE8" i="11" s="1"/>
  <c r="AL7" i="11"/>
  <c r="CB7" i="11" s="1"/>
  <c r="HE7" i="11" s="1"/>
  <c r="S53" i="1"/>
  <c r="O21" i="8"/>
  <c r="O37" i="8" s="1"/>
  <c r="O18" i="8"/>
  <c r="O34" i="8" s="1"/>
  <c r="P8" i="8"/>
  <c r="T24" i="18"/>
  <c r="T33" i="18" s="1"/>
  <c r="P4" i="8"/>
  <c r="S3" i="28"/>
  <c r="T16" i="18" s="1"/>
  <c r="T21" i="1"/>
  <c r="O23" i="8"/>
  <c r="O39" i="8" s="1"/>
  <c r="O19" i="8"/>
  <c r="O35" i="8" s="1"/>
  <c r="O22" i="8"/>
  <c r="O38" i="8" s="1"/>
  <c r="O17" i="8"/>
  <c r="O33" i="8" s="1"/>
  <c r="O24" i="8"/>
  <c r="O40" i="8" s="1"/>
  <c r="O25" i="8"/>
  <c r="O20" i="8"/>
  <c r="O36" i="8" s="1"/>
  <c r="R10" i="1"/>
  <c r="R15" i="1"/>
  <c r="R70" i="1" s="1"/>
  <c r="R75" i="1" s="1"/>
  <c r="R12" i="1"/>
  <c r="S20" i="18" s="1"/>
  <c r="R76" i="1"/>
  <c r="R6" i="28"/>
  <c r="S4" i="18"/>
  <c r="BD25" i="11"/>
  <c r="M24" i="22" l="1"/>
  <c r="M25" i="22"/>
  <c r="M17" i="22"/>
  <c r="M31" i="22" s="1"/>
  <c r="M19" i="22"/>
  <c r="M33" i="22" s="1"/>
  <c r="M22" i="22"/>
  <c r="M36" i="22" s="1"/>
  <c r="M20" i="22"/>
  <c r="M18" i="22"/>
  <c r="M21" i="22"/>
  <c r="S46" i="27"/>
  <c r="P10" i="22" s="1"/>
  <c r="S53" i="27"/>
  <c r="T14" i="27"/>
  <c r="Q56" i="27"/>
  <c r="N8" i="22" s="1"/>
  <c r="Q49" i="27"/>
  <c r="T44" i="27"/>
  <c r="T51" i="27"/>
  <c r="P41" i="18"/>
  <c r="P55" i="18"/>
  <c r="P77" i="27"/>
  <c r="P78" i="27" s="1"/>
  <c r="P84" i="27" s="1"/>
  <c r="P75" i="27"/>
  <c r="M27" i="22"/>
  <c r="M28" i="22" s="1"/>
  <c r="M5" i="22"/>
  <c r="M6" i="22" s="1"/>
  <c r="Q11" i="27"/>
  <c r="P13" i="8"/>
  <c r="AX7" i="11"/>
  <c r="AM7" i="11"/>
  <c r="CC7" i="11" s="1"/>
  <c r="HF7" i="11" s="1"/>
  <c r="AX9" i="11"/>
  <c r="AM9" i="11"/>
  <c r="CC9" i="11" s="1"/>
  <c r="HF9" i="11" s="1"/>
  <c r="AX8" i="11"/>
  <c r="AM8" i="11"/>
  <c r="CC8" i="11" s="1"/>
  <c r="HF8" i="11" s="1"/>
  <c r="S54" i="18"/>
  <c r="S31" i="18"/>
  <c r="T49" i="1"/>
  <c r="T44" i="1"/>
  <c r="S21" i="18"/>
  <c r="R81" i="1"/>
  <c r="S82" i="1"/>
  <c r="S85" i="1" s="1"/>
  <c r="T7" i="18" s="1"/>
  <c r="O41" i="8"/>
  <c r="O42" i="8" s="1"/>
  <c r="O43" i="8" s="1"/>
  <c r="S19" i="18"/>
  <c r="S5" i="18"/>
  <c r="S76" i="1"/>
  <c r="O5" i="11"/>
  <c r="GG25" i="11"/>
  <c r="AY6" i="11"/>
  <c r="R29" i="18" l="1"/>
  <c r="N11" i="22"/>
  <c r="Q57" i="27"/>
  <c r="P82" i="27"/>
  <c r="P87" i="27" s="1"/>
  <c r="Q28" i="18"/>
  <c r="Q34" i="18" s="1"/>
  <c r="T52" i="27"/>
  <c r="T45" i="27"/>
  <c r="N4" i="22"/>
  <c r="M38" i="22"/>
  <c r="M37" i="22"/>
  <c r="M35" i="22"/>
  <c r="M32" i="22"/>
  <c r="M34" i="22"/>
  <c r="M39" i="22" s="1"/>
  <c r="M40" i="22" s="1"/>
  <c r="M41" i="22" s="1"/>
  <c r="Q59" i="18" s="1"/>
  <c r="Q8" i="18"/>
  <c r="P7" i="29"/>
  <c r="R17" i="27"/>
  <c r="S31" i="1"/>
  <c r="AY8" i="11"/>
  <c r="CD8" i="11"/>
  <c r="HG8" i="11"/>
  <c r="HH8" i="11" s="1"/>
  <c r="AN8" i="11"/>
  <c r="AO8" i="11" s="1"/>
  <c r="AP8" i="11" s="1"/>
  <c r="AQ8" i="11" s="1"/>
  <c r="AR8" i="11" s="1"/>
  <c r="AS8" i="11" s="1"/>
  <c r="AT8" i="11" s="1"/>
  <c r="AU8" i="11" s="1"/>
  <c r="AV8" i="11" s="1"/>
  <c r="AN9" i="11"/>
  <c r="AY9" i="11"/>
  <c r="AN7" i="11"/>
  <c r="AY7" i="11"/>
  <c r="S6" i="18"/>
  <c r="S81" i="1"/>
  <c r="T82" i="1"/>
  <c r="T85" i="1" s="1"/>
  <c r="AV7" i="11"/>
  <c r="O25" i="11"/>
  <c r="Q76" i="18" l="1"/>
  <c r="Q32" i="18"/>
  <c r="Q30" i="18"/>
  <c r="Q38" i="18" s="1"/>
  <c r="Q53" i="18"/>
  <c r="Q27" i="27"/>
  <c r="Q88" i="27"/>
  <c r="Q10" i="18"/>
  <c r="Q46" i="18" s="1"/>
  <c r="P4" i="9"/>
  <c r="P101" i="27"/>
  <c r="Q9" i="18"/>
  <c r="Q37" i="18" s="1"/>
  <c r="R48" i="27"/>
  <c r="R55" i="27"/>
  <c r="S16" i="27" s="1"/>
  <c r="Q8" i="27"/>
  <c r="Q76" i="27" s="1"/>
  <c r="Q43" i="18"/>
  <c r="Q55" i="18" s="1"/>
  <c r="Q50" i="18"/>
  <c r="Q47" i="18"/>
  <c r="Q49" i="18"/>
  <c r="Q72" i="18"/>
  <c r="Q52" i="18"/>
  <c r="Q48" i="18"/>
  <c r="Q45" i="18"/>
  <c r="N13" i="22"/>
  <c r="T31" i="1"/>
  <c r="CD7" i="11"/>
  <c r="HG7" i="11" s="1"/>
  <c r="CD9" i="11"/>
  <c r="HG9" i="11" s="1"/>
  <c r="T6" i="18"/>
  <c r="T24" i="1"/>
  <c r="P14" i="8"/>
  <c r="S9" i="1"/>
  <c r="S64" i="1"/>
  <c r="T94" i="27"/>
  <c r="T97" i="27" s="1"/>
  <c r="BE25" i="11"/>
  <c r="Q93" i="27" l="1"/>
  <c r="R11" i="18" s="1"/>
  <c r="Q102" i="27"/>
  <c r="Q77" i="27"/>
  <c r="Q78" i="27" s="1"/>
  <c r="Q84" i="27" s="1"/>
  <c r="R18" i="27"/>
  <c r="N14" i="22"/>
  <c r="Q5" i="9"/>
  <c r="R69" i="18" s="1"/>
  <c r="Q72" i="27"/>
  <c r="S54" i="27"/>
  <c r="S47" i="27"/>
  <c r="Q3" i="9"/>
  <c r="R39" i="18" s="1"/>
  <c r="Q40" i="18"/>
  <c r="Q41" i="18" s="1"/>
  <c r="N15" i="22"/>
  <c r="CE7" i="11"/>
  <c r="HH7" i="11" s="1"/>
  <c r="HI7" i="11" s="1"/>
  <c r="AO7" i="11"/>
  <c r="AO9" i="11"/>
  <c r="CE9" i="11" s="1"/>
  <c r="HH9" i="11" s="1"/>
  <c r="S12" i="1"/>
  <c r="T21" i="18" s="1"/>
  <c r="S10" i="1"/>
  <c r="S15" i="1"/>
  <c r="S70" i="1" s="1"/>
  <c r="P15" i="8"/>
  <c r="P24" i="8" s="1"/>
  <c r="T47" i="1"/>
  <c r="T52" i="1"/>
  <c r="T9" i="1"/>
  <c r="T19" i="1"/>
  <c r="T3" i="28" s="1"/>
  <c r="P27" i="8"/>
  <c r="P28" i="8" s="1"/>
  <c r="P5" i="8"/>
  <c r="P6" i="8" s="1"/>
  <c r="S67" i="1"/>
  <c r="S68" i="1" s="1"/>
  <c r="S69" i="1"/>
  <c r="P5" i="11"/>
  <c r="GH25" i="11"/>
  <c r="R56" i="27" l="1"/>
  <c r="O8" i="22" s="1"/>
  <c r="R49" i="27"/>
  <c r="S17" i="27"/>
  <c r="N25" i="22"/>
  <c r="N19" i="22"/>
  <c r="N33" i="22" s="1"/>
  <c r="N17" i="22"/>
  <c r="N31" i="22" s="1"/>
  <c r="N20" i="22"/>
  <c r="N34" i="22" s="1"/>
  <c r="N22" i="22"/>
  <c r="N36" i="22" s="1"/>
  <c r="N18" i="22"/>
  <c r="N21" i="22"/>
  <c r="N35" i="22" s="1"/>
  <c r="T15" i="27"/>
  <c r="Q82" i="27"/>
  <c r="Q87" i="27" s="1"/>
  <c r="R28" i="18"/>
  <c r="R34" i="18" s="1"/>
  <c r="N27" i="22"/>
  <c r="N28" i="22" s="1"/>
  <c r="R11" i="27"/>
  <c r="N5" i="22"/>
  <c r="N6" i="22" s="1"/>
  <c r="Q75" i="27"/>
  <c r="N23" i="22"/>
  <c r="N37" i="22" s="1"/>
  <c r="N24" i="22"/>
  <c r="N38" i="22" s="1"/>
  <c r="AP7" i="11"/>
  <c r="AQ7" i="11" s="1"/>
  <c r="AR7" i="11" s="1"/>
  <c r="AS7" i="11" s="1"/>
  <c r="AT7" i="11" s="1"/>
  <c r="AP9" i="11"/>
  <c r="CF9" i="11" s="1"/>
  <c r="HI9" i="11" s="1"/>
  <c r="S75" i="1"/>
  <c r="T5" i="18" s="1"/>
  <c r="P19" i="8"/>
  <c r="P35" i="8" s="1"/>
  <c r="P25" i="8"/>
  <c r="P21" i="8"/>
  <c r="P37" i="8" s="1"/>
  <c r="P17" i="8"/>
  <c r="P33" i="8" s="1"/>
  <c r="P20" i="8"/>
  <c r="P36" i="8" s="1"/>
  <c r="P18" i="8"/>
  <c r="P34" i="8" s="1"/>
  <c r="P22" i="8"/>
  <c r="P38" i="8" s="1"/>
  <c r="P23" i="8"/>
  <c r="P39" i="8" s="1"/>
  <c r="T15" i="1"/>
  <c r="T70" i="1" s="1"/>
  <c r="T75" i="1" s="1"/>
  <c r="T12" i="1"/>
  <c r="T10" i="1"/>
  <c r="S6" i="28"/>
  <c r="T4" i="18"/>
  <c r="T20" i="18"/>
  <c r="T19" i="18"/>
  <c r="T53" i="1"/>
  <c r="T64" i="1" s="1"/>
  <c r="P40" i="8"/>
  <c r="P25" i="11"/>
  <c r="R8" i="18" l="1"/>
  <c r="Q7" i="29"/>
  <c r="T53" i="27"/>
  <c r="T46" i="27"/>
  <c r="S55" i="27"/>
  <c r="S48" i="27"/>
  <c r="T16" i="27"/>
  <c r="O4" i="22"/>
  <c r="R57" i="27"/>
  <c r="O11" i="22"/>
  <c r="S29" i="18"/>
  <c r="N32" i="22"/>
  <c r="N39" i="22" s="1"/>
  <c r="N40" i="22" s="1"/>
  <c r="N41" i="22" s="1"/>
  <c r="R59" i="18" s="1"/>
  <c r="R76" i="18"/>
  <c r="R32" i="18"/>
  <c r="R30" i="18"/>
  <c r="R53" i="18"/>
  <c r="R27" i="27"/>
  <c r="R10" i="18"/>
  <c r="R46" i="18" s="1"/>
  <c r="Q4" i="9"/>
  <c r="R9" i="18"/>
  <c r="Q101" i="27"/>
  <c r="CG9" i="11"/>
  <c r="HJ9" i="11" s="1"/>
  <c r="AQ9" i="11"/>
  <c r="T54" i="18"/>
  <c r="T67" i="1"/>
  <c r="T68" i="1" s="1"/>
  <c r="T69" i="1"/>
  <c r="T6" i="28" s="1"/>
  <c r="P41" i="8"/>
  <c r="P42" i="8" s="1"/>
  <c r="P43" i="8" s="1"/>
  <c r="T76" i="1"/>
  <c r="T81" i="1" s="1"/>
  <c r="T31" i="18"/>
  <c r="BF25" i="11"/>
  <c r="T47" i="27" l="1"/>
  <c r="T54" i="27"/>
  <c r="S18" i="27"/>
  <c r="R5" i="9"/>
  <c r="S69" i="18" s="1"/>
  <c r="O14" i="22"/>
  <c r="R72" i="27"/>
  <c r="R40" i="18"/>
  <c r="R3" i="9"/>
  <c r="S39" i="18" s="1"/>
  <c r="O13" i="22"/>
  <c r="R50" i="18"/>
  <c r="R48" i="18"/>
  <c r="R49" i="18"/>
  <c r="R47" i="18"/>
  <c r="R52" i="18"/>
  <c r="R43" i="18"/>
  <c r="R45" i="18"/>
  <c r="R72" i="18"/>
  <c r="R37" i="18"/>
  <c r="R38" i="18" s="1"/>
  <c r="R41" i="18" s="1"/>
  <c r="R88" i="27"/>
  <c r="R8" i="27"/>
  <c r="R76" i="27" s="1"/>
  <c r="HK9" i="11"/>
  <c r="AR9" i="11"/>
  <c r="Q5" i="11"/>
  <c r="CM25" i="11" s="1"/>
  <c r="GI25" i="11"/>
  <c r="O15" i="22" l="1"/>
  <c r="O24" i="22"/>
  <c r="R55" i="18"/>
  <c r="R75" i="27"/>
  <c r="O5" i="22"/>
  <c r="O6" i="22" s="1"/>
  <c r="O27" i="22"/>
  <c r="O28" i="22" s="1"/>
  <c r="S11" i="27"/>
  <c r="S56" i="27"/>
  <c r="P8" i="22" s="1"/>
  <c r="S49" i="27"/>
  <c r="T17" i="27"/>
  <c r="R77" i="27"/>
  <c r="R78" i="27" s="1"/>
  <c r="R84" i="27" s="1"/>
  <c r="R93" i="27"/>
  <c r="R102" i="27" s="1"/>
  <c r="S11" i="18"/>
  <c r="Q25" i="11"/>
  <c r="R63" i="18"/>
  <c r="R65" i="18" s="1"/>
  <c r="S8" i="18" l="1"/>
  <c r="R82" i="27"/>
  <c r="R87" i="27" s="1"/>
  <c r="S28" i="18"/>
  <c r="S34" i="18" s="1"/>
  <c r="T55" i="27"/>
  <c r="T48" i="27"/>
  <c r="T29" i="18"/>
  <c r="P11" i="22"/>
  <c r="S57" i="27"/>
  <c r="O19" i="22"/>
  <c r="O33" i="22" s="1"/>
  <c r="O20" i="22"/>
  <c r="O34" i="22" s="1"/>
  <c r="O25" i="22"/>
  <c r="O22" i="22"/>
  <c r="O36" i="22" s="1"/>
  <c r="O17" i="22"/>
  <c r="O31" i="22" s="1"/>
  <c r="O18" i="22"/>
  <c r="O32" i="22" s="1"/>
  <c r="O21" i="22"/>
  <c r="O23" i="22"/>
  <c r="O37" i="22" s="1"/>
  <c r="P4" i="22"/>
  <c r="P13" i="22" s="1"/>
  <c r="O38" i="22"/>
  <c r="O35" i="22"/>
  <c r="R66" i="18"/>
  <c r="BG25" i="11"/>
  <c r="R79" i="18"/>
  <c r="S76" i="18" l="1"/>
  <c r="S53" i="18"/>
  <c r="S30" i="18"/>
  <c r="S38" i="18" s="1"/>
  <c r="S32" i="18"/>
  <c r="S27" i="27"/>
  <c r="R4" i="9"/>
  <c r="S10" i="18"/>
  <c r="S45" i="18" s="1"/>
  <c r="S9" i="18"/>
  <c r="R101" i="27"/>
  <c r="R7" i="29"/>
  <c r="S48" i="18"/>
  <c r="S46" i="18"/>
  <c r="S37" i="18"/>
  <c r="S72" i="18"/>
  <c r="S52" i="18"/>
  <c r="S43" i="18"/>
  <c r="S50" i="18"/>
  <c r="S47" i="18"/>
  <c r="O39" i="22"/>
  <c r="O40" i="22" s="1"/>
  <c r="R70" i="18"/>
  <c r="R71" i="18" s="1"/>
  <c r="R5" i="11"/>
  <c r="GJ25" i="11"/>
  <c r="O41" i="22" l="1"/>
  <c r="S59" i="18" s="1"/>
  <c r="S49" i="18"/>
  <c r="S55" i="18" s="1"/>
  <c r="S3" i="9"/>
  <c r="T39" i="18" s="1"/>
  <c r="S40" i="18"/>
  <c r="S41" i="18" s="1"/>
  <c r="S88" i="27"/>
  <c r="P14" i="22"/>
  <c r="P15" i="22" s="1"/>
  <c r="S5" i="9"/>
  <c r="T69" i="18" s="1"/>
  <c r="T18" i="27"/>
  <c r="S72" i="27"/>
  <c r="S8" i="27"/>
  <c r="S76" i="27" s="1"/>
  <c r="R73" i="18"/>
  <c r="R77" i="18"/>
  <c r="R78" i="18" s="1"/>
  <c r="R81" i="18" s="1"/>
  <c r="R83" i="18" s="1"/>
  <c r="R25" i="11"/>
  <c r="S77" i="27" l="1"/>
  <c r="S78" i="27" s="1"/>
  <c r="S84" i="27" s="1"/>
  <c r="P5" i="22"/>
  <c r="P6" i="22" s="1"/>
  <c r="T11" i="27"/>
  <c r="P27" i="22"/>
  <c r="P28" i="22" s="1"/>
  <c r="P38" i="22" s="1"/>
  <c r="S75" i="27"/>
  <c r="T49" i="27"/>
  <c r="T56" i="27"/>
  <c r="P24" i="22"/>
  <c r="P17" i="22"/>
  <c r="P31" i="22" s="1"/>
  <c r="P19" i="22"/>
  <c r="P33" i="22" s="1"/>
  <c r="P22" i="22"/>
  <c r="P36" i="22" s="1"/>
  <c r="P20" i="22"/>
  <c r="P34" i="22" s="1"/>
  <c r="P25" i="22"/>
  <c r="P18" i="22"/>
  <c r="P23" i="22"/>
  <c r="P21" i="22"/>
  <c r="S93" i="27"/>
  <c r="S102" i="27" s="1"/>
  <c r="T11" i="18"/>
  <c r="BH25" i="11"/>
  <c r="T8" i="18" l="1"/>
  <c r="P35" i="22"/>
  <c r="P39" i="22" s="1"/>
  <c r="P40" i="22" s="1"/>
  <c r="P37" i="22"/>
  <c r="S82" i="27"/>
  <c r="S87" i="27" s="1"/>
  <c r="T28" i="18"/>
  <c r="T34" i="18" s="1"/>
  <c r="P32" i="22"/>
  <c r="T57" i="27"/>
  <c r="GK25" i="11"/>
  <c r="S5" i="11"/>
  <c r="P41" i="22" l="1"/>
  <c r="T59" i="18" s="1"/>
  <c r="Q40" i="22"/>
  <c r="T76" i="18"/>
  <c r="T30" i="18"/>
  <c r="T53" i="18"/>
  <c r="T32" i="18"/>
  <c r="T27" i="27"/>
  <c r="T8" i="27" s="1"/>
  <c r="T76" i="27" s="1"/>
  <c r="T77" i="27" s="1"/>
  <c r="T78" i="27" s="1"/>
  <c r="S4" i="9"/>
  <c r="T40" i="18" s="1"/>
  <c r="T10" i="18"/>
  <c r="T72" i="18" s="1"/>
  <c r="T9" i="18"/>
  <c r="T37" i="18" s="1"/>
  <c r="S101" i="27"/>
  <c r="S7" i="29"/>
  <c r="T48" i="18"/>
  <c r="T45" i="18"/>
  <c r="T46" i="18"/>
  <c r="T43" i="18"/>
  <c r="T52" i="18"/>
  <c r="T50" i="18"/>
  <c r="T47" i="18"/>
  <c r="S25" i="11"/>
  <c r="T72" i="27" l="1"/>
  <c r="T75" i="27" s="1"/>
  <c r="T38" i="18"/>
  <c r="T41" i="18" s="1"/>
  <c r="T88" i="27"/>
  <c r="T93" i="27" s="1"/>
  <c r="T49" i="18"/>
  <c r="T55" i="18" s="1"/>
  <c r="T84" i="27"/>
  <c r="T82" i="27" s="1"/>
  <c r="T87" i="27" s="1"/>
  <c r="BI25" i="11"/>
  <c r="T5" i="11" l="1"/>
  <c r="GL25" i="11"/>
  <c r="T25" i="11" l="1"/>
  <c r="BJ25" i="11" l="1"/>
  <c r="GM25" i="11" l="1"/>
  <c r="U5" i="11"/>
  <c r="U25" i="11" l="1"/>
  <c r="BK25" i="11" l="1"/>
  <c r="GN25" i="11" l="1"/>
  <c r="V25" i="11" l="1"/>
  <c r="BL25" i="11" l="1"/>
  <c r="W5" i="11" l="1"/>
  <c r="GO25" i="11"/>
  <c r="W25" i="11" l="1"/>
  <c r="BM25" i="11" l="1"/>
  <c r="GP25" i="11" l="1"/>
  <c r="X5" i="11"/>
  <c r="X25" i="11" l="1"/>
  <c r="BN25" i="11" l="1"/>
  <c r="GQ25" i="11" l="1"/>
  <c r="Y5" i="11"/>
  <c r="Y25" i="11" l="1"/>
  <c r="BO25" i="11" l="1"/>
  <c r="GR25" i="11" l="1"/>
  <c r="Z5" i="11"/>
  <c r="Z25" i="11" l="1"/>
  <c r="BP25" i="11" l="1"/>
  <c r="GS25" i="11" l="1"/>
  <c r="AA5" i="11"/>
  <c r="AA25" i="11" l="1"/>
  <c r="BQ25" i="11" l="1"/>
  <c r="GT25" i="11" l="1"/>
  <c r="AB5" i="11"/>
  <c r="AB25" i="11" l="1"/>
  <c r="BR25" i="11" l="1"/>
  <c r="GU25" i="11" l="1"/>
  <c r="AC5" i="11"/>
  <c r="AC25" i="11" l="1"/>
  <c r="BS25" i="11" l="1"/>
  <c r="GV25" i="11" l="1"/>
  <c r="AD5" i="11"/>
  <c r="BZ25" i="11"/>
  <c r="AD25" i="11" l="1"/>
  <c r="AK5" i="11"/>
  <c r="BT25" i="11" l="1"/>
  <c r="AK25" i="11"/>
  <c r="GW25" i="11" l="1"/>
  <c r="AE5" i="11"/>
  <c r="CA25" i="11"/>
  <c r="AE25" i="11" l="1"/>
  <c r="HD25" i="11"/>
  <c r="AL5" i="11"/>
  <c r="BU25" i="11" l="1"/>
  <c r="AL25" i="11"/>
  <c r="GX25" i="11" l="1"/>
  <c r="AF5" i="11"/>
  <c r="CB25" i="11"/>
  <c r="AM5" i="11"/>
  <c r="AF25" i="11" l="1"/>
  <c r="HE25" i="11"/>
  <c r="BV25" i="11" l="1"/>
  <c r="AM25" i="11"/>
  <c r="H63" i="18" s="1"/>
  <c r="H65" i="18" s="1"/>
  <c r="H66" i="18" l="1"/>
  <c r="GY25" i="11"/>
  <c r="AG5" i="11"/>
  <c r="CC25" i="11"/>
  <c r="H79" i="18" s="1"/>
  <c r="H70" i="18" l="1"/>
  <c r="H71" i="18" s="1"/>
  <c r="AG25" i="11"/>
  <c r="AN5" i="11"/>
  <c r="HF25" i="11"/>
  <c r="H77" i="18" l="1"/>
  <c r="H78" i="18" s="1"/>
  <c r="H81" i="18" s="1"/>
  <c r="H83" i="18" s="1"/>
  <c r="H73" i="18"/>
  <c r="AN25" i="11"/>
  <c r="I63" i="18" s="1"/>
  <c r="I65" i="18" s="1"/>
  <c r="I66" i="18" s="1"/>
  <c r="CD25" i="11"/>
  <c r="I79" i="18" s="1"/>
  <c r="AO5" i="11"/>
  <c r="BW25" i="11"/>
  <c r="CE5" i="11" l="1"/>
  <c r="HH5" i="11" s="1"/>
  <c r="HG25" i="11"/>
  <c r="AO25" i="11"/>
  <c r="J63" i="18" s="1"/>
  <c r="J65" i="18" s="1"/>
  <c r="J66" i="18" s="1"/>
  <c r="I70" i="18"/>
  <c r="I71" i="18" s="1"/>
  <c r="I77" i="18" s="1"/>
  <c r="I78" i="18" s="1"/>
  <c r="I81" i="18" s="1"/>
  <c r="I83" i="18" s="1"/>
  <c r="GZ25" i="11"/>
  <c r="AH5" i="11"/>
  <c r="CE25" i="11" l="1"/>
  <c r="J79" i="18" s="1"/>
  <c r="J70" i="18"/>
  <c r="J71" i="18" s="1"/>
  <c r="J77" i="18" s="1"/>
  <c r="J78" i="18" s="1"/>
  <c r="J81" i="18" s="1"/>
  <c r="J83" i="18" s="1"/>
  <c r="I73" i="18"/>
  <c r="AH25" i="11"/>
  <c r="HH25" i="11" l="1"/>
  <c r="AP5" i="11"/>
  <c r="J73" i="18"/>
  <c r="BX25" i="11"/>
  <c r="CF5" i="11" l="1"/>
  <c r="HI5" i="11" s="1"/>
  <c r="AP25" i="11"/>
  <c r="K63" i="18" s="1"/>
  <c r="K65" i="18" s="1"/>
  <c r="K66" i="18" s="1"/>
  <c r="HA25" i="11"/>
  <c r="AI5" i="11"/>
  <c r="AI25" i="11" s="1"/>
  <c r="BY25" i="11"/>
  <c r="CF25" i="11" l="1"/>
  <c r="K79" i="18" s="1"/>
  <c r="K70" i="18"/>
  <c r="K71" i="18" s="1"/>
  <c r="K77" i="18" s="1"/>
  <c r="K78" i="18" s="1"/>
  <c r="K81" i="18" s="1"/>
  <c r="K83" i="18" s="1"/>
  <c r="HB25" i="11"/>
  <c r="AJ5" i="11"/>
  <c r="AJ25" i="11" s="1"/>
  <c r="HC25" i="11"/>
  <c r="K73" i="18" l="1"/>
  <c r="HI25" i="11"/>
  <c r="AQ5" i="11"/>
  <c r="CG5" i="11" l="1"/>
  <c r="HJ5" i="11" s="1"/>
  <c r="AQ25" i="11"/>
  <c r="L63" i="18" s="1"/>
  <c r="L65" i="18" s="1"/>
  <c r="L66" i="18" s="1"/>
  <c r="CG25" i="11" l="1"/>
  <c r="L79" i="18" s="1"/>
  <c r="L70" i="18"/>
  <c r="L71" i="18" s="1"/>
  <c r="L77" i="18" s="1"/>
  <c r="L78" i="18" s="1"/>
  <c r="L81" i="18" s="1"/>
  <c r="L83" i="18" s="1"/>
  <c r="L73" i="18" l="1"/>
  <c r="HJ25" i="11"/>
  <c r="AR5" i="11"/>
  <c r="CH5" i="11" l="1"/>
  <c r="HK5" i="11" s="1"/>
  <c r="AR25" i="11"/>
  <c r="M63" i="18" s="1"/>
  <c r="M65" i="18" s="1"/>
  <c r="M66" i="18" s="1"/>
  <c r="CH25" i="11" l="1"/>
  <c r="M79" i="18" s="1"/>
  <c r="M70" i="18"/>
  <c r="M71" i="18" s="1"/>
  <c r="M77" i="18" s="1"/>
  <c r="M78" i="18" s="1"/>
  <c r="M81" i="18" s="1"/>
  <c r="M83" i="18" s="1"/>
  <c r="M73" i="18" l="1"/>
  <c r="HK25" i="11"/>
  <c r="AS5" i="11"/>
  <c r="CI5" i="11" l="1"/>
  <c r="HL5" i="11" s="1"/>
  <c r="AS25" i="11"/>
  <c r="N63" i="18" s="1"/>
  <c r="N65" i="18" s="1"/>
  <c r="N66" i="18" s="1"/>
  <c r="CI25" i="11" l="1"/>
  <c r="N79" i="18" s="1"/>
  <c r="N70" i="18"/>
  <c r="N71" i="18" s="1"/>
  <c r="N77" i="18" s="1"/>
  <c r="N78" i="18" s="1"/>
  <c r="N81" i="18" s="1"/>
  <c r="N83" i="18" s="1"/>
  <c r="N73" i="18" l="1"/>
  <c r="HL25" i="11"/>
  <c r="AT5" i="11"/>
  <c r="CJ5" i="11" l="1"/>
  <c r="HM5" i="11" s="1"/>
  <c r="AT25" i="11"/>
  <c r="O63" i="18" s="1"/>
  <c r="O65" i="18" s="1"/>
  <c r="O66" i="18" s="1"/>
  <c r="CJ25" i="11" l="1"/>
  <c r="O79" i="18" s="1"/>
  <c r="O70" i="18"/>
  <c r="O71" i="18" s="1"/>
  <c r="O77" i="18" s="1"/>
  <c r="O78" i="18" s="1"/>
  <c r="O81" i="18" s="1"/>
  <c r="O83" i="18" s="1"/>
  <c r="O73" i="18" l="1"/>
  <c r="HM25" i="11"/>
  <c r="AU5" i="11"/>
  <c r="CK5" i="11" l="1"/>
  <c r="HN5" i="11" s="1"/>
  <c r="AU25" i="11"/>
  <c r="P63" i="18" s="1"/>
  <c r="P65" i="18" l="1"/>
  <c r="P66" i="18" s="1"/>
  <c r="CK25" i="11"/>
  <c r="P79" i="18" s="1"/>
  <c r="AV5" i="11" l="1"/>
  <c r="HN25" i="11"/>
  <c r="P70" i="18"/>
  <c r="CL5" i="11" l="1"/>
  <c r="HO5" i="11" s="1"/>
  <c r="HP5" i="11" s="1"/>
  <c r="AV25" i="11"/>
  <c r="Q63" i="18" s="1"/>
  <c r="P71" i="18"/>
  <c r="P77" i="18" s="1"/>
  <c r="P78" i="18" s="1"/>
  <c r="P81" i="18" s="1"/>
  <c r="P83" i="18" s="1"/>
  <c r="P73" i="18" l="1"/>
  <c r="Q65" i="18"/>
  <c r="Q66" i="18" s="1"/>
  <c r="CL25" i="11"/>
  <c r="Q79" i="18" s="1"/>
  <c r="Q70" i="18" l="1"/>
  <c r="HO25" i="11"/>
  <c r="HP25" i="11" l="1"/>
  <c r="AX5" i="11"/>
  <c r="Q71" i="18"/>
  <c r="Q77" i="18" s="1"/>
  <c r="Q78" i="18" s="1"/>
  <c r="Q81" i="18" s="1"/>
  <c r="Q83" i="18" s="1"/>
  <c r="CN5" i="11" l="1"/>
  <c r="HQ5" i="11" s="1"/>
  <c r="AX25" i="11"/>
  <c r="S63" i="18" s="1"/>
  <c r="Q73" i="18"/>
  <c r="CN25" i="11" l="1"/>
  <c r="S79" i="18" s="1"/>
  <c r="S65" i="18"/>
  <c r="S66" i="18" s="1"/>
  <c r="S70" i="18" l="1"/>
  <c r="HQ25" i="11"/>
  <c r="AY5" i="11"/>
  <c r="CO5" i="11" s="1"/>
  <c r="AY25" i="11" l="1"/>
  <c r="T63" i="18" s="1"/>
  <c r="CO25" i="11"/>
  <c r="T79" i="18" s="1"/>
  <c r="S71" i="18"/>
  <c r="S77" i="18" s="1"/>
  <c r="S78" i="18" s="1"/>
  <c r="S81" i="18" s="1"/>
  <c r="S83" i="18" s="1"/>
  <c r="S73" i="18" l="1"/>
  <c r="T65" i="18"/>
  <c r="T66" i="18" l="1"/>
  <c r="T70" i="18" l="1"/>
  <c r="T71" i="18" l="1"/>
  <c r="T77" i="18" s="1"/>
  <c r="T78" i="18" s="1"/>
  <c r="T81" i="18" s="1"/>
  <c r="T83" i="18" s="1"/>
  <c r="T73" i="18" l="1"/>
</calcChain>
</file>

<file path=xl/sharedStrings.xml><?xml version="1.0" encoding="utf-8"?>
<sst xmlns="http://schemas.openxmlformats.org/spreadsheetml/2006/main" count="2855" uniqueCount="679">
  <si>
    <t>年</t>
    <rPh sb="0" eb="1">
      <t>ネン</t>
    </rPh>
    <phoneticPr fontId="1"/>
  </si>
  <si>
    <t>繁殖成績</t>
    <rPh sb="0" eb="2">
      <t>ハンショク</t>
    </rPh>
    <rPh sb="2" eb="4">
      <t>セイセキ</t>
    </rPh>
    <phoneticPr fontId="1"/>
  </si>
  <si>
    <t>分娩間隔</t>
    <rPh sb="0" eb="2">
      <t>ブンベン</t>
    </rPh>
    <rPh sb="2" eb="4">
      <t>カンカク</t>
    </rPh>
    <phoneticPr fontId="1"/>
  </si>
  <si>
    <t>土地</t>
    <rPh sb="0" eb="2">
      <t>トチ</t>
    </rPh>
    <phoneticPr fontId="1"/>
  </si>
  <si>
    <t>草地</t>
    <rPh sb="0" eb="2">
      <t>ソウチ</t>
    </rPh>
    <phoneticPr fontId="1"/>
  </si>
  <si>
    <t>個体乳量</t>
    <rPh sb="0" eb="2">
      <t>コタイ</t>
    </rPh>
    <rPh sb="2" eb="4">
      <t>ニュウリョウ</t>
    </rPh>
    <phoneticPr fontId="1"/>
  </si>
  <si>
    <t>初産分娩月齢</t>
    <rPh sb="0" eb="2">
      <t>ショサン</t>
    </rPh>
    <rPh sb="2" eb="4">
      <t>ブンベン</t>
    </rPh>
    <rPh sb="4" eb="6">
      <t>ゲツレイ</t>
    </rPh>
    <phoneticPr fontId="1"/>
  </si>
  <si>
    <t>自家育成</t>
    <rPh sb="0" eb="2">
      <t>ジカ</t>
    </rPh>
    <rPh sb="2" eb="4">
      <t>イクセイ</t>
    </rPh>
    <phoneticPr fontId="1"/>
  </si>
  <si>
    <t>購入</t>
    <rPh sb="0" eb="2">
      <t>コウニュウ</t>
    </rPh>
    <phoneticPr fontId="1"/>
  </si>
  <si>
    <t>産子率</t>
    <rPh sb="0" eb="1">
      <t>サン</t>
    </rPh>
    <rPh sb="1" eb="2">
      <t>コ</t>
    </rPh>
    <rPh sb="2" eb="3">
      <t>リツ</t>
    </rPh>
    <phoneticPr fontId="1"/>
  </si>
  <si>
    <t>雌比率</t>
    <rPh sb="0" eb="1">
      <t>メス</t>
    </rPh>
    <rPh sb="1" eb="3">
      <t>ヒリツ</t>
    </rPh>
    <phoneticPr fontId="1"/>
  </si>
  <si>
    <t>0～11ヶ月</t>
    <rPh sb="5" eb="6">
      <t>ゲツ</t>
    </rPh>
    <phoneticPr fontId="1"/>
  </si>
  <si>
    <t>12～23ヶ月</t>
    <rPh sb="6" eb="7">
      <t>ゲツ</t>
    </rPh>
    <phoneticPr fontId="1"/>
  </si>
  <si>
    <t>24ヶ月～</t>
    <rPh sb="3" eb="4">
      <t>ゲツ</t>
    </rPh>
    <phoneticPr fontId="1"/>
  </si>
  <si>
    <t>廃用牛</t>
    <rPh sb="0" eb="2">
      <t>ハイヨウ</t>
    </rPh>
    <rPh sb="2" eb="3">
      <t>ギュウ</t>
    </rPh>
    <phoneticPr fontId="1"/>
  </si>
  <si>
    <t>導入</t>
    <rPh sb="0" eb="2">
      <t>ドウニュウ</t>
    </rPh>
    <phoneticPr fontId="1"/>
  </si>
  <si>
    <t>初生雌</t>
    <rPh sb="0" eb="2">
      <t>ショセイ</t>
    </rPh>
    <rPh sb="2" eb="3">
      <t>メス</t>
    </rPh>
    <phoneticPr fontId="1"/>
  </si>
  <si>
    <t>初生雄</t>
    <rPh sb="0" eb="2">
      <t>ショセイ</t>
    </rPh>
    <rPh sb="2" eb="3">
      <t>オス</t>
    </rPh>
    <phoneticPr fontId="1"/>
  </si>
  <si>
    <t>育成牛</t>
    <rPh sb="0" eb="2">
      <t>イクセイ</t>
    </rPh>
    <rPh sb="2" eb="3">
      <t>ギュウ</t>
    </rPh>
    <phoneticPr fontId="1"/>
  </si>
  <si>
    <t>初妊牛</t>
    <rPh sb="0" eb="1">
      <t>ハツ</t>
    </rPh>
    <rPh sb="1" eb="2">
      <t>ニン</t>
    </rPh>
    <rPh sb="2" eb="3">
      <t>ウシ</t>
    </rPh>
    <phoneticPr fontId="1"/>
  </si>
  <si>
    <t>経産牛</t>
    <rPh sb="0" eb="2">
      <t>ケイサン</t>
    </rPh>
    <rPh sb="2" eb="3">
      <t>ギュウ</t>
    </rPh>
    <phoneticPr fontId="1"/>
  </si>
  <si>
    <t>価格</t>
    <rPh sb="0" eb="2">
      <t>カカク</t>
    </rPh>
    <phoneticPr fontId="1"/>
  </si>
  <si>
    <t>（頭）</t>
    <rPh sb="1" eb="2">
      <t>トウ</t>
    </rPh>
    <phoneticPr fontId="1"/>
  </si>
  <si>
    <t>（月）</t>
    <rPh sb="1" eb="2">
      <t>ツキ</t>
    </rPh>
    <phoneticPr fontId="1"/>
  </si>
  <si>
    <t>（%）</t>
  </si>
  <si>
    <t>（%）</t>
    <phoneticPr fontId="1"/>
  </si>
  <si>
    <t>（ha)</t>
  </si>
  <si>
    <t>（ha)</t>
    <phoneticPr fontId="1"/>
  </si>
  <si>
    <t>死亡</t>
    <rPh sb="0" eb="2">
      <t>シボウ</t>
    </rPh>
    <phoneticPr fontId="1"/>
  </si>
  <si>
    <t>搾乳牛率</t>
    <rPh sb="0" eb="1">
      <t>サク</t>
    </rPh>
    <rPh sb="1" eb="3">
      <t>ニュウギュウ</t>
    </rPh>
    <rPh sb="3" eb="4">
      <t>リツ</t>
    </rPh>
    <phoneticPr fontId="1"/>
  </si>
  <si>
    <t>分娩頭数</t>
    <rPh sb="0" eb="2">
      <t>ブンベン</t>
    </rPh>
    <rPh sb="2" eb="4">
      <t>トウスウ</t>
    </rPh>
    <phoneticPr fontId="1"/>
  </si>
  <si>
    <t>搾乳牛</t>
    <rPh sb="0" eb="1">
      <t>サク</t>
    </rPh>
    <rPh sb="1" eb="3">
      <t>ニュウギュウ</t>
    </rPh>
    <phoneticPr fontId="1"/>
  </si>
  <si>
    <t>乾乳牛</t>
    <rPh sb="0" eb="2">
      <t>カンニュウ</t>
    </rPh>
    <rPh sb="2" eb="3">
      <t>ギュウ</t>
    </rPh>
    <phoneticPr fontId="1"/>
  </si>
  <si>
    <t>うち雌</t>
    <rPh sb="2" eb="3">
      <t>メス</t>
    </rPh>
    <phoneticPr fontId="1"/>
  </si>
  <si>
    <t>期末頭数</t>
    <rPh sb="0" eb="2">
      <t>キマツ</t>
    </rPh>
    <rPh sb="2" eb="4">
      <t>トウスウ</t>
    </rPh>
    <phoneticPr fontId="1"/>
  </si>
  <si>
    <t>平均頭数</t>
    <rPh sb="0" eb="2">
      <t>ヘイキン</t>
    </rPh>
    <rPh sb="2" eb="4">
      <t>トウスウ</t>
    </rPh>
    <phoneticPr fontId="1"/>
  </si>
  <si>
    <t>生産</t>
    <rPh sb="0" eb="2">
      <t>セイサン</t>
    </rPh>
    <phoneticPr fontId="1"/>
  </si>
  <si>
    <t>初生売却</t>
    <rPh sb="0" eb="2">
      <t>ショセイ</t>
    </rPh>
    <rPh sb="2" eb="4">
      <t>バイキャク</t>
    </rPh>
    <phoneticPr fontId="1"/>
  </si>
  <si>
    <t>育成売却</t>
    <rPh sb="0" eb="2">
      <t>イクセイ</t>
    </rPh>
    <rPh sb="2" eb="4">
      <t>バイキャク</t>
    </rPh>
    <phoneticPr fontId="1"/>
  </si>
  <si>
    <t>初妊売却</t>
    <rPh sb="0" eb="1">
      <t>ハツ</t>
    </rPh>
    <rPh sb="1" eb="2">
      <t>ニン</t>
    </rPh>
    <rPh sb="2" eb="4">
      <t>バイキャク</t>
    </rPh>
    <phoneticPr fontId="1"/>
  </si>
  <si>
    <t>死産率</t>
    <rPh sb="0" eb="2">
      <t>シザン</t>
    </rPh>
    <rPh sb="2" eb="3">
      <t>リツ</t>
    </rPh>
    <phoneticPr fontId="1"/>
  </si>
  <si>
    <t>（kg/頭）</t>
    <rPh sb="4" eb="5">
      <t>トウ</t>
    </rPh>
    <phoneticPr fontId="1"/>
  </si>
  <si>
    <t>（円/kg）</t>
    <rPh sb="1" eb="2">
      <t>エン</t>
    </rPh>
    <phoneticPr fontId="1"/>
  </si>
  <si>
    <t>（円/頭）</t>
    <rPh sb="1" eb="2">
      <t>エン</t>
    </rPh>
    <rPh sb="3" eb="4">
      <t>トウ</t>
    </rPh>
    <phoneticPr fontId="1"/>
  </si>
  <si>
    <t>取得から
4年以上経過</t>
    <rPh sb="0" eb="2">
      <t>シュトク</t>
    </rPh>
    <rPh sb="6" eb="7">
      <t>ネン</t>
    </rPh>
    <rPh sb="7" eb="9">
      <t>イジョウ</t>
    </rPh>
    <rPh sb="9" eb="11">
      <t>ケイカ</t>
    </rPh>
    <phoneticPr fontId="1"/>
  </si>
  <si>
    <t>とうもろこし作付</t>
    <rPh sb="6" eb="8">
      <t>サクツケ</t>
    </rPh>
    <phoneticPr fontId="1"/>
  </si>
  <si>
    <t>計</t>
    <rPh sb="0" eb="1">
      <t>ケイ</t>
    </rPh>
    <phoneticPr fontId="1"/>
  </si>
  <si>
    <t>F1雄</t>
    <rPh sb="2" eb="3">
      <t>オス</t>
    </rPh>
    <phoneticPr fontId="1"/>
  </si>
  <si>
    <t>F1雌</t>
    <rPh sb="2" eb="3">
      <t>メス</t>
    </rPh>
    <phoneticPr fontId="1"/>
  </si>
  <si>
    <t>【搾乳牛頭数】</t>
    <rPh sb="1" eb="3">
      <t>サクニュウ</t>
    </rPh>
    <rPh sb="3" eb="4">
      <t>ギュウ</t>
    </rPh>
    <rPh sb="4" eb="6">
      <t>トウスウ</t>
    </rPh>
    <phoneticPr fontId="8"/>
  </si>
  <si>
    <t>番号</t>
    <rPh sb="0" eb="2">
      <t>バンゴウ</t>
    </rPh>
    <phoneticPr fontId="8"/>
  </si>
  <si>
    <t>項目</t>
    <rPh sb="0" eb="2">
      <t>コウモク</t>
    </rPh>
    <phoneticPr fontId="8"/>
  </si>
  <si>
    <t>単位</t>
    <rPh sb="0" eb="2">
      <t>タンイ</t>
    </rPh>
    <phoneticPr fontId="8"/>
  </si>
  <si>
    <t>期首　搾乳牛頭数</t>
    <rPh sb="0" eb="2">
      <t>キシュ</t>
    </rPh>
    <rPh sb="3" eb="5">
      <t>サクニュウ</t>
    </rPh>
    <rPh sb="5" eb="6">
      <t>ギュウ</t>
    </rPh>
    <rPh sb="6" eb="8">
      <t>トウスウ</t>
    </rPh>
    <phoneticPr fontId="8"/>
  </si>
  <si>
    <t>頭</t>
    <rPh sb="0" eb="1">
      <t>トウ</t>
    </rPh>
    <phoneticPr fontId="8"/>
  </si>
  <si>
    <t>期末　搾乳牛頭数</t>
    <rPh sb="0" eb="2">
      <t>キマツ</t>
    </rPh>
    <rPh sb="3" eb="5">
      <t>サクニュウ</t>
    </rPh>
    <rPh sb="5" eb="6">
      <t>ギュウ</t>
    </rPh>
    <rPh sb="6" eb="8">
      <t>トウスウ</t>
    </rPh>
    <phoneticPr fontId="8"/>
  </si>
  <si>
    <t>搾乳牛頭数</t>
    <rPh sb="0" eb="2">
      <t>サクニュウ</t>
    </rPh>
    <rPh sb="2" eb="3">
      <t>ウシ</t>
    </rPh>
    <rPh sb="3" eb="5">
      <t>トウスウ</t>
    </rPh>
    <phoneticPr fontId="8"/>
  </si>
  <si>
    <t>死亡牛　（償却済み）</t>
    <rPh sb="0" eb="2">
      <t>シボウ</t>
    </rPh>
    <rPh sb="2" eb="3">
      <t>ギュウ</t>
    </rPh>
    <rPh sb="5" eb="7">
      <t>ショウキャク</t>
    </rPh>
    <rPh sb="7" eb="8">
      <t>ズ</t>
    </rPh>
    <phoneticPr fontId="8"/>
  </si>
  <si>
    <t>死亡牛　（償却中）</t>
    <rPh sb="0" eb="2">
      <t>シボウ</t>
    </rPh>
    <rPh sb="2" eb="3">
      <t>ウシ</t>
    </rPh>
    <rPh sb="5" eb="7">
      <t>ショウキャク</t>
    </rPh>
    <rPh sb="7" eb="8">
      <t>チュウ</t>
    </rPh>
    <phoneticPr fontId="8"/>
  </si>
  <si>
    <t>移動なし　（償却済み）</t>
    <rPh sb="0" eb="2">
      <t>イドウ</t>
    </rPh>
    <rPh sb="6" eb="8">
      <t>ショウキャク</t>
    </rPh>
    <rPh sb="8" eb="9">
      <t>ズ</t>
    </rPh>
    <phoneticPr fontId="8"/>
  </si>
  <si>
    <t>移動なし　（償却中）</t>
    <rPh sb="0" eb="2">
      <t>イドウ</t>
    </rPh>
    <rPh sb="6" eb="8">
      <t>ショウキャク</t>
    </rPh>
    <rPh sb="8" eb="9">
      <t>チュウ</t>
    </rPh>
    <phoneticPr fontId="8"/>
  </si>
  <si>
    <t>乳牛償却費の計算対象畜数</t>
    <rPh sb="0" eb="2">
      <t>ニュウギュウ</t>
    </rPh>
    <rPh sb="2" eb="4">
      <t>ショウキャク</t>
    </rPh>
    <rPh sb="4" eb="5">
      <t>ヒ</t>
    </rPh>
    <rPh sb="6" eb="8">
      <t>ケイサン</t>
    </rPh>
    <rPh sb="8" eb="10">
      <t>タイショウ</t>
    </rPh>
    <rPh sb="10" eb="11">
      <t>チク</t>
    </rPh>
    <rPh sb="11" eb="12">
      <t>スウ</t>
    </rPh>
    <phoneticPr fontId="8"/>
  </si>
  <si>
    <t>【ウェイト】</t>
    <phoneticPr fontId="8"/>
  </si>
  <si>
    <t>％</t>
    <phoneticPr fontId="8"/>
  </si>
  <si>
    <t>【単価】</t>
    <rPh sb="1" eb="3">
      <t>タンカ</t>
    </rPh>
    <phoneticPr fontId="8"/>
  </si>
  <si>
    <t>搾乳牛取得価額</t>
    <rPh sb="0" eb="2">
      <t>サクニュウ</t>
    </rPh>
    <rPh sb="2" eb="3">
      <t>ギュウ</t>
    </rPh>
    <rPh sb="3" eb="5">
      <t>シュトク</t>
    </rPh>
    <rPh sb="5" eb="7">
      <t>カガク</t>
    </rPh>
    <phoneticPr fontId="8"/>
  </si>
  <si>
    <t>円/頭</t>
    <rPh sb="0" eb="1">
      <t>エン</t>
    </rPh>
    <rPh sb="2" eb="3">
      <t>トウ</t>
    </rPh>
    <phoneticPr fontId="8"/>
  </si>
  <si>
    <t>年間償却費</t>
    <rPh sb="0" eb="2">
      <t>ネンカン</t>
    </rPh>
    <rPh sb="2" eb="4">
      <t>ショウキャク</t>
    </rPh>
    <rPh sb="4" eb="5">
      <t>ヒ</t>
    </rPh>
    <phoneticPr fontId="8"/>
  </si>
  <si>
    <t>【償却費】</t>
    <rPh sb="1" eb="4">
      <t>ショウキャクヒ</t>
    </rPh>
    <phoneticPr fontId="8"/>
  </si>
  <si>
    <t>死廃係数</t>
    <rPh sb="0" eb="1">
      <t>シ</t>
    </rPh>
    <rPh sb="1" eb="2">
      <t>ハイ</t>
    </rPh>
    <rPh sb="2" eb="4">
      <t>ケイスウ</t>
    </rPh>
    <phoneticPr fontId="8"/>
  </si>
  <si>
    <t>売却牛係数①</t>
    <rPh sb="0" eb="2">
      <t>バイキャク</t>
    </rPh>
    <rPh sb="2" eb="3">
      <t>ギュウ</t>
    </rPh>
    <rPh sb="3" eb="5">
      <t>ケイスウ</t>
    </rPh>
    <phoneticPr fontId="8"/>
  </si>
  <si>
    <t>計算対象畜当たり償却費</t>
    <rPh sb="5" eb="6">
      <t>ア</t>
    </rPh>
    <rPh sb="8" eb="11">
      <t>ショウキャクヒ</t>
    </rPh>
    <phoneticPr fontId="8"/>
  </si>
  <si>
    <t>売却牛係数②</t>
    <rPh sb="0" eb="2">
      <t>バイキャク</t>
    </rPh>
    <rPh sb="2" eb="3">
      <t>ギュウ</t>
    </rPh>
    <rPh sb="3" eb="5">
      <t>ケイスウ</t>
    </rPh>
    <phoneticPr fontId="8"/>
  </si>
  <si>
    <t>搾乳牛1頭当たり乳用牛償却費</t>
    <rPh sb="0" eb="2">
      <t>サクニュウ</t>
    </rPh>
    <rPh sb="2" eb="3">
      <t>ギュウ</t>
    </rPh>
    <rPh sb="4" eb="5">
      <t>トウ</t>
    </rPh>
    <rPh sb="5" eb="6">
      <t>ア</t>
    </rPh>
    <rPh sb="8" eb="9">
      <t>チチ</t>
    </rPh>
    <rPh sb="9" eb="10">
      <t>ヨウ</t>
    </rPh>
    <rPh sb="10" eb="11">
      <t>ウシ</t>
    </rPh>
    <rPh sb="11" eb="13">
      <t>ショウキャク</t>
    </rPh>
    <rPh sb="13" eb="14">
      <t>ヒ</t>
    </rPh>
    <phoneticPr fontId="8"/>
  </si>
  <si>
    <t>乳用牛償却費</t>
    <rPh sb="0" eb="3">
      <t>ニュウヨウギュウ</t>
    </rPh>
    <rPh sb="3" eb="6">
      <t>ショウキャクヒ</t>
    </rPh>
    <phoneticPr fontId="5"/>
  </si>
  <si>
    <t>円</t>
    <rPh sb="0" eb="1">
      <t>エン</t>
    </rPh>
    <phoneticPr fontId="5"/>
  </si>
  <si>
    <t>廃用牛（償却済み）　</t>
    <rPh sb="0" eb="2">
      <t>ハイヨウ</t>
    </rPh>
    <rPh sb="2" eb="3">
      <t>ウシ</t>
    </rPh>
    <rPh sb="4" eb="6">
      <t>ショウキャク</t>
    </rPh>
    <rPh sb="6" eb="7">
      <t>ズ</t>
    </rPh>
    <phoneticPr fontId="8"/>
  </si>
  <si>
    <t>廃用牛（償却中）①　</t>
    <rPh sb="0" eb="2">
      <t>ハイヨウ</t>
    </rPh>
    <rPh sb="2" eb="3">
      <t>ウシ</t>
    </rPh>
    <rPh sb="4" eb="6">
      <t>ショウキャク</t>
    </rPh>
    <rPh sb="6" eb="7">
      <t>チュウ</t>
    </rPh>
    <phoneticPr fontId="8"/>
  </si>
  <si>
    <t>廃用牛（償却中）②　</t>
    <rPh sb="0" eb="2">
      <t>ハイヨウ</t>
    </rPh>
    <rPh sb="2" eb="3">
      <t>ウシ</t>
    </rPh>
    <rPh sb="4" eb="6">
      <t>ショウキャク</t>
    </rPh>
    <rPh sb="6" eb="7">
      <t>チュウ</t>
    </rPh>
    <phoneticPr fontId="8"/>
  </si>
  <si>
    <t>廃用売却牛（償却済み）　</t>
    <rPh sb="0" eb="2">
      <t>ハイヨウ</t>
    </rPh>
    <rPh sb="2" eb="4">
      <t>バイキャク</t>
    </rPh>
    <rPh sb="4" eb="5">
      <t>ウシ</t>
    </rPh>
    <rPh sb="6" eb="8">
      <t>ショウキャク</t>
    </rPh>
    <rPh sb="8" eb="9">
      <t>ズ</t>
    </rPh>
    <phoneticPr fontId="8"/>
  </si>
  <si>
    <t>廃用売却牛（償却中）①　</t>
    <rPh sb="0" eb="2">
      <t>ハイヨウ</t>
    </rPh>
    <rPh sb="2" eb="4">
      <t>バイキャク</t>
    </rPh>
    <rPh sb="4" eb="5">
      <t>ウシ</t>
    </rPh>
    <rPh sb="6" eb="8">
      <t>ショウキャク</t>
    </rPh>
    <rPh sb="8" eb="9">
      <t>チュウ</t>
    </rPh>
    <phoneticPr fontId="8"/>
  </si>
  <si>
    <t>廃用売却牛（償却中）②　</t>
    <rPh sb="0" eb="2">
      <t>ハイヨウ</t>
    </rPh>
    <rPh sb="2" eb="4">
      <t>バイキャク</t>
    </rPh>
    <rPh sb="4" eb="5">
      <t>ウシ</t>
    </rPh>
    <rPh sb="6" eb="8">
      <t>ショウキャク</t>
    </rPh>
    <rPh sb="8" eb="9">
      <t>チュウ</t>
    </rPh>
    <phoneticPr fontId="8"/>
  </si>
  <si>
    <t>％</t>
    <phoneticPr fontId="8"/>
  </si>
  <si>
    <t>1ヶ月</t>
    <rPh sb="2" eb="3">
      <t>ゲツ</t>
    </rPh>
    <phoneticPr fontId="1"/>
  </si>
  <si>
    <t>2ヶ月</t>
    <rPh sb="2" eb="3">
      <t>ゲツ</t>
    </rPh>
    <phoneticPr fontId="1"/>
  </si>
  <si>
    <t>3ヶ月</t>
    <rPh sb="2" eb="3">
      <t>ゲツ</t>
    </rPh>
    <phoneticPr fontId="1"/>
  </si>
  <si>
    <t>4ヶ月</t>
    <rPh sb="2" eb="3">
      <t>ゲツ</t>
    </rPh>
    <phoneticPr fontId="1"/>
  </si>
  <si>
    <t>5ヶ月</t>
    <rPh sb="2" eb="3">
      <t>ゲツ</t>
    </rPh>
    <phoneticPr fontId="1"/>
  </si>
  <si>
    <t>6ヶ月</t>
    <rPh sb="2" eb="3">
      <t>ゲツ</t>
    </rPh>
    <phoneticPr fontId="1"/>
  </si>
  <si>
    <t>7ヶ月</t>
    <rPh sb="2" eb="3">
      <t>ゲツ</t>
    </rPh>
    <phoneticPr fontId="1"/>
  </si>
  <si>
    <t>8ヶ月</t>
    <rPh sb="2" eb="3">
      <t>ゲツ</t>
    </rPh>
    <phoneticPr fontId="1"/>
  </si>
  <si>
    <t>9ヶ月</t>
    <rPh sb="2" eb="3">
      <t>ゲツ</t>
    </rPh>
    <phoneticPr fontId="1"/>
  </si>
  <si>
    <t>10ヶ月</t>
    <rPh sb="3" eb="4">
      <t>ゲツ</t>
    </rPh>
    <phoneticPr fontId="1"/>
  </si>
  <si>
    <t>11ヶ月</t>
    <rPh sb="3" eb="4">
      <t>ゲツ</t>
    </rPh>
    <phoneticPr fontId="1"/>
  </si>
  <si>
    <t>12ヶ月</t>
    <rPh sb="3" eb="4">
      <t>ゲツ</t>
    </rPh>
    <phoneticPr fontId="1"/>
  </si>
  <si>
    <t>13ヶ月</t>
    <rPh sb="3" eb="4">
      <t>ゲツ</t>
    </rPh>
    <phoneticPr fontId="1"/>
  </si>
  <si>
    <t>14ヶ月</t>
    <rPh sb="3" eb="4">
      <t>ゲツ</t>
    </rPh>
    <phoneticPr fontId="1"/>
  </si>
  <si>
    <t>15ヶ月</t>
    <rPh sb="3" eb="4">
      <t>ゲツ</t>
    </rPh>
    <phoneticPr fontId="1"/>
  </si>
  <si>
    <t>16ヶ月</t>
    <rPh sb="3" eb="4">
      <t>ゲツ</t>
    </rPh>
    <phoneticPr fontId="1"/>
  </si>
  <si>
    <t>17ヶ月</t>
    <rPh sb="3" eb="4">
      <t>ゲツ</t>
    </rPh>
    <phoneticPr fontId="1"/>
  </si>
  <si>
    <t>18ヶ月</t>
    <rPh sb="3" eb="4">
      <t>ゲツ</t>
    </rPh>
    <phoneticPr fontId="1"/>
  </si>
  <si>
    <t>0ヶ月</t>
    <rPh sb="2" eb="3">
      <t>ゲツ</t>
    </rPh>
    <phoneticPr fontId="1"/>
  </si>
  <si>
    <t>19ヶ月</t>
    <rPh sb="3" eb="4">
      <t>ゲツ</t>
    </rPh>
    <phoneticPr fontId="1"/>
  </si>
  <si>
    <t>20ヶ月</t>
    <rPh sb="3" eb="4">
      <t>ゲツ</t>
    </rPh>
    <phoneticPr fontId="1"/>
  </si>
  <si>
    <t>21ヶ月</t>
    <rPh sb="3" eb="4">
      <t>ゲツ</t>
    </rPh>
    <phoneticPr fontId="1"/>
  </si>
  <si>
    <t>22ヶ月</t>
    <rPh sb="3" eb="4">
      <t>ゲツ</t>
    </rPh>
    <phoneticPr fontId="1"/>
  </si>
  <si>
    <t>23ヶ月</t>
    <rPh sb="3" eb="4">
      <t>ゲツ</t>
    </rPh>
    <phoneticPr fontId="1"/>
  </si>
  <si>
    <t>24ヶ月</t>
    <rPh sb="3" eb="4">
      <t>ゲツ</t>
    </rPh>
    <phoneticPr fontId="1"/>
  </si>
  <si>
    <t>累計育成費</t>
    <rPh sb="0" eb="2">
      <t>ルイケイ</t>
    </rPh>
    <rPh sb="2" eb="5">
      <t>イクセイヒ</t>
    </rPh>
    <phoneticPr fontId="1"/>
  </si>
  <si>
    <t>期首</t>
    <rPh sb="0" eb="2">
      <t>キシュ</t>
    </rPh>
    <phoneticPr fontId="1"/>
  </si>
  <si>
    <t>期末</t>
    <rPh sb="0" eb="2">
      <t>キマツ</t>
    </rPh>
    <phoneticPr fontId="1"/>
  </si>
  <si>
    <t>育成経費</t>
    <rPh sb="0" eb="2">
      <t>イクセイ</t>
    </rPh>
    <rPh sb="2" eb="4">
      <t>ケイヒ</t>
    </rPh>
    <phoneticPr fontId="1"/>
  </si>
  <si>
    <t>（万円）</t>
    <rPh sb="1" eb="3">
      <t>マンエン</t>
    </rPh>
    <phoneticPr fontId="1"/>
  </si>
  <si>
    <t>その他</t>
    <rPh sb="2" eb="3">
      <t>タ</t>
    </rPh>
    <phoneticPr fontId="1"/>
  </si>
  <si>
    <t>新規繰入牛（自家育成）</t>
    <rPh sb="0" eb="2">
      <t>シンキ</t>
    </rPh>
    <rPh sb="2" eb="4">
      <t>クリイレ</t>
    </rPh>
    <rPh sb="4" eb="5">
      <t>ウシ</t>
    </rPh>
    <rPh sb="6" eb="8">
      <t>ジカ</t>
    </rPh>
    <rPh sb="8" eb="10">
      <t>イクセイ</t>
    </rPh>
    <phoneticPr fontId="8"/>
  </si>
  <si>
    <t>乳用売却牛価額</t>
    <rPh sb="0" eb="2">
      <t>ニュウヨウ</t>
    </rPh>
    <rPh sb="2" eb="4">
      <t>バイキャク</t>
    </rPh>
    <rPh sb="4" eb="5">
      <t>ギュウ</t>
    </rPh>
    <rPh sb="5" eb="7">
      <t>カガク</t>
    </rPh>
    <phoneticPr fontId="8"/>
  </si>
  <si>
    <t>廃用牛価額</t>
    <rPh sb="0" eb="2">
      <t>ハイヨウ</t>
    </rPh>
    <rPh sb="2" eb="3">
      <t>ギュウ</t>
    </rPh>
    <rPh sb="3" eb="5">
      <t>カガク</t>
    </rPh>
    <phoneticPr fontId="8"/>
  </si>
  <si>
    <t>初妊牛価額</t>
    <rPh sb="0" eb="1">
      <t>ハツ</t>
    </rPh>
    <rPh sb="1" eb="2">
      <t>ニン</t>
    </rPh>
    <rPh sb="2" eb="3">
      <t>ギュウ</t>
    </rPh>
    <rPh sb="3" eb="5">
      <t>カガク</t>
    </rPh>
    <phoneticPr fontId="8"/>
  </si>
  <si>
    <t>借入年次</t>
    <rPh sb="0" eb="1">
      <t>カ</t>
    </rPh>
    <rPh sb="1" eb="2">
      <t>イ</t>
    </rPh>
    <rPh sb="2" eb="4">
      <t>ネンジ</t>
    </rPh>
    <phoneticPr fontId="1"/>
  </si>
  <si>
    <t>借入額</t>
    <rPh sb="0" eb="3">
      <t>カリイレガク</t>
    </rPh>
    <phoneticPr fontId="1"/>
  </si>
  <si>
    <t>利率</t>
    <rPh sb="0" eb="2">
      <t>リリツ</t>
    </rPh>
    <phoneticPr fontId="1"/>
  </si>
  <si>
    <t>据置期間</t>
    <rPh sb="0" eb="2">
      <t>スエオ</t>
    </rPh>
    <rPh sb="2" eb="4">
      <t>キカン</t>
    </rPh>
    <phoneticPr fontId="1"/>
  </si>
  <si>
    <t>用途</t>
    <rPh sb="0" eb="2">
      <t>ヨウト</t>
    </rPh>
    <phoneticPr fontId="1"/>
  </si>
  <si>
    <t>借入条件</t>
    <rPh sb="0" eb="2">
      <t>カリイ</t>
    </rPh>
    <rPh sb="2" eb="4">
      <t>ジョウケン</t>
    </rPh>
    <phoneticPr fontId="1"/>
  </si>
  <si>
    <t>（年）</t>
    <rPh sb="1" eb="2">
      <t>ネン</t>
    </rPh>
    <phoneticPr fontId="1"/>
  </si>
  <si>
    <t>元本残</t>
    <rPh sb="0" eb="2">
      <t>ガンポン</t>
    </rPh>
    <rPh sb="2" eb="3">
      <t>ザン</t>
    </rPh>
    <phoneticPr fontId="1"/>
  </si>
  <si>
    <t>償還方法</t>
    <rPh sb="0" eb="2">
      <t>ショウカン</t>
    </rPh>
    <rPh sb="2" eb="4">
      <t>ホウホウ</t>
    </rPh>
    <phoneticPr fontId="1"/>
  </si>
  <si>
    <t>元利均等</t>
    <rPh sb="0" eb="2">
      <t>ガンリ</t>
    </rPh>
    <rPh sb="2" eb="4">
      <t>キントウ</t>
    </rPh>
    <phoneticPr fontId="1"/>
  </si>
  <si>
    <t>元本均等</t>
    <rPh sb="0" eb="2">
      <t>ガンポン</t>
    </rPh>
    <rPh sb="2" eb="4">
      <t>キントウ</t>
    </rPh>
    <phoneticPr fontId="1"/>
  </si>
  <si>
    <t>経産牛頭数</t>
    <rPh sb="0" eb="2">
      <t>ケイサン</t>
    </rPh>
    <rPh sb="2" eb="3">
      <t>ギュウ</t>
    </rPh>
    <rPh sb="3" eb="5">
      <t>トウスウ</t>
    </rPh>
    <phoneticPr fontId="1"/>
  </si>
  <si>
    <t>農業所得</t>
    <rPh sb="0" eb="2">
      <t>ノウギョウ</t>
    </rPh>
    <rPh sb="2" eb="4">
      <t>ショトク</t>
    </rPh>
    <phoneticPr fontId="1"/>
  </si>
  <si>
    <t>取得価額</t>
  </si>
  <si>
    <t>耐用年数</t>
    <phoneticPr fontId="8"/>
  </si>
  <si>
    <t>経営負担率</t>
    <rPh sb="2" eb="5">
      <t>フタンリツ</t>
    </rPh>
    <phoneticPr fontId="8"/>
  </si>
  <si>
    <t>年償却費</t>
    <rPh sb="0" eb="1">
      <t>ネン</t>
    </rPh>
    <rPh sb="1" eb="4">
      <t>ショウキャクヒ</t>
    </rPh>
    <phoneticPr fontId="8"/>
  </si>
  <si>
    <t>名称</t>
    <rPh sb="0" eb="2">
      <t>メイショウ</t>
    </rPh>
    <phoneticPr fontId="1"/>
  </si>
  <si>
    <t>（万円）</t>
    <rPh sb="1" eb="3">
      <t>マンエン</t>
    </rPh>
    <phoneticPr fontId="8"/>
  </si>
  <si>
    <t>従事者</t>
    <rPh sb="0" eb="3">
      <t>ジュウジシャ</t>
    </rPh>
    <phoneticPr fontId="1"/>
  </si>
  <si>
    <t>飼料の調製・給与</t>
    <rPh sb="0" eb="2">
      <t>シリョウ</t>
    </rPh>
    <rPh sb="3" eb="5">
      <t>チョウセイ</t>
    </rPh>
    <rPh sb="6" eb="8">
      <t>キュウヨ</t>
    </rPh>
    <phoneticPr fontId="1"/>
  </si>
  <si>
    <t>搾乳・牛乳処理</t>
    <rPh sb="0" eb="2">
      <t>サクニュウ</t>
    </rPh>
    <rPh sb="3" eb="5">
      <t>ギュウニュウ</t>
    </rPh>
    <rPh sb="5" eb="7">
      <t>ショリ</t>
    </rPh>
    <phoneticPr fontId="1"/>
  </si>
  <si>
    <t>舎飼期</t>
    <rPh sb="0" eb="2">
      <t>シャガ</t>
    </rPh>
    <rPh sb="2" eb="3">
      <t>キ</t>
    </rPh>
    <phoneticPr fontId="1"/>
  </si>
  <si>
    <t>作業時間</t>
    <rPh sb="0" eb="2">
      <t>サギョウ</t>
    </rPh>
    <rPh sb="2" eb="4">
      <t>ジカン</t>
    </rPh>
    <phoneticPr fontId="1"/>
  </si>
  <si>
    <t>回数</t>
    <rPh sb="0" eb="2">
      <t>カイスウ</t>
    </rPh>
    <phoneticPr fontId="1"/>
  </si>
  <si>
    <t>（時間/回）</t>
    <rPh sb="1" eb="3">
      <t>ジカン</t>
    </rPh>
    <rPh sb="4" eb="5">
      <t>カイ</t>
    </rPh>
    <phoneticPr fontId="1"/>
  </si>
  <si>
    <t>（回/日）</t>
    <rPh sb="1" eb="2">
      <t>カイ</t>
    </rPh>
    <rPh sb="3" eb="4">
      <t>ニチ</t>
    </rPh>
    <phoneticPr fontId="1"/>
  </si>
  <si>
    <t>日数</t>
    <rPh sb="0" eb="2">
      <t>ニッスウ</t>
    </rPh>
    <phoneticPr fontId="1"/>
  </si>
  <si>
    <t>（日/年）</t>
    <rPh sb="1" eb="2">
      <t>ニチ</t>
    </rPh>
    <rPh sb="3" eb="4">
      <t>ネン</t>
    </rPh>
    <phoneticPr fontId="1"/>
  </si>
  <si>
    <t>年間時間</t>
    <rPh sb="0" eb="2">
      <t>ネンカン</t>
    </rPh>
    <rPh sb="2" eb="4">
      <t>ジカン</t>
    </rPh>
    <phoneticPr fontId="1"/>
  </si>
  <si>
    <t>（時間/年）</t>
    <rPh sb="1" eb="3">
      <t>ジカン</t>
    </rPh>
    <rPh sb="4" eb="5">
      <t>ネン</t>
    </rPh>
    <phoneticPr fontId="1"/>
  </si>
  <si>
    <t>乾乳牛</t>
    <rPh sb="0" eb="1">
      <t>カン</t>
    </rPh>
    <rPh sb="1" eb="3">
      <t>ニュウギュウ</t>
    </rPh>
    <phoneticPr fontId="1"/>
  </si>
  <si>
    <t>哺育牛</t>
    <rPh sb="0" eb="2">
      <t>ホイク</t>
    </rPh>
    <rPh sb="2" eb="3">
      <t>ギュウ</t>
    </rPh>
    <phoneticPr fontId="1"/>
  </si>
  <si>
    <t>共通</t>
    <rPh sb="0" eb="2">
      <t>キョウツウ</t>
    </rPh>
    <phoneticPr fontId="1"/>
  </si>
  <si>
    <t>敷料の搬入・きゅう肥の搬出</t>
    <rPh sb="0" eb="2">
      <t>シキリョウ</t>
    </rPh>
    <rPh sb="3" eb="5">
      <t>ハンニュウ</t>
    </rPh>
    <rPh sb="9" eb="10">
      <t>ヒ</t>
    </rPh>
    <rPh sb="11" eb="13">
      <t>ハンシュツ</t>
    </rPh>
    <phoneticPr fontId="1"/>
  </si>
  <si>
    <t>きゅう肥の処理</t>
    <rPh sb="3" eb="4">
      <t>ヒ</t>
    </rPh>
    <rPh sb="5" eb="7">
      <t>ショリ</t>
    </rPh>
    <phoneticPr fontId="1"/>
  </si>
  <si>
    <t>授精・治療</t>
    <rPh sb="0" eb="2">
      <t>ジュセイ</t>
    </rPh>
    <rPh sb="3" eb="5">
      <t>チリョウ</t>
    </rPh>
    <phoneticPr fontId="1"/>
  </si>
  <si>
    <t>管理・記帳</t>
    <rPh sb="0" eb="2">
      <t>カンリ</t>
    </rPh>
    <rPh sb="3" eb="5">
      <t>キチョウ</t>
    </rPh>
    <phoneticPr fontId="1"/>
  </si>
  <si>
    <t>放牧</t>
    <rPh sb="0" eb="2">
      <t>ホウボク</t>
    </rPh>
    <phoneticPr fontId="1"/>
  </si>
  <si>
    <t>（日）</t>
    <rPh sb="1" eb="2">
      <t>ニチ</t>
    </rPh>
    <phoneticPr fontId="1"/>
  </si>
  <si>
    <t>（時間）</t>
    <rPh sb="1" eb="3">
      <t>ジカン</t>
    </rPh>
    <phoneticPr fontId="1"/>
  </si>
  <si>
    <t>作業人数</t>
    <rPh sb="0" eb="2">
      <t>サギョウ</t>
    </rPh>
    <rPh sb="2" eb="4">
      <t>ニンズウ</t>
    </rPh>
    <phoneticPr fontId="15"/>
  </si>
  <si>
    <t>１日の
作業時間</t>
    <rPh sb="1" eb="2">
      <t>ニチ</t>
    </rPh>
    <rPh sb="4" eb="6">
      <t>サギョウ</t>
    </rPh>
    <rPh sb="6" eb="8">
      <t>ジカン</t>
    </rPh>
    <phoneticPr fontId="15"/>
  </si>
  <si>
    <t>年間
作業日数</t>
    <rPh sb="0" eb="2">
      <t>ネンカン</t>
    </rPh>
    <rPh sb="3" eb="5">
      <t>サギョウ</t>
    </rPh>
    <rPh sb="5" eb="7">
      <t>ニッスウ</t>
    </rPh>
    <phoneticPr fontId="15"/>
  </si>
  <si>
    <t>総時間</t>
    <rPh sb="0" eb="1">
      <t>ソウ</t>
    </rPh>
    <rPh sb="1" eb="3">
      <t>ジカン</t>
    </rPh>
    <phoneticPr fontId="15"/>
  </si>
  <si>
    <t>家族労働</t>
    <rPh sb="0" eb="2">
      <t>カゾク</t>
    </rPh>
    <rPh sb="2" eb="4">
      <t>ロウドウ</t>
    </rPh>
    <phoneticPr fontId="5"/>
  </si>
  <si>
    <t>雇用労働</t>
    <rPh sb="0" eb="2">
      <t>コヨウ</t>
    </rPh>
    <rPh sb="2" eb="4">
      <t>ロウドウ</t>
    </rPh>
    <phoneticPr fontId="5"/>
  </si>
  <si>
    <t>作業</t>
    <rPh sb="0" eb="2">
      <t>サギョウ</t>
    </rPh>
    <phoneticPr fontId="15"/>
  </si>
  <si>
    <t>（人）</t>
    <rPh sb="1" eb="2">
      <t>ニン</t>
    </rPh>
    <phoneticPr fontId="1"/>
  </si>
  <si>
    <t>（時間/日）</t>
    <rPh sb="1" eb="3">
      <t>ジカン</t>
    </rPh>
    <rPh sb="4" eb="5">
      <t>ニチ</t>
    </rPh>
    <phoneticPr fontId="1"/>
  </si>
  <si>
    <t>うち家族</t>
    <rPh sb="2" eb="4">
      <t>カゾク</t>
    </rPh>
    <phoneticPr fontId="15"/>
  </si>
  <si>
    <t>うち雇用</t>
    <rPh sb="2" eb="4">
      <t>コヨウ</t>
    </rPh>
    <phoneticPr fontId="15"/>
  </si>
  <si>
    <t>耐用年数</t>
  </si>
  <si>
    <t>№</t>
    <phoneticPr fontId="1"/>
  </si>
  <si>
    <t>計</t>
    <rPh sb="0" eb="1">
      <t>ケイ</t>
    </rPh>
    <phoneticPr fontId="1"/>
  </si>
  <si>
    <t>計</t>
    <rPh sb="0" eb="1">
      <t>ケイ</t>
    </rPh>
    <phoneticPr fontId="5"/>
  </si>
  <si>
    <t>売渡価格</t>
    <rPh sb="0" eb="2">
      <t>ウリワタシ</t>
    </rPh>
    <rPh sb="2" eb="4">
      <t>カカク</t>
    </rPh>
    <phoneticPr fontId="1"/>
  </si>
  <si>
    <t>リース料</t>
    <rPh sb="3" eb="4">
      <t>リョウ</t>
    </rPh>
    <phoneticPr fontId="1"/>
  </si>
  <si>
    <t>火災保険料</t>
    <rPh sb="0" eb="2">
      <t>カサイ</t>
    </rPh>
    <rPh sb="2" eb="5">
      <t>ホケンリョウ</t>
    </rPh>
    <phoneticPr fontId="1"/>
  </si>
  <si>
    <t>畜舎</t>
    <rPh sb="0" eb="2">
      <t>チクシャ</t>
    </rPh>
    <phoneticPr fontId="1"/>
  </si>
  <si>
    <t>倉庫・サイロ</t>
    <rPh sb="0" eb="2">
      <t>ソウコ</t>
    </rPh>
    <phoneticPr fontId="1"/>
  </si>
  <si>
    <t>機械</t>
    <rPh sb="0" eb="2">
      <t>キカイ</t>
    </rPh>
    <phoneticPr fontId="1"/>
  </si>
  <si>
    <t>減価償却費</t>
    <rPh sb="0" eb="2">
      <t>ゲンカ</t>
    </rPh>
    <rPh sb="2" eb="5">
      <t>ショウキャクヒ</t>
    </rPh>
    <phoneticPr fontId="1"/>
  </si>
  <si>
    <t>年リース料</t>
    <rPh sb="0" eb="1">
      <t>ネン</t>
    </rPh>
    <rPh sb="4" eb="5">
      <t>リョウ</t>
    </rPh>
    <phoneticPr fontId="1"/>
  </si>
  <si>
    <t>(年)</t>
    <rPh sb="1" eb="2">
      <t>ネン</t>
    </rPh>
    <phoneticPr fontId="8"/>
  </si>
  <si>
    <t>（年）</t>
    <rPh sb="1" eb="2">
      <t>ネン</t>
    </rPh>
    <phoneticPr fontId="8"/>
  </si>
  <si>
    <t>（％）</t>
    <phoneticPr fontId="8"/>
  </si>
  <si>
    <t>00</t>
  </si>
  <si>
    <t>20</t>
  </si>
  <si>
    <t>支払利息</t>
    <rPh sb="0" eb="2">
      <t>シハラ</t>
    </rPh>
    <rPh sb="2" eb="4">
      <t>リソク</t>
    </rPh>
    <phoneticPr fontId="1"/>
  </si>
  <si>
    <t>元金償還額</t>
    <rPh sb="0" eb="2">
      <t>ガンキン</t>
    </rPh>
    <rPh sb="2" eb="5">
      <t>ショウカンガク</t>
    </rPh>
    <phoneticPr fontId="1"/>
  </si>
  <si>
    <t>収入金額</t>
    <rPh sb="0" eb="2">
      <t>シュウニュウ</t>
    </rPh>
    <rPh sb="2" eb="4">
      <t>キンガク</t>
    </rPh>
    <phoneticPr fontId="1"/>
  </si>
  <si>
    <t>販売額</t>
    <rPh sb="0" eb="3">
      <t>ハンバイガク</t>
    </rPh>
    <phoneticPr fontId="1"/>
  </si>
  <si>
    <t>雑収入</t>
    <rPh sb="0" eb="3">
      <t>ザッシュウニュウ</t>
    </rPh>
    <phoneticPr fontId="1"/>
  </si>
  <si>
    <t>小計</t>
    <rPh sb="0" eb="2">
      <t>ショウケイ</t>
    </rPh>
    <phoneticPr fontId="1"/>
  </si>
  <si>
    <t>農産物の棚卸高</t>
    <rPh sb="0" eb="3">
      <t>ノウサンブツ</t>
    </rPh>
    <rPh sb="4" eb="7">
      <t>タナオロシダカ</t>
    </rPh>
    <phoneticPr fontId="1"/>
  </si>
  <si>
    <t>利子割引料</t>
    <rPh sb="0" eb="2">
      <t>リシ</t>
    </rPh>
    <rPh sb="2" eb="5">
      <t>ワリビキリョウ</t>
    </rPh>
    <phoneticPr fontId="1"/>
  </si>
  <si>
    <t>農産物以外の
棚卸高</t>
    <rPh sb="0" eb="3">
      <t>ノウサンブツ</t>
    </rPh>
    <rPh sb="3" eb="5">
      <t>イガイ</t>
    </rPh>
    <rPh sb="7" eb="10">
      <t>タナオロシダカ</t>
    </rPh>
    <phoneticPr fontId="1"/>
  </si>
  <si>
    <t>償還年数</t>
    <rPh sb="0" eb="2">
      <t>ショウカン</t>
    </rPh>
    <rPh sb="2" eb="4">
      <t>ネンスウ</t>
    </rPh>
    <phoneticPr fontId="1"/>
  </si>
  <si>
    <t>乳代</t>
    <rPh sb="0" eb="1">
      <t>ニュウ</t>
    </rPh>
    <rPh sb="1" eb="2">
      <t>ダイ</t>
    </rPh>
    <phoneticPr fontId="1"/>
  </si>
  <si>
    <t>個体販売</t>
    <rPh sb="0" eb="2">
      <t>コタイ</t>
    </rPh>
    <rPh sb="2" eb="4">
      <t>ハンバイ</t>
    </rPh>
    <phoneticPr fontId="1"/>
  </si>
  <si>
    <t>草地面積</t>
    <rPh sb="0" eb="2">
      <t>ソウチ</t>
    </rPh>
    <rPh sb="2" eb="4">
      <t>メンセキ</t>
    </rPh>
    <phoneticPr fontId="1"/>
  </si>
  <si>
    <t>（ha）</t>
  </si>
  <si>
    <t>（ha）</t>
    <phoneticPr fontId="1"/>
  </si>
  <si>
    <t>肥料費</t>
    <rPh sb="0" eb="3">
      <t>ヒリョウヒ</t>
    </rPh>
    <phoneticPr fontId="1"/>
  </si>
  <si>
    <t>光熱動力費</t>
    <rPh sb="0" eb="2">
      <t>コウネツ</t>
    </rPh>
    <rPh sb="2" eb="5">
      <t>ドウリョクヒ</t>
    </rPh>
    <phoneticPr fontId="1"/>
  </si>
  <si>
    <t>販売手数料</t>
    <rPh sb="0" eb="2">
      <t>ハンバイ</t>
    </rPh>
    <rPh sb="2" eb="5">
      <t>テスウリョウ</t>
    </rPh>
    <phoneticPr fontId="1"/>
  </si>
  <si>
    <t>借地料</t>
    <rPh sb="0" eb="3">
      <t>シャクチリョウ</t>
    </rPh>
    <phoneticPr fontId="1"/>
  </si>
  <si>
    <t>（0～11ヶ月）</t>
    <rPh sb="6" eb="7">
      <t>ゲツ</t>
    </rPh>
    <phoneticPr fontId="1"/>
  </si>
  <si>
    <t>（12～23ヶ月）</t>
    <rPh sb="7" eb="8">
      <t>ゲツ</t>
    </rPh>
    <phoneticPr fontId="1"/>
  </si>
  <si>
    <t>経費から差し引く育成費用</t>
    <rPh sb="0" eb="2">
      <t>ケイヒ</t>
    </rPh>
    <rPh sb="4" eb="5">
      <t>サ</t>
    </rPh>
    <rPh sb="6" eb="7">
      <t>ヒ</t>
    </rPh>
    <rPh sb="8" eb="10">
      <t>イクセイ</t>
    </rPh>
    <rPh sb="10" eb="12">
      <t>ヒヨウ</t>
    </rPh>
    <phoneticPr fontId="1"/>
  </si>
  <si>
    <t>元本償還額</t>
    <rPh sb="0" eb="2">
      <t>ガンポン</t>
    </rPh>
    <rPh sb="2" eb="5">
      <t>ショウカンガク</t>
    </rPh>
    <phoneticPr fontId="1"/>
  </si>
  <si>
    <t>（万円）</t>
    <rPh sb="1" eb="2">
      <t>マン</t>
    </rPh>
    <rPh sb="2" eb="3">
      <t>エン</t>
    </rPh>
    <phoneticPr fontId="1"/>
  </si>
  <si>
    <t>1時間当り農業所得</t>
    <rPh sb="1" eb="3">
      <t>ジカン</t>
    </rPh>
    <rPh sb="3" eb="4">
      <t>アタ</t>
    </rPh>
    <rPh sb="5" eb="7">
      <t>ノウギョウ</t>
    </rPh>
    <rPh sb="7" eb="9">
      <t>ショトク</t>
    </rPh>
    <phoneticPr fontId="1"/>
  </si>
  <si>
    <t>（円/時間）</t>
    <rPh sb="1" eb="2">
      <t>エン</t>
    </rPh>
    <rPh sb="3" eb="5">
      <t>ジカン</t>
    </rPh>
    <phoneticPr fontId="1"/>
  </si>
  <si>
    <t>労働時間</t>
    <rPh sb="0" eb="2">
      <t>ロウドウ</t>
    </rPh>
    <rPh sb="2" eb="4">
      <t>ジカン</t>
    </rPh>
    <phoneticPr fontId="1"/>
  </si>
  <si>
    <t>30</t>
  </si>
  <si>
    <t>必要資金額</t>
    <rPh sb="0" eb="2">
      <t>ヒツヨウ</t>
    </rPh>
    <rPh sb="2" eb="5">
      <t>シキンガク</t>
    </rPh>
    <phoneticPr fontId="1"/>
  </si>
  <si>
    <t>経産牛期首頭数</t>
    <rPh sb="0" eb="1">
      <t>ケイ</t>
    </rPh>
    <rPh sb="1" eb="2">
      <t>サン</t>
    </rPh>
    <rPh sb="2" eb="3">
      <t>ウシ</t>
    </rPh>
    <rPh sb="3" eb="5">
      <t>キシュ</t>
    </rPh>
    <rPh sb="5" eb="7">
      <t>トウスウ</t>
    </rPh>
    <phoneticPr fontId="1"/>
  </si>
  <si>
    <t>牧草販売</t>
    <rPh sb="0" eb="2">
      <t>ボクソウ</t>
    </rPh>
    <rPh sb="2" eb="4">
      <t>ハンバイ</t>
    </rPh>
    <phoneticPr fontId="1"/>
  </si>
  <si>
    <t>家事・事業消費</t>
    <rPh sb="0" eb="2">
      <t>カジ</t>
    </rPh>
    <rPh sb="3" eb="5">
      <t>ジギョウ</t>
    </rPh>
    <rPh sb="5" eb="7">
      <t>ショウヒ</t>
    </rPh>
    <phoneticPr fontId="1"/>
  </si>
  <si>
    <t>リース期間</t>
    <rPh sb="3" eb="5">
      <t>キカン</t>
    </rPh>
    <phoneticPr fontId="1"/>
  </si>
  <si>
    <t>（分/回）</t>
    <rPh sb="1" eb="2">
      <t>フン</t>
    </rPh>
    <rPh sb="3" eb="4">
      <t>カイ</t>
    </rPh>
    <phoneticPr fontId="1"/>
  </si>
  <si>
    <t>10</t>
  </si>
  <si>
    <t>40</t>
  </si>
  <si>
    <t>50</t>
  </si>
  <si>
    <t>60</t>
  </si>
  <si>
    <t>面積</t>
    <rPh sb="0" eb="2">
      <t>メンセキ</t>
    </rPh>
    <phoneticPr fontId="1"/>
  </si>
  <si>
    <t>取得年</t>
    <rPh sb="0" eb="2">
      <t>シュトク</t>
    </rPh>
    <rPh sb="2" eb="3">
      <t>ネン</t>
    </rPh>
    <phoneticPr fontId="1"/>
  </si>
  <si>
    <t>№</t>
    <phoneticPr fontId="1"/>
  </si>
  <si>
    <t>資金
調達</t>
    <rPh sb="0" eb="2">
      <t>シキン</t>
    </rPh>
    <rPh sb="3" eb="5">
      <t>チョウタツ</t>
    </rPh>
    <phoneticPr fontId="1"/>
  </si>
  <si>
    <t>(ha)</t>
    <phoneticPr fontId="1"/>
  </si>
  <si>
    <t>(年）</t>
    <rPh sb="1" eb="2">
      <t>ネン</t>
    </rPh>
    <phoneticPr fontId="1"/>
  </si>
  <si>
    <t>借入</t>
    <rPh sb="0" eb="2">
      <t>カリイレ</t>
    </rPh>
    <phoneticPr fontId="1"/>
  </si>
  <si>
    <t>現金</t>
  </si>
  <si>
    <t>現金</t>
    <rPh sb="0" eb="2">
      <t>ゲンキン</t>
    </rPh>
    <phoneticPr fontId="1"/>
  </si>
  <si>
    <t>取得価額</t>
    <rPh sb="0" eb="2">
      <t>シュトク</t>
    </rPh>
    <rPh sb="2" eb="4">
      <t>カガク</t>
    </rPh>
    <phoneticPr fontId="1"/>
  </si>
  <si>
    <t>資金
調達</t>
    <rPh sb="0" eb="2">
      <t>シキン</t>
    </rPh>
    <rPh sb="3" eb="5">
      <t>チョウタツ</t>
    </rPh>
    <phoneticPr fontId="1"/>
  </si>
  <si>
    <t>必要資金額</t>
    <rPh sb="0" eb="2">
      <t>ヒツヨウ</t>
    </rPh>
    <rPh sb="2" eb="5">
      <t>シキンガク</t>
    </rPh>
    <phoneticPr fontId="1"/>
  </si>
  <si>
    <t>頭数</t>
    <rPh sb="0" eb="2">
      <t>トウスウ</t>
    </rPh>
    <phoneticPr fontId="1"/>
  </si>
  <si>
    <t>(頭)</t>
    <rPh sb="1" eb="2">
      <t>トウ</t>
    </rPh>
    <phoneticPr fontId="1"/>
  </si>
  <si>
    <t>機械・施設</t>
    <rPh sb="0" eb="2">
      <t>キカイ</t>
    </rPh>
    <rPh sb="3" eb="5">
      <t>シセツ</t>
    </rPh>
    <phoneticPr fontId="1"/>
  </si>
  <si>
    <t>乳牛</t>
    <rPh sb="0" eb="2">
      <t>ニュウギュウ</t>
    </rPh>
    <phoneticPr fontId="1"/>
  </si>
  <si>
    <t>移動</t>
    <rPh sb="0" eb="2">
      <t>イドウ</t>
    </rPh>
    <phoneticPr fontId="1"/>
  </si>
  <si>
    <t>1kg当り乳代</t>
    <rPh sb="3" eb="4">
      <t>アタ</t>
    </rPh>
    <rPh sb="5" eb="6">
      <t>ニュウ</t>
    </rPh>
    <rPh sb="6" eb="7">
      <t>ダイ</t>
    </rPh>
    <phoneticPr fontId="1"/>
  </si>
  <si>
    <t>№</t>
    <phoneticPr fontId="1"/>
  </si>
  <si>
    <t xml:space="preserve"> </t>
    <phoneticPr fontId="5"/>
  </si>
  <si>
    <t>リース
開始年</t>
    <rPh sb="4" eb="6">
      <t>カイシ</t>
    </rPh>
    <rPh sb="6" eb="7">
      <t>ネン</t>
    </rPh>
    <phoneticPr fontId="1"/>
  </si>
  <si>
    <t>（月）</t>
    <rPh sb="1" eb="2">
      <t>ツキ</t>
    </rPh>
    <phoneticPr fontId="1"/>
  </si>
  <si>
    <t>乳牛</t>
    <rPh sb="0" eb="2">
      <t>ニュウギュウ</t>
    </rPh>
    <phoneticPr fontId="1"/>
  </si>
  <si>
    <t>元利均等</t>
  </si>
  <si>
    <t>農場リース</t>
    <rPh sb="0" eb="2">
      <t>ノウジョウ</t>
    </rPh>
    <phoneticPr fontId="1"/>
  </si>
  <si>
    <t>他リース</t>
    <rPh sb="0" eb="1">
      <t>ホカ</t>
    </rPh>
    <phoneticPr fontId="1"/>
  </si>
  <si>
    <t>支払・借入済</t>
    <rPh sb="0" eb="2">
      <t>シハライ</t>
    </rPh>
    <rPh sb="3" eb="5">
      <t>カリイレ</t>
    </rPh>
    <rPh sb="5" eb="6">
      <t>ズミ</t>
    </rPh>
    <phoneticPr fontId="1"/>
  </si>
  <si>
    <t>出荷乳量</t>
    <rPh sb="0" eb="4">
      <t>シュッカニュウリョウ</t>
    </rPh>
    <phoneticPr fontId="1"/>
  </si>
  <si>
    <t>（ｔ）</t>
    <phoneticPr fontId="1"/>
  </si>
  <si>
    <t>外部から購入</t>
    <rPh sb="0" eb="2">
      <t>ガイブ</t>
    </rPh>
    <rPh sb="4" eb="6">
      <t>コウニュウ</t>
    </rPh>
    <phoneticPr fontId="1"/>
  </si>
  <si>
    <t>新規繰入牛</t>
    <rPh sb="0" eb="2">
      <t>シンキ</t>
    </rPh>
    <rPh sb="2" eb="4">
      <t>クリイレ</t>
    </rPh>
    <rPh sb="4" eb="5">
      <t>ウシ</t>
    </rPh>
    <phoneticPr fontId="8"/>
  </si>
  <si>
    <t>乳牛取得価額(自家育成）</t>
    <rPh sb="0" eb="2">
      <t>ニュウギュウ</t>
    </rPh>
    <rPh sb="2" eb="4">
      <t>シュトク</t>
    </rPh>
    <rPh sb="4" eb="6">
      <t>カガク</t>
    </rPh>
    <rPh sb="7" eb="9">
      <t>ジカ</t>
    </rPh>
    <rPh sb="9" eb="11">
      <t>イクセイ</t>
    </rPh>
    <phoneticPr fontId="1"/>
  </si>
  <si>
    <t>和牛</t>
    <rPh sb="0" eb="2">
      <t>ワギュウ</t>
    </rPh>
    <phoneticPr fontId="1"/>
  </si>
  <si>
    <t>黒毛和種初生雌</t>
    <rPh sb="0" eb="2">
      <t>クロゲ</t>
    </rPh>
    <rPh sb="2" eb="3">
      <t>ワ</t>
    </rPh>
    <rPh sb="3" eb="4">
      <t>シュ</t>
    </rPh>
    <rPh sb="4" eb="6">
      <t>ショセイ</t>
    </rPh>
    <rPh sb="6" eb="7">
      <t>メス</t>
    </rPh>
    <phoneticPr fontId="1"/>
  </si>
  <si>
    <t>黒毛和種初生雄</t>
    <rPh sb="0" eb="2">
      <t>クロゲ</t>
    </rPh>
    <rPh sb="2" eb="3">
      <t>ワ</t>
    </rPh>
    <rPh sb="3" eb="4">
      <t>シュ</t>
    </rPh>
    <rPh sb="4" eb="6">
      <t>ショセイ</t>
    </rPh>
    <rPh sb="6" eb="7">
      <t>オス</t>
    </rPh>
    <phoneticPr fontId="1"/>
  </si>
  <si>
    <t>黒毛和種素牛雄</t>
    <rPh sb="0" eb="2">
      <t>クロゲ</t>
    </rPh>
    <rPh sb="2" eb="3">
      <t>ワ</t>
    </rPh>
    <rPh sb="3" eb="4">
      <t>シュ</t>
    </rPh>
    <rPh sb="4" eb="5">
      <t>モト</t>
    </rPh>
    <rPh sb="5" eb="6">
      <t>ウシ</t>
    </rPh>
    <rPh sb="6" eb="7">
      <t>オス</t>
    </rPh>
    <phoneticPr fontId="1"/>
  </si>
  <si>
    <t>黒毛和種素牛雌</t>
    <rPh sb="0" eb="2">
      <t>クロゲ</t>
    </rPh>
    <rPh sb="2" eb="3">
      <t>ワ</t>
    </rPh>
    <rPh sb="3" eb="4">
      <t>シュ</t>
    </rPh>
    <rPh sb="4" eb="5">
      <t>モト</t>
    </rPh>
    <rPh sb="5" eb="6">
      <t>ウシ</t>
    </rPh>
    <rPh sb="6" eb="7">
      <t>メス</t>
    </rPh>
    <phoneticPr fontId="1"/>
  </si>
  <si>
    <t>和牛取得価額(自家育成）</t>
    <rPh sb="0" eb="2">
      <t>ワギュウ</t>
    </rPh>
    <rPh sb="2" eb="4">
      <t>シュトク</t>
    </rPh>
    <rPh sb="4" eb="6">
      <t>カガク</t>
    </rPh>
    <rPh sb="7" eb="9">
      <t>ジカ</t>
    </rPh>
    <rPh sb="9" eb="11">
      <t>イクセイ</t>
    </rPh>
    <phoneticPr fontId="1"/>
  </si>
  <si>
    <t>黒毛和種繁殖</t>
    <rPh sb="0" eb="2">
      <t>クロゲ</t>
    </rPh>
    <rPh sb="2" eb="3">
      <t>ワ</t>
    </rPh>
    <rPh sb="3" eb="4">
      <t>シュ</t>
    </rPh>
    <rPh sb="4" eb="6">
      <t>ハンショク</t>
    </rPh>
    <phoneticPr fontId="1"/>
  </si>
  <si>
    <t>素牛</t>
    <rPh sb="0" eb="1">
      <t>モト</t>
    </rPh>
    <rPh sb="1" eb="2">
      <t>ウシ</t>
    </rPh>
    <phoneticPr fontId="1"/>
  </si>
  <si>
    <t>【繁殖肉牛頭数】</t>
    <rPh sb="5" eb="7">
      <t>トウスウ</t>
    </rPh>
    <phoneticPr fontId="8"/>
  </si>
  <si>
    <t>期首　繁殖肉牛頭数</t>
    <rPh sb="0" eb="2">
      <t>キシュ</t>
    </rPh>
    <rPh sb="7" eb="9">
      <t>トウスウ</t>
    </rPh>
    <phoneticPr fontId="8"/>
  </si>
  <si>
    <t>期末　繁殖肉牛頭数</t>
    <rPh sb="0" eb="2">
      <t>キマツ</t>
    </rPh>
    <rPh sb="7" eb="9">
      <t>トウスウ</t>
    </rPh>
    <phoneticPr fontId="8"/>
  </si>
  <si>
    <t>繁殖肉牛頭数</t>
    <rPh sb="4" eb="6">
      <t>トウスウ</t>
    </rPh>
    <phoneticPr fontId="8"/>
  </si>
  <si>
    <t>繁殖肉牛取得価額</t>
    <rPh sb="4" eb="6">
      <t>シュトク</t>
    </rPh>
    <rPh sb="6" eb="8">
      <t>カガク</t>
    </rPh>
    <phoneticPr fontId="8"/>
  </si>
  <si>
    <t>繁殖肉牛1頭当たり繁殖肉牛償却費</t>
    <rPh sb="5" eb="6">
      <t>トウ</t>
    </rPh>
    <rPh sb="6" eb="7">
      <t>ア</t>
    </rPh>
    <rPh sb="13" eb="15">
      <t>ショウキャク</t>
    </rPh>
    <rPh sb="15" eb="16">
      <t>ヒ</t>
    </rPh>
    <phoneticPr fontId="8"/>
  </si>
  <si>
    <t>繁殖肉牛償却費</t>
    <rPh sb="4" eb="7">
      <t>ショウキャクヒ</t>
    </rPh>
    <phoneticPr fontId="5"/>
  </si>
  <si>
    <t>繁殖肉牛償却費の計算対象畜数</t>
    <rPh sb="4" eb="6">
      <t>ショウキャク</t>
    </rPh>
    <rPh sb="6" eb="7">
      <t>ヒ</t>
    </rPh>
    <rPh sb="8" eb="10">
      <t>ケイサン</t>
    </rPh>
    <rPh sb="10" eb="12">
      <t>タイショウ</t>
    </rPh>
    <rPh sb="12" eb="13">
      <t>チク</t>
    </rPh>
    <rPh sb="13" eb="14">
      <t>スウ</t>
    </rPh>
    <phoneticPr fontId="8"/>
  </si>
  <si>
    <t>繁殖肉牛</t>
    <rPh sb="0" eb="2">
      <t>ハンショク</t>
    </rPh>
    <rPh sb="2" eb="3">
      <t>ニク</t>
    </rPh>
    <rPh sb="3" eb="4">
      <t>ウシ</t>
    </rPh>
    <phoneticPr fontId="1"/>
  </si>
  <si>
    <t>繁殖</t>
    <rPh sb="0" eb="2">
      <t>ハンショク</t>
    </rPh>
    <phoneticPr fontId="1"/>
  </si>
  <si>
    <t>和牛受精卵比率</t>
    <rPh sb="0" eb="2">
      <t>ワギュウ</t>
    </rPh>
    <rPh sb="2" eb="5">
      <t>ジュセイラン</t>
    </rPh>
    <rPh sb="5" eb="7">
      <t>ヒリツ</t>
    </rPh>
    <phoneticPr fontId="1"/>
  </si>
  <si>
    <t>出荷頭数</t>
    <rPh sb="0" eb="2">
      <t>シュッカ</t>
    </rPh>
    <rPh sb="2" eb="4">
      <t>トウスウ</t>
    </rPh>
    <phoneticPr fontId="1"/>
  </si>
  <si>
    <t>肉用牛販売</t>
    <rPh sb="0" eb="3">
      <t>ニクヨウギュウ</t>
    </rPh>
    <rPh sb="3" eb="5">
      <t>ハンバイ</t>
    </rPh>
    <phoneticPr fontId="1"/>
  </si>
  <si>
    <t>乳用牛販売</t>
    <rPh sb="0" eb="3">
      <t>ニュウヨウギュウ</t>
    </rPh>
    <rPh sb="3" eb="5">
      <t>ハンバイ</t>
    </rPh>
    <phoneticPr fontId="1"/>
  </si>
  <si>
    <t>個体販売価格</t>
    <rPh sb="0" eb="2">
      <t>コタイ</t>
    </rPh>
    <rPh sb="2" eb="4">
      <t>ハンバイ</t>
    </rPh>
    <rPh sb="4" eb="6">
      <t>カカク</t>
    </rPh>
    <phoneticPr fontId="1"/>
  </si>
  <si>
    <t>うち初産</t>
    <rPh sb="2" eb="4">
      <t>ショサン</t>
    </rPh>
    <phoneticPr fontId="1"/>
  </si>
  <si>
    <t>うち２産以上</t>
    <rPh sb="3" eb="4">
      <t>サン</t>
    </rPh>
    <rPh sb="4" eb="6">
      <t>イジョウ</t>
    </rPh>
    <phoneticPr fontId="1"/>
  </si>
  <si>
    <t>F1比率</t>
    <rPh sb="2" eb="4">
      <t>ヒリツ</t>
    </rPh>
    <phoneticPr fontId="1"/>
  </si>
  <si>
    <t>4年以上</t>
    <rPh sb="1" eb="4">
      <t>ネンイジョウ</t>
    </rPh>
    <phoneticPr fontId="1"/>
  </si>
  <si>
    <t>1年未満</t>
    <rPh sb="1" eb="2">
      <t>ネン</t>
    </rPh>
    <rPh sb="2" eb="4">
      <t>ミマン</t>
    </rPh>
    <phoneticPr fontId="1"/>
  </si>
  <si>
    <t>3年以上</t>
    <rPh sb="1" eb="2">
      <t>ネン</t>
    </rPh>
    <rPh sb="2" eb="4">
      <t>イジョウ</t>
    </rPh>
    <phoneticPr fontId="1"/>
  </si>
  <si>
    <t>2年以上</t>
    <rPh sb="1" eb="2">
      <t>ネン</t>
    </rPh>
    <rPh sb="2" eb="4">
      <t>イジョウ</t>
    </rPh>
    <phoneticPr fontId="1"/>
  </si>
  <si>
    <t>1年以上</t>
    <rPh sb="1" eb="2">
      <t>ネン</t>
    </rPh>
    <rPh sb="2" eb="4">
      <t>イジョウ</t>
    </rPh>
    <phoneticPr fontId="1"/>
  </si>
  <si>
    <t>売却</t>
    <rPh sb="0" eb="2">
      <t>バイキャク</t>
    </rPh>
    <phoneticPr fontId="3"/>
  </si>
  <si>
    <t>死亡</t>
    <rPh sb="0" eb="2">
      <t>シボウ</t>
    </rPh>
    <phoneticPr fontId="3"/>
  </si>
  <si>
    <t>支払地代</t>
    <rPh sb="0" eb="2">
      <t>シハラ</t>
    </rPh>
    <rPh sb="2" eb="4">
      <t>チダイ</t>
    </rPh>
    <phoneticPr fontId="1"/>
  </si>
  <si>
    <t>受取共済金</t>
    <rPh sb="0" eb="2">
      <t>ウケトリ</t>
    </rPh>
    <rPh sb="2" eb="5">
      <t>キョウサイキン</t>
    </rPh>
    <phoneticPr fontId="3"/>
  </si>
  <si>
    <t>奨励金</t>
    <rPh sb="0" eb="3">
      <t>ショウレイキン</t>
    </rPh>
    <phoneticPr fontId="3"/>
  </si>
  <si>
    <t>経産牛</t>
    <rPh sb="0" eb="3">
      <t>ケイサンギュウ</t>
    </rPh>
    <phoneticPr fontId="1"/>
  </si>
  <si>
    <t>変動費</t>
    <rPh sb="0" eb="3">
      <t>ヘンドウヒ</t>
    </rPh>
    <phoneticPr fontId="1"/>
  </si>
  <si>
    <t>種付料</t>
    <rPh sb="0" eb="3">
      <t>タネツケリョウ</t>
    </rPh>
    <phoneticPr fontId="3"/>
  </si>
  <si>
    <t>光熱動力費</t>
    <rPh sb="0" eb="2">
      <t>コウネツ</t>
    </rPh>
    <rPh sb="2" eb="5">
      <t>ドウリョクヒ</t>
    </rPh>
    <phoneticPr fontId="3"/>
  </si>
  <si>
    <t>その他</t>
    <rPh sb="2" eb="3">
      <t>タ</t>
    </rPh>
    <phoneticPr fontId="3"/>
  </si>
  <si>
    <t>うち借地</t>
    <rPh sb="2" eb="4">
      <t>シャクチ</t>
    </rPh>
    <phoneticPr fontId="1"/>
  </si>
  <si>
    <t>農地価格</t>
    <rPh sb="0" eb="2">
      <t>ノウチ</t>
    </rPh>
    <rPh sb="2" eb="4">
      <t>カカク</t>
    </rPh>
    <phoneticPr fontId="1"/>
  </si>
  <si>
    <t>固定費</t>
    <rPh sb="0" eb="3">
      <t>コテイヒ</t>
    </rPh>
    <phoneticPr fontId="1"/>
  </si>
  <si>
    <t>農機具・建物・自動車費</t>
    <rPh sb="0" eb="3">
      <t>ノウキグ</t>
    </rPh>
    <rPh sb="4" eb="6">
      <t>タテモノ</t>
    </rPh>
    <rPh sb="7" eb="10">
      <t>ジドウシャ</t>
    </rPh>
    <rPh sb="10" eb="11">
      <t>ヒ</t>
    </rPh>
    <phoneticPr fontId="1"/>
  </si>
  <si>
    <t>修理費</t>
    <rPh sb="0" eb="3">
      <t>シュウリヒ</t>
    </rPh>
    <phoneticPr fontId="1"/>
  </si>
  <si>
    <t>（24ヶ月～）</t>
    <rPh sb="4" eb="5">
      <t>ゲツ</t>
    </rPh>
    <phoneticPr fontId="1"/>
  </si>
  <si>
    <t>物件税および公課諸負担</t>
    <rPh sb="0" eb="2">
      <t>ブッケン</t>
    </rPh>
    <rPh sb="2" eb="3">
      <t>ゼイ</t>
    </rPh>
    <rPh sb="6" eb="8">
      <t>コウカ</t>
    </rPh>
    <rPh sb="8" eb="9">
      <t>ショ</t>
    </rPh>
    <rPh sb="9" eb="11">
      <t>フタン</t>
    </rPh>
    <phoneticPr fontId="1"/>
  </si>
  <si>
    <t>搾 乳 及 び 牛 乳 処 理 ・ 運 搬</t>
    <phoneticPr fontId="8"/>
  </si>
  <si>
    <t>飼 料 の 調 理 ・ 給 与 ・ 給 水</t>
    <rPh sb="0" eb="1">
      <t>シ</t>
    </rPh>
    <rPh sb="2" eb="3">
      <t>リョウ</t>
    </rPh>
    <rPh sb="6" eb="7">
      <t>チョウ</t>
    </rPh>
    <rPh sb="8" eb="9">
      <t>リ</t>
    </rPh>
    <rPh sb="12" eb="13">
      <t>キュウ</t>
    </rPh>
    <rPh sb="14" eb="15">
      <t>ヨ</t>
    </rPh>
    <rPh sb="18" eb="19">
      <t>キュウ</t>
    </rPh>
    <rPh sb="20" eb="21">
      <t>ミズ</t>
    </rPh>
    <phoneticPr fontId="8"/>
  </si>
  <si>
    <t>敷 料 の 搬 入 ・ き ゅ う 肥 の 搬 出</t>
    <rPh sb="0" eb="1">
      <t>フ</t>
    </rPh>
    <rPh sb="2" eb="3">
      <t>リョウ</t>
    </rPh>
    <rPh sb="6" eb="7">
      <t>ハン</t>
    </rPh>
    <rPh sb="8" eb="9">
      <t>イ</t>
    </rPh>
    <rPh sb="18" eb="19">
      <t>コエ</t>
    </rPh>
    <rPh sb="22" eb="23">
      <t>ハン</t>
    </rPh>
    <rPh sb="24" eb="25">
      <t>デ</t>
    </rPh>
    <phoneticPr fontId="1"/>
  </si>
  <si>
    <t>牧草生産</t>
    <rPh sb="0" eb="2">
      <t>ボクソウ</t>
    </rPh>
    <rPh sb="2" eb="4">
      <t>セイサン</t>
    </rPh>
    <phoneticPr fontId="1"/>
  </si>
  <si>
    <t>未経産牛</t>
    <rPh sb="0" eb="1">
      <t>ミ</t>
    </rPh>
    <rPh sb="1" eb="4">
      <t>ケイサンギュウ</t>
    </rPh>
    <phoneticPr fontId="1"/>
  </si>
  <si>
    <t>直接労働時間</t>
    <rPh sb="0" eb="2">
      <t>チョクセツ</t>
    </rPh>
    <rPh sb="2" eb="4">
      <t>ロウドウ</t>
    </rPh>
    <rPh sb="4" eb="6">
      <t>ジカン</t>
    </rPh>
    <phoneticPr fontId="1"/>
  </si>
  <si>
    <t>間接労働時間</t>
    <rPh sb="0" eb="2">
      <t>カンセツ</t>
    </rPh>
    <rPh sb="2" eb="4">
      <t>ロウドウ</t>
    </rPh>
    <rPh sb="4" eb="6">
      <t>ジカン</t>
    </rPh>
    <phoneticPr fontId="1"/>
  </si>
  <si>
    <t>雇用労働費</t>
    <rPh sb="0" eb="2">
      <t>コヨウ</t>
    </rPh>
    <rPh sb="2" eb="5">
      <t>ロウドウヒ</t>
    </rPh>
    <phoneticPr fontId="1"/>
  </si>
  <si>
    <t>（万円）</t>
  </si>
  <si>
    <t>元金償還額</t>
  </si>
  <si>
    <t>支払利息</t>
  </si>
  <si>
    <t>うち2産</t>
    <rPh sb="3" eb="4">
      <t>サン</t>
    </rPh>
    <phoneticPr fontId="1"/>
  </si>
  <si>
    <t>除籍牛率</t>
    <rPh sb="0" eb="2">
      <t>ジョセキ</t>
    </rPh>
    <rPh sb="2" eb="3">
      <t>ギュウ</t>
    </rPh>
    <rPh sb="3" eb="4">
      <t>リツ</t>
    </rPh>
    <phoneticPr fontId="1"/>
  </si>
  <si>
    <t>うち、取得から1年未満</t>
    <rPh sb="3" eb="5">
      <t>シュトク</t>
    </rPh>
    <rPh sb="8" eb="9">
      <t>ネン</t>
    </rPh>
    <rPh sb="9" eb="11">
      <t>ミマン</t>
    </rPh>
    <phoneticPr fontId="1"/>
  </si>
  <si>
    <t>うち、取得から1年以上</t>
    <rPh sb="3" eb="5">
      <t>シュトク</t>
    </rPh>
    <rPh sb="8" eb="9">
      <t>ネン</t>
    </rPh>
    <rPh sb="9" eb="11">
      <t>イジョウ</t>
    </rPh>
    <phoneticPr fontId="1"/>
  </si>
  <si>
    <t>うち、取得から2年以上</t>
    <rPh sb="3" eb="5">
      <t>シュトク</t>
    </rPh>
    <rPh sb="8" eb="9">
      <t>ネン</t>
    </rPh>
    <rPh sb="9" eb="11">
      <t>イジョウ</t>
    </rPh>
    <phoneticPr fontId="1"/>
  </si>
  <si>
    <t>うち、取得から3年以上</t>
    <rPh sb="3" eb="5">
      <t>シュトク</t>
    </rPh>
    <rPh sb="8" eb="9">
      <t>ネン</t>
    </rPh>
    <rPh sb="9" eb="11">
      <t>イジョウ</t>
    </rPh>
    <phoneticPr fontId="1"/>
  </si>
  <si>
    <t>うち、取得から4年以上</t>
    <rPh sb="3" eb="5">
      <t>シュトク</t>
    </rPh>
    <rPh sb="8" eb="11">
      <t>ネンイジョウ</t>
    </rPh>
    <phoneticPr fontId="1"/>
  </si>
  <si>
    <t>除籍牛頭数</t>
    <rPh sb="0" eb="2">
      <t>ジョセキ</t>
    </rPh>
    <rPh sb="2" eb="3">
      <t>ギュウ</t>
    </rPh>
    <rPh sb="3" eb="5">
      <t>トウスウ</t>
    </rPh>
    <phoneticPr fontId="1"/>
  </si>
  <si>
    <t>除籍牛頭数（購入）</t>
    <rPh sb="0" eb="2">
      <t>ジョセキ</t>
    </rPh>
    <rPh sb="2" eb="3">
      <t>ギュウ</t>
    </rPh>
    <rPh sb="3" eb="5">
      <t>トウスウ</t>
    </rPh>
    <rPh sb="6" eb="8">
      <t>コウニュウ</t>
    </rPh>
    <phoneticPr fontId="1"/>
  </si>
  <si>
    <t>経産牛期首頭数（購入）</t>
    <rPh sb="0" eb="1">
      <t>ケイ</t>
    </rPh>
    <rPh sb="1" eb="2">
      <t>サン</t>
    </rPh>
    <rPh sb="2" eb="3">
      <t>ウシ</t>
    </rPh>
    <rPh sb="3" eb="5">
      <t>キシュ</t>
    </rPh>
    <rPh sb="5" eb="7">
      <t>トウスウ</t>
    </rPh>
    <rPh sb="8" eb="10">
      <t>コウニュウ</t>
    </rPh>
    <phoneticPr fontId="1"/>
  </si>
  <si>
    <t>経営費</t>
    <rPh sb="0" eb="2">
      <t>ケイエイ</t>
    </rPh>
    <rPh sb="2" eb="3">
      <t>ヒ</t>
    </rPh>
    <phoneticPr fontId="1"/>
  </si>
  <si>
    <t>修理費係数</t>
    <rPh sb="0" eb="3">
      <t>シュウリヒ</t>
    </rPh>
    <rPh sb="3" eb="5">
      <t>ケイスウ</t>
    </rPh>
    <phoneticPr fontId="8"/>
  </si>
  <si>
    <t>固定資産税</t>
    <rPh sb="0" eb="2">
      <t>コテイ</t>
    </rPh>
    <rPh sb="2" eb="5">
      <t>シサンゼイ</t>
    </rPh>
    <phoneticPr fontId="1"/>
  </si>
  <si>
    <t>保険料</t>
    <rPh sb="0" eb="3">
      <t>ホケンリョウ</t>
    </rPh>
    <phoneticPr fontId="1"/>
  </si>
  <si>
    <t>修理費</t>
    <rPh sb="0" eb="3">
      <t>シュウリヒ</t>
    </rPh>
    <phoneticPr fontId="8"/>
  </si>
  <si>
    <t>保険料率</t>
    <rPh sb="0" eb="3">
      <t>ホケンリョウ</t>
    </rPh>
    <rPh sb="3" eb="4">
      <t>リツ</t>
    </rPh>
    <phoneticPr fontId="1"/>
  </si>
  <si>
    <t>保険料</t>
    <rPh sb="0" eb="3">
      <t>ホケンリョウ</t>
    </rPh>
    <phoneticPr fontId="8"/>
  </si>
  <si>
    <t>固定資産税</t>
    <rPh sb="0" eb="2">
      <t>コテイ</t>
    </rPh>
    <rPh sb="2" eb="5">
      <t>シサンゼイ</t>
    </rPh>
    <phoneticPr fontId="8"/>
  </si>
  <si>
    <t>飼養頭数</t>
    <rPh sb="0" eb="2">
      <t>シヨウ</t>
    </rPh>
    <rPh sb="2" eb="4">
      <t>トウスウ</t>
    </rPh>
    <phoneticPr fontId="1"/>
  </si>
  <si>
    <t>収支</t>
    <rPh sb="0" eb="2">
      <t>シュウシ</t>
    </rPh>
    <phoneticPr fontId="1"/>
  </si>
  <si>
    <t>経営費</t>
    <rPh sb="0" eb="3">
      <t>ケイエイヒ</t>
    </rPh>
    <phoneticPr fontId="1"/>
  </si>
  <si>
    <t>うち、借地</t>
    <rPh sb="3" eb="5">
      <t>シャクチ</t>
    </rPh>
    <phoneticPr fontId="1"/>
  </si>
  <si>
    <t>牧草</t>
    <rPh sb="0" eb="2">
      <t>ボクソウ</t>
    </rPh>
    <phoneticPr fontId="1"/>
  </si>
  <si>
    <t>種子費</t>
    <rPh sb="0" eb="2">
      <t>シュシ</t>
    </rPh>
    <rPh sb="2" eb="3">
      <t>ヒ</t>
    </rPh>
    <phoneticPr fontId="1"/>
  </si>
  <si>
    <t>（円/10a）</t>
    <rPh sb="1" eb="2">
      <t>エン</t>
    </rPh>
    <phoneticPr fontId="1"/>
  </si>
  <si>
    <t>家畜飼養</t>
    <rPh sb="0" eb="2">
      <t>カチク</t>
    </rPh>
    <rPh sb="2" eb="4">
      <t>シヨウ</t>
    </rPh>
    <phoneticPr fontId="1"/>
  </si>
  <si>
    <t>飼料生産</t>
    <rPh sb="0" eb="2">
      <t>シリョウ</t>
    </rPh>
    <rPh sb="2" eb="4">
      <t>セイサン</t>
    </rPh>
    <phoneticPr fontId="1"/>
  </si>
  <si>
    <t>ヘルパー基本料金</t>
    <rPh sb="4" eb="6">
      <t>キホン</t>
    </rPh>
    <rPh sb="6" eb="8">
      <t>リョウキン</t>
    </rPh>
    <phoneticPr fontId="1"/>
  </si>
  <si>
    <t>頭数加算</t>
    <rPh sb="0" eb="2">
      <t>トウスウ</t>
    </rPh>
    <rPh sb="2" eb="4">
      <t>カサン</t>
    </rPh>
    <phoneticPr fontId="1"/>
  </si>
  <si>
    <t>（円/日）</t>
    <rPh sb="1" eb="2">
      <t>エン</t>
    </rPh>
    <rPh sb="3" eb="4">
      <t>ニチ</t>
    </rPh>
    <phoneticPr fontId="1"/>
  </si>
  <si>
    <t>利益係数</t>
    <rPh sb="0" eb="2">
      <t>リエキ</t>
    </rPh>
    <rPh sb="2" eb="4">
      <t>ケイスウ</t>
    </rPh>
    <phoneticPr fontId="1"/>
  </si>
  <si>
    <t>～
12ヶ月</t>
  </si>
  <si>
    <t>～
12ヶ月</t>
    <rPh sb="5" eb="6">
      <t>ゲツ</t>
    </rPh>
    <phoneticPr fontId="1"/>
  </si>
  <si>
    <t>24ヶ月
～</t>
  </si>
  <si>
    <t>24ヶ月
～</t>
    <rPh sb="3" eb="4">
      <t>ゲツ</t>
    </rPh>
    <phoneticPr fontId="1"/>
  </si>
  <si>
    <t>とうも
ろこし</t>
    <phoneticPr fontId="1"/>
  </si>
  <si>
    <t>12ヶ～
24ヶ月</t>
  </si>
  <si>
    <t>12ヶ～
24ヶ月</t>
    <rPh sb="8" eb="9">
      <t>ゲツ</t>
    </rPh>
    <phoneticPr fontId="1"/>
  </si>
  <si>
    <t>参考：実績値</t>
    <rPh sb="0" eb="2">
      <t>サンコウ</t>
    </rPh>
    <rPh sb="3" eb="6">
      <t>ジッセキチ</t>
    </rPh>
    <phoneticPr fontId="1"/>
  </si>
  <si>
    <t>（円）</t>
    <rPh sb="1" eb="2">
      <t>エン</t>
    </rPh>
    <phoneticPr fontId="1"/>
  </si>
  <si>
    <t>育成１８ヶ月以上</t>
    <rPh sb="0" eb="2">
      <t>イクセイ</t>
    </rPh>
    <rPh sb="5" eb="6">
      <t>ゲツ</t>
    </rPh>
    <rPh sb="6" eb="8">
      <t>イジョウ</t>
    </rPh>
    <phoneticPr fontId="15"/>
  </si>
  <si>
    <t>育成６ヶ月以上・１８ヶ月未満</t>
    <rPh sb="0" eb="2">
      <t>イクセイ</t>
    </rPh>
    <rPh sb="4" eb="5">
      <t>ゲツ</t>
    </rPh>
    <rPh sb="5" eb="7">
      <t>イジョウ</t>
    </rPh>
    <rPh sb="11" eb="12">
      <t>ゲツ</t>
    </rPh>
    <rPh sb="12" eb="14">
      <t>ミマン</t>
    </rPh>
    <phoneticPr fontId="15"/>
  </si>
  <si>
    <t>子牛11日以上・６ヶ月未満</t>
    <rPh sb="0" eb="2">
      <t>コウシ</t>
    </rPh>
    <rPh sb="4" eb="5">
      <t>ニチ</t>
    </rPh>
    <rPh sb="5" eb="7">
      <t>イジョウ</t>
    </rPh>
    <rPh sb="10" eb="11">
      <t>ゲツ</t>
    </rPh>
    <rPh sb="11" eb="13">
      <t>ミマン</t>
    </rPh>
    <phoneticPr fontId="15"/>
  </si>
  <si>
    <t>子牛10日以内</t>
    <rPh sb="0" eb="2">
      <t>コウシ</t>
    </rPh>
    <rPh sb="4" eb="5">
      <t>ニチ</t>
    </rPh>
    <rPh sb="5" eb="7">
      <t>イナイ</t>
    </rPh>
    <phoneticPr fontId="15"/>
  </si>
  <si>
    <t>成牛換算1頭当たり面積</t>
    <rPh sb="0" eb="1">
      <t>セイ</t>
    </rPh>
    <rPh sb="1" eb="2">
      <t>ギュウ</t>
    </rPh>
    <rPh sb="2" eb="4">
      <t>カンサン</t>
    </rPh>
    <rPh sb="5" eb="6">
      <t>トウ</t>
    </rPh>
    <rPh sb="6" eb="7">
      <t>ア</t>
    </rPh>
    <rPh sb="9" eb="11">
      <t>メンセキ</t>
    </rPh>
    <phoneticPr fontId="1"/>
  </si>
  <si>
    <t>飼料費</t>
    <rPh sb="0" eb="2">
      <t>シリョウ</t>
    </rPh>
    <rPh sb="2" eb="3">
      <t>ヒ</t>
    </rPh>
    <phoneticPr fontId="5"/>
  </si>
  <si>
    <t>飼養管理時間</t>
    <rPh sb="0" eb="2">
      <t>シヨウ</t>
    </rPh>
    <rPh sb="2" eb="4">
      <t>カンリ</t>
    </rPh>
    <rPh sb="4" eb="6">
      <t>ジカン</t>
    </rPh>
    <phoneticPr fontId="5"/>
  </si>
  <si>
    <t>建物</t>
    <rPh sb="0" eb="2">
      <t>タテモノ</t>
    </rPh>
    <phoneticPr fontId="5"/>
  </si>
  <si>
    <t>経産牛</t>
    <rPh sb="0" eb="2">
      <t>ケイサン</t>
    </rPh>
    <rPh sb="2" eb="3">
      <t>ギュウ</t>
    </rPh>
    <phoneticPr fontId="5"/>
  </si>
  <si>
    <t>和牛　繁殖牛</t>
    <rPh sb="0" eb="2">
      <t>ワギュウ</t>
    </rPh>
    <rPh sb="3" eb="5">
      <t>ハンショク</t>
    </rPh>
    <rPh sb="5" eb="6">
      <t>ウシ</t>
    </rPh>
    <phoneticPr fontId="5"/>
  </si>
  <si>
    <t>和牛　育成牛前期</t>
    <rPh sb="0" eb="2">
      <t>ワギュウ</t>
    </rPh>
    <rPh sb="3" eb="5">
      <t>イクセイ</t>
    </rPh>
    <rPh sb="5" eb="6">
      <t>ウシ</t>
    </rPh>
    <rPh sb="6" eb="8">
      <t>ゼンキ</t>
    </rPh>
    <phoneticPr fontId="15"/>
  </si>
  <si>
    <t>和牛　育成牛後期</t>
    <rPh sb="0" eb="2">
      <t>ワギュウ</t>
    </rPh>
    <rPh sb="3" eb="5">
      <t>イクセイ</t>
    </rPh>
    <rPh sb="5" eb="6">
      <t>ウシ</t>
    </rPh>
    <rPh sb="6" eb="8">
      <t>コウキ</t>
    </rPh>
    <phoneticPr fontId="15"/>
  </si>
  <si>
    <t>注意事項</t>
    <rPh sb="0" eb="2">
      <t>チュウイ</t>
    </rPh>
    <rPh sb="2" eb="4">
      <t>ジコウ</t>
    </rPh>
    <phoneticPr fontId="5"/>
  </si>
  <si>
    <t>１）飼料費、飼養管理時間、建物面積について、経産牛を１とした際のウェイトです．</t>
    <rPh sb="2" eb="5">
      <t>シリョウヒ</t>
    </rPh>
    <rPh sb="6" eb="8">
      <t>シヨウ</t>
    </rPh>
    <rPh sb="8" eb="10">
      <t>カンリ</t>
    </rPh>
    <rPh sb="10" eb="12">
      <t>ジカン</t>
    </rPh>
    <rPh sb="13" eb="15">
      <t>タテモノ</t>
    </rPh>
    <rPh sb="15" eb="17">
      <t>メンセキ</t>
    </rPh>
    <rPh sb="22" eb="24">
      <t>ケイサン</t>
    </rPh>
    <rPh sb="24" eb="25">
      <t>ギュウ</t>
    </rPh>
    <rPh sb="30" eb="31">
      <t>サイ</t>
    </rPh>
    <phoneticPr fontId="5"/>
  </si>
  <si>
    <t>２）飼料費は、日本飼養標準のDMI（乾物摂取量）を参考に経産牛を１としたウェイトの初期値です．</t>
    <rPh sb="2" eb="4">
      <t>シリョウ</t>
    </rPh>
    <rPh sb="4" eb="5">
      <t>ヒ</t>
    </rPh>
    <rPh sb="7" eb="9">
      <t>ニホン</t>
    </rPh>
    <rPh sb="9" eb="11">
      <t>シヨウ</t>
    </rPh>
    <rPh sb="11" eb="13">
      <t>ヒョウジュン</t>
    </rPh>
    <rPh sb="18" eb="20">
      <t>カンブツ</t>
    </rPh>
    <rPh sb="20" eb="23">
      <t>セッシュリョウ</t>
    </rPh>
    <rPh sb="25" eb="27">
      <t>サンコウ</t>
    </rPh>
    <rPh sb="28" eb="30">
      <t>ケイサン</t>
    </rPh>
    <rPh sb="30" eb="31">
      <t>ウシ</t>
    </rPh>
    <rPh sb="41" eb="44">
      <t>ショキチ</t>
    </rPh>
    <phoneticPr fontId="5"/>
  </si>
  <si>
    <t>　　飼養管理時間は、農業生産技術体系を参考に経産牛を１としたウェイトの初期値です．</t>
    <rPh sb="2" eb="4">
      <t>シヨウ</t>
    </rPh>
    <rPh sb="4" eb="6">
      <t>カンリ</t>
    </rPh>
    <rPh sb="6" eb="8">
      <t>ジカン</t>
    </rPh>
    <rPh sb="10" eb="12">
      <t>ノウギョウ</t>
    </rPh>
    <rPh sb="12" eb="14">
      <t>セイサン</t>
    </rPh>
    <rPh sb="14" eb="16">
      <t>ギジュツ</t>
    </rPh>
    <rPh sb="16" eb="18">
      <t>タイケイ</t>
    </rPh>
    <rPh sb="19" eb="21">
      <t>サンコウ</t>
    </rPh>
    <rPh sb="22" eb="24">
      <t>ケイサン</t>
    </rPh>
    <rPh sb="24" eb="25">
      <t>ウシ</t>
    </rPh>
    <rPh sb="35" eb="38">
      <t>ショキチ</t>
    </rPh>
    <phoneticPr fontId="5"/>
  </si>
  <si>
    <t>　　建物は、農業生産技術体系（休息スペース等）を参考に経産牛を１としたウェイトの初期値です．</t>
    <rPh sb="2" eb="4">
      <t>タテモノ</t>
    </rPh>
    <rPh sb="6" eb="8">
      <t>ノウギョウ</t>
    </rPh>
    <rPh sb="8" eb="10">
      <t>セイサン</t>
    </rPh>
    <rPh sb="10" eb="12">
      <t>ギジュツ</t>
    </rPh>
    <rPh sb="12" eb="14">
      <t>タイケイ</t>
    </rPh>
    <rPh sb="15" eb="17">
      <t>キュウソク</t>
    </rPh>
    <rPh sb="21" eb="22">
      <t>トウ</t>
    </rPh>
    <rPh sb="24" eb="26">
      <t>サンコウ</t>
    </rPh>
    <rPh sb="27" eb="29">
      <t>ケイサン</t>
    </rPh>
    <rPh sb="29" eb="30">
      <t>ウシ</t>
    </rPh>
    <rPh sb="40" eb="43">
      <t>ショキチ</t>
    </rPh>
    <phoneticPr fontId="5"/>
  </si>
  <si>
    <t>その他　繁殖牛</t>
    <rPh sb="2" eb="3">
      <t>タ</t>
    </rPh>
    <rPh sb="4" eb="6">
      <t>ハンショク</t>
    </rPh>
    <rPh sb="6" eb="7">
      <t>ウシ</t>
    </rPh>
    <phoneticPr fontId="5"/>
  </si>
  <si>
    <t>その他　育成牛</t>
    <rPh sb="2" eb="3">
      <t>タ</t>
    </rPh>
    <rPh sb="4" eb="6">
      <t>イクセイ</t>
    </rPh>
    <rPh sb="6" eb="7">
      <t>ウシ</t>
    </rPh>
    <phoneticPr fontId="5"/>
  </si>
  <si>
    <t>その他　肥育牛</t>
    <rPh sb="2" eb="3">
      <t>タ</t>
    </rPh>
    <rPh sb="4" eb="6">
      <t>ヒイク</t>
    </rPh>
    <rPh sb="6" eb="7">
      <t>ウシ</t>
    </rPh>
    <phoneticPr fontId="5"/>
  </si>
  <si>
    <t>経産牛</t>
  </si>
  <si>
    <t>死廃牛</t>
    <rPh sb="0" eb="1">
      <t>シ</t>
    </rPh>
    <rPh sb="1" eb="2">
      <t>ハイ</t>
    </rPh>
    <rPh sb="2" eb="3">
      <t>ウシ</t>
    </rPh>
    <phoneticPr fontId="1"/>
  </si>
  <si>
    <t>12ヶ～24ヶ月</t>
    <rPh sb="7" eb="8">
      <t>ゲツ</t>
    </rPh>
    <phoneticPr fontId="1"/>
  </si>
  <si>
    <t>～12ヶ月</t>
    <rPh sb="4" eb="5">
      <t>ゲツ</t>
    </rPh>
    <phoneticPr fontId="1"/>
  </si>
  <si>
    <t>育成牛</t>
  </si>
  <si>
    <t>和牛繁殖牛</t>
    <rPh sb="0" eb="2">
      <t>ワギュウ</t>
    </rPh>
    <rPh sb="2" eb="4">
      <t>ハンショク</t>
    </rPh>
    <rPh sb="4" eb="5">
      <t>ギュウ</t>
    </rPh>
    <phoneticPr fontId="1"/>
  </si>
  <si>
    <t>和牛育成牛</t>
    <rPh sb="0" eb="2">
      <t>ワギュウ</t>
    </rPh>
    <rPh sb="2" eb="4">
      <t>イクセイ</t>
    </rPh>
    <rPh sb="4" eb="5">
      <t>ギュウ</t>
    </rPh>
    <phoneticPr fontId="1"/>
  </si>
  <si>
    <t>比率</t>
    <rPh sb="0" eb="2">
      <t>ヒリツ</t>
    </rPh>
    <phoneticPr fontId="1"/>
  </si>
  <si>
    <t>評価額</t>
    <rPh sb="0" eb="3">
      <t>ヒョウカガク</t>
    </rPh>
    <phoneticPr fontId="1"/>
  </si>
  <si>
    <t>評価価額</t>
    <rPh sb="2" eb="4">
      <t>カガク</t>
    </rPh>
    <phoneticPr fontId="1"/>
  </si>
  <si>
    <t>軽油・ガソリン</t>
    <rPh sb="0" eb="2">
      <t>ケイユ</t>
    </rPh>
    <phoneticPr fontId="1"/>
  </si>
  <si>
    <t>電気・水道・灯油・重油</t>
    <rPh sb="0" eb="2">
      <t>デンキ</t>
    </rPh>
    <rPh sb="3" eb="5">
      <t>スイドウ</t>
    </rPh>
    <rPh sb="6" eb="8">
      <t>トウユ</t>
    </rPh>
    <rPh sb="9" eb="11">
      <t>ジュウユ</t>
    </rPh>
    <phoneticPr fontId="1"/>
  </si>
  <si>
    <t>家畜飼養計</t>
    <rPh sb="0" eb="2">
      <t>カチク</t>
    </rPh>
    <rPh sb="2" eb="4">
      <t>シヨウ</t>
    </rPh>
    <rPh sb="4" eb="5">
      <t>ケイ</t>
    </rPh>
    <phoneticPr fontId="1"/>
  </si>
  <si>
    <t>育成後期</t>
    <rPh sb="0" eb="2">
      <t>イクセイ</t>
    </rPh>
    <rPh sb="2" eb="4">
      <t>コウキ</t>
    </rPh>
    <phoneticPr fontId="1"/>
  </si>
  <si>
    <t>育成前期</t>
    <rPh sb="0" eb="2">
      <t>イクセイ</t>
    </rPh>
    <rPh sb="2" eb="4">
      <t>ゼンキ</t>
    </rPh>
    <phoneticPr fontId="1"/>
  </si>
  <si>
    <t>乳代賦課金</t>
    <rPh sb="0" eb="1">
      <t>ニュウ</t>
    </rPh>
    <rPh sb="1" eb="2">
      <t>ダイ</t>
    </rPh>
    <rPh sb="2" eb="5">
      <t>フカキン</t>
    </rPh>
    <phoneticPr fontId="1"/>
  </si>
  <si>
    <t>酪対賦課金</t>
    <rPh sb="0" eb="1">
      <t>ラク</t>
    </rPh>
    <rPh sb="1" eb="2">
      <t>タイ</t>
    </rPh>
    <rPh sb="2" eb="5">
      <t>フカキン</t>
    </rPh>
    <phoneticPr fontId="1"/>
  </si>
  <si>
    <t>牛乳販売手数料</t>
    <rPh sb="0" eb="2">
      <t>ギュウニュウ</t>
    </rPh>
    <rPh sb="2" eb="4">
      <t>ハンバイ</t>
    </rPh>
    <rPh sb="4" eb="7">
      <t>テスウリョウ</t>
    </rPh>
    <phoneticPr fontId="1"/>
  </si>
  <si>
    <t>牛乳集荷費</t>
    <rPh sb="0" eb="2">
      <t>ギュウニュウ</t>
    </rPh>
    <rPh sb="2" eb="5">
      <t>シュウカヒ</t>
    </rPh>
    <phoneticPr fontId="1"/>
  </si>
  <si>
    <t>市場手数料</t>
    <rPh sb="0" eb="2">
      <t>シジョウ</t>
    </rPh>
    <rPh sb="2" eb="5">
      <t>テスウリョウ</t>
    </rPh>
    <phoneticPr fontId="1"/>
  </si>
  <si>
    <t>（ha/頭)</t>
    <rPh sb="4" eb="5">
      <t>トウ</t>
    </rPh>
    <phoneticPr fontId="1"/>
  </si>
  <si>
    <t>労働係数</t>
    <rPh sb="0" eb="2">
      <t>ロウドウ</t>
    </rPh>
    <rPh sb="2" eb="4">
      <t>ケイスウ</t>
    </rPh>
    <phoneticPr fontId="1"/>
  </si>
  <si>
    <t>従事者１</t>
    <rPh sb="0" eb="3">
      <t>ジュウジシャ</t>
    </rPh>
    <phoneticPr fontId="1"/>
  </si>
  <si>
    <t>従事者２</t>
    <rPh sb="0" eb="3">
      <t>ジュウジシャ</t>
    </rPh>
    <phoneticPr fontId="1"/>
  </si>
  <si>
    <t>従事者３</t>
    <rPh sb="0" eb="3">
      <t>ジュウジシャ</t>
    </rPh>
    <phoneticPr fontId="1"/>
  </si>
  <si>
    <t>従事者４</t>
    <rPh sb="0" eb="3">
      <t>ジュウジシャ</t>
    </rPh>
    <phoneticPr fontId="1"/>
  </si>
  <si>
    <t>従事者５</t>
    <rPh sb="0" eb="3">
      <t>ジュウジシャ</t>
    </rPh>
    <phoneticPr fontId="1"/>
  </si>
  <si>
    <t>従事者６</t>
    <rPh sb="0" eb="3">
      <t>ジュウジシャ</t>
    </rPh>
    <phoneticPr fontId="1"/>
  </si>
  <si>
    <t>（時間/頭）</t>
    <rPh sb="1" eb="3">
      <t>ジカン</t>
    </rPh>
    <rPh sb="4" eb="5">
      <t>トウ</t>
    </rPh>
    <phoneticPr fontId="1"/>
  </si>
  <si>
    <t>日/年</t>
    <rPh sb="0" eb="1">
      <t>ニチ</t>
    </rPh>
    <rPh sb="2" eb="3">
      <t>ネン</t>
    </rPh>
    <phoneticPr fontId="1"/>
  </si>
  <si>
    <t>ヘルパー年間利用日数</t>
    <rPh sb="4" eb="6">
      <t>ネンカン</t>
    </rPh>
    <rPh sb="6" eb="8">
      <t>リヨウ</t>
    </rPh>
    <rPh sb="8" eb="10">
      <t>ニッスウ</t>
    </rPh>
    <phoneticPr fontId="1"/>
  </si>
  <si>
    <t>取得から
6年以上経過</t>
    <rPh sb="0" eb="2">
      <t>シュトク</t>
    </rPh>
    <rPh sb="6" eb="7">
      <t>ネン</t>
    </rPh>
    <rPh sb="7" eb="9">
      <t>イジョウ</t>
    </rPh>
    <rPh sb="9" eb="11">
      <t>ケイカ</t>
    </rPh>
    <phoneticPr fontId="1"/>
  </si>
  <si>
    <t>うち、取得から5年以上</t>
    <rPh sb="3" eb="5">
      <t>シュトク</t>
    </rPh>
    <rPh sb="8" eb="11">
      <t>ネンイジョウ</t>
    </rPh>
    <phoneticPr fontId="1"/>
  </si>
  <si>
    <t>うち、取得から6年以上</t>
    <rPh sb="3" eb="5">
      <t>シュトク</t>
    </rPh>
    <rPh sb="8" eb="11">
      <t>ネンイジョウ</t>
    </rPh>
    <phoneticPr fontId="1"/>
  </si>
  <si>
    <t>5年以上</t>
    <rPh sb="1" eb="4">
      <t>ネンイジョウ</t>
    </rPh>
    <phoneticPr fontId="1"/>
  </si>
  <si>
    <t>6年以上</t>
    <rPh sb="1" eb="4">
      <t>ネンイジョウ</t>
    </rPh>
    <phoneticPr fontId="1"/>
  </si>
  <si>
    <t>家畜償却費</t>
    <rPh sb="0" eb="2">
      <t>カチク</t>
    </rPh>
    <rPh sb="2" eb="5">
      <t>ショウキャクヒ</t>
    </rPh>
    <phoneticPr fontId="1"/>
  </si>
  <si>
    <t>乳牛経産牛</t>
    <rPh sb="0" eb="2">
      <t>ニュウギュウ</t>
    </rPh>
    <rPh sb="2" eb="5">
      <t>ケイサンギュウ</t>
    </rPh>
    <phoneticPr fontId="1"/>
  </si>
  <si>
    <t>乳牛育成牛</t>
    <rPh sb="0" eb="2">
      <t>ニュウギュウ</t>
    </rPh>
    <rPh sb="2" eb="4">
      <t>イクセイ</t>
    </rPh>
    <rPh sb="4" eb="5">
      <t>ギュウ</t>
    </rPh>
    <phoneticPr fontId="1"/>
  </si>
  <si>
    <t>和牛経産牛</t>
    <rPh sb="0" eb="2">
      <t>ワギュウ</t>
    </rPh>
    <rPh sb="2" eb="5">
      <t>ケイサンギュウ</t>
    </rPh>
    <phoneticPr fontId="1"/>
  </si>
  <si>
    <t>家族の年齢</t>
    <rPh sb="0" eb="2">
      <t>カゾク</t>
    </rPh>
    <rPh sb="3" eb="5">
      <t>ネンレイ</t>
    </rPh>
    <phoneticPr fontId="1"/>
  </si>
  <si>
    <t>（歳）</t>
    <rPh sb="1" eb="2">
      <t>サイ</t>
    </rPh>
    <phoneticPr fontId="1"/>
  </si>
  <si>
    <t>家族労働力</t>
    <rPh sb="0" eb="2">
      <t>カゾク</t>
    </rPh>
    <rPh sb="2" eb="4">
      <t>ロウドウ</t>
    </rPh>
    <rPh sb="4" eb="5">
      <t>リョク</t>
    </rPh>
    <phoneticPr fontId="5"/>
  </si>
  <si>
    <t>ライフイベント
（結婚、大学入学、
車買替え、住宅建設等）</t>
    <rPh sb="19" eb="21">
      <t>カイカ</t>
    </rPh>
    <phoneticPr fontId="1"/>
  </si>
  <si>
    <t>家計費</t>
    <rPh sb="0" eb="3">
      <t>カケイヒ</t>
    </rPh>
    <phoneticPr fontId="1"/>
  </si>
  <si>
    <t>生活費</t>
    <rPh sb="0" eb="3">
      <t>セイカツヒ</t>
    </rPh>
    <phoneticPr fontId="5"/>
  </si>
  <si>
    <t>教育費</t>
    <rPh sb="0" eb="3">
      <t>キョウイクヒ</t>
    </rPh>
    <phoneticPr fontId="5"/>
  </si>
  <si>
    <t>【参考】教育費例</t>
    <rPh sb="1" eb="3">
      <t>サンコウ</t>
    </rPh>
    <rPh sb="4" eb="7">
      <t>キョウイクヒ</t>
    </rPh>
    <rPh sb="7" eb="8">
      <t>レイ</t>
    </rPh>
    <phoneticPr fontId="1"/>
  </si>
  <si>
    <t>幼稚園</t>
    <rPh sb="0" eb="3">
      <t>ヨウチエン</t>
    </rPh>
    <phoneticPr fontId="1"/>
  </si>
  <si>
    <t>小学校</t>
    <rPh sb="0" eb="3">
      <t>ショウガッコウ</t>
    </rPh>
    <phoneticPr fontId="1"/>
  </si>
  <si>
    <t>中学校</t>
    <rPh sb="0" eb="3">
      <t>チュウガッコウ</t>
    </rPh>
    <phoneticPr fontId="1"/>
  </si>
  <si>
    <t>高校生</t>
    <rPh sb="0" eb="3">
      <t>コウコウセイ</t>
    </rPh>
    <phoneticPr fontId="1"/>
  </si>
  <si>
    <t>大学生</t>
    <rPh sb="0" eb="2">
      <t>ダイガク</t>
    </rPh>
    <rPh sb="2" eb="3">
      <t>セイ</t>
    </rPh>
    <phoneticPr fontId="1"/>
  </si>
  <si>
    <t>年齢</t>
    <rPh sb="0" eb="2">
      <t>ネンレイ</t>
    </rPh>
    <phoneticPr fontId="1"/>
  </si>
  <si>
    <t>4歳</t>
    <rPh sb="1" eb="2">
      <t>サイ</t>
    </rPh>
    <phoneticPr fontId="1"/>
  </si>
  <si>
    <t>5歳</t>
    <rPh sb="1" eb="2">
      <t>サイ</t>
    </rPh>
    <phoneticPr fontId="1"/>
  </si>
  <si>
    <t>6歳</t>
    <rPh sb="1" eb="2">
      <t>サイ</t>
    </rPh>
    <phoneticPr fontId="1"/>
  </si>
  <si>
    <t>7歳</t>
    <rPh sb="1" eb="2">
      <t>サイ</t>
    </rPh>
    <phoneticPr fontId="1"/>
  </si>
  <si>
    <t>8歳</t>
    <rPh sb="1" eb="2">
      <t>サイ</t>
    </rPh>
    <phoneticPr fontId="1"/>
  </si>
  <si>
    <t>9歳</t>
    <rPh sb="1" eb="2">
      <t>サイ</t>
    </rPh>
    <phoneticPr fontId="1"/>
  </si>
  <si>
    <t>10歳</t>
    <rPh sb="2" eb="3">
      <t>サイ</t>
    </rPh>
    <phoneticPr fontId="1"/>
  </si>
  <si>
    <t>11歳</t>
    <rPh sb="2" eb="3">
      <t>サイ</t>
    </rPh>
    <phoneticPr fontId="1"/>
  </si>
  <si>
    <t>12歳</t>
    <rPh sb="2" eb="3">
      <t>サイ</t>
    </rPh>
    <phoneticPr fontId="1"/>
  </si>
  <si>
    <t>13歳</t>
    <rPh sb="2" eb="3">
      <t>サイ</t>
    </rPh>
    <phoneticPr fontId="1"/>
  </si>
  <si>
    <t>14歳</t>
    <rPh sb="2" eb="3">
      <t>サイ</t>
    </rPh>
    <phoneticPr fontId="1"/>
  </si>
  <si>
    <t>15歳</t>
    <rPh sb="2" eb="3">
      <t>サイ</t>
    </rPh>
    <phoneticPr fontId="1"/>
  </si>
  <si>
    <t>16歳</t>
    <rPh sb="2" eb="3">
      <t>サイ</t>
    </rPh>
    <phoneticPr fontId="1"/>
  </si>
  <si>
    <t>17歳</t>
    <rPh sb="2" eb="3">
      <t>サイ</t>
    </rPh>
    <phoneticPr fontId="1"/>
  </si>
  <si>
    <t>18歳</t>
    <rPh sb="2" eb="3">
      <t>サイ</t>
    </rPh>
    <phoneticPr fontId="1"/>
  </si>
  <si>
    <t>19歳</t>
    <rPh sb="2" eb="3">
      <t>サイ</t>
    </rPh>
    <phoneticPr fontId="1"/>
  </si>
  <si>
    <t>20歳</t>
    <rPh sb="2" eb="3">
      <t>サイ</t>
    </rPh>
    <phoneticPr fontId="1"/>
  </si>
  <si>
    <t>21歳</t>
    <rPh sb="2" eb="3">
      <t>サイ</t>
    </rPh>
    <phoneticPr fontId="1"/>
  </si>
  <si>
    <t>22歳</t>
    <rPh sb="2" eb="3">
      <t>サイ</t>
    </rPh>
    <phoneticPr fontId="1"/>
  </si>
  <si>
    <t>教育費</t>
    <rPh sb="0" eb="3">
      <t>キョウイクヒ</t>
    </rPh>
    <phoneticPr fontId="1"/>
  </si>
  <si>
    <t>入学費用（大学）</t>
    <rPh sb="0" eb="2">
      <t>ニュウガク</t>
    </rPh>
    <rPh sb="2" eb="4">
      <t>ヒヨウ</t>
    </rPh>
    <rPh sb="5" eb="7">
      <t>ダイガク</t>
    </rPh>
    <phoneticPr fontId="1"/>
  </si>
  <si>
    <t>自宅外通学費（大学）</t>
    <rPh sb="0" eb="3">
      <t>ジタクガイ</t>
    </rPh>
    <rPh sb="3" eb="5">
      <t>ツウガク</t>
    </rPh>
    <rPh sb="5" eb="6">
      <t>ヒ</t>
    </rPh>
    <rPh sb="7" eb="9">
      <t>ダイガク</t>
    </rPh>
    <phoneticPr fontId="1"/>
  </si>
  <si>
    <t>自宅外通学開始費用</t>
    <rPh sb="0" eb="3">
      <t>ジタクガイ</t>
    </rPh>
    <rPh sb="3" eb="5">
      <t>ツウガク</t>
    </rPh>
    <rPh sb="5" eb="7">
      <t>カイシ</t>
    </rPh>
    <rPh sb="7" eb="9">
      <t>ヒヨウ</t>
    </rPh>
    <phoneticPr fontId="1"/>
  </si>
  <si>
    <t>資料：子どもの学習費調査（Ｈ２６文科省）、教育費負担の実態調査（Ｈ２８日本政策金融公庫）</t>
    <rPh sb="0" eb="2">
      <t>シリョウ</t>
    </rPh>
    <rPh sb="3" eb="4">
      <t>コ</t>
    </rPh>
    <rPh sb="7" eb="9">
      <t>ガクシュウ</t>
    </rPh>
    <rPh sb="9" eb="10">
      <t>ヒ</t>
    </rPh>
    <rPh sb="10" eb="12">
      <t>チョウサ</t>
    </rPh>
    <rPh sb="16" eb="19">
      <t>モンカショウ</t>
    </rPh>
    <phoneticPr fontId="1"/>
  </si>
  <si>
    <t>5年以上</t>
    <rPh sb="1" eb="2">
      <t>ネン</t>
    </rPh>
    <rPh sb="2" eb="4">
      <t>イジョウ</t>
    </rPh>
    <phoneticPr fontId="1"/>
  </si>
  <si>
    <t>4年以上</t>
    <rPh sb="1" eb="2">
      <t>ネン</t>
    </rPh>
    <rPh sb="2" eb="4">
      <t>イジョウ</t>
    </rPh>
    <phoneticPr fontId="1"/>
  </si>
  <si>
    <t>2年以上</t>
    <rPh sb="1" eb="4">
      <t>ネンイジョウ</t>
    </rPh>
    <phoneticPr fontId="1"/>
  </si>
  <si>
    <t>肉牛</t>
    <rPh sb="0" eb="1">
      <t>ニク</t>
    </rPh>
    <rPh sb="1" eb="2">
      <t>ウシ</t>
    </rPh>
    <phoneticPr fontId="1"/>
  </si>
  <si>
    <t>売却</t>
    <rPh sb="0" eb="2">
      <t>バイキャク</t>
    </rPh>
    <phoneticPr fontId="1"/>
  </si>
  <si>
    <t>期首飼養</t>
    <rPh sb="0" eb="2">
      <t>キシュ</t>
    </rPh>
    <rPh sb="2" eb="4">
      <t>シヨウ</t>
    </rPh>
    <phoneticPr fontId="1"/>
  </si>
  <si>
    <t>うち、雌</t>
    <rPh sb="3" eb="4">
      <t>メス</t>
    </rPh>
    <phoneticPr fontId="1"/>
  </si>
  <si>
    <t>うち、雄</t>
    <rPh sb="3" eb="4">
      <t>オス</t>
    </rPh>
    <phoneticPr fontId="1"/>
  </si>
  <si>
    <t>素牛売却</t>
    <rPh sb="0" eb="1">
      <t>モト</t>
    </rPh>
    <rPh sb="1" eb="2">
      <t>ウシ</t>
    </rPh>
    <rPh sb="2" eb="4">
      <t>バイキャク</t>
    </rPh>
    <phoneticPr fontId="1"/>
  </si>
  <si>
    <t>黒毛和種廃用</t>
    <rPh sb="0" eb="2">
      <t>クロゲ</t>
    </rPh>
    <rPh sb="2" eb="3">
      <t>ワ</t>
    </rPh>
    <rPh sb="3" eb="4">
      <t>シュ</t>
    </rPh>
    <rPh sb="4" eb="6">
      <t>ハイヨウ</t>
    </rPh>
    <phoneticPr fontId="1"/>
  </si>
  <si>
    <t>共済組合賦課金</t>
    <rPh sb="0" eb="2">
      <t>キョウサイ</t>
    </rPh>
    <rPh sb="2" eb="4">
      <t>クミアイ</t>
    </rPh>
    <rPh sb="4" eb="7">
      <t>フカキン</t>
    </rPh>
    <phoneticPr fontId="1"/>
  </si>
  <si>
    <t>-</t>
  </si>
  <si>
    <t>北　　　海　　　道</t>
    <rPh sb="0" eb="1">
      <t>キタ</t>
    </rPh>
    <rPh sb="4" eb="5">
      <t>ウミ</t>
    </rPh>
    <rPh sb="8" eb="9">
      <t>ミチ</t>
    </rPh>
    <phoneticPr fontId="8"/>
  </si>
  <si>
    <t xml:space="preserve">    1  ～  20頭未満</t>
    <rPh sb="12" eb="13">
      <t>トウ</t>
    </rPh>
    <rPh sb="13" eb="15">
      <t>ミマン</t>
    </rPh>
    <phoneticPr fontId="8"/>
  </si>
  <si>
    <t xml:space="preserve">   20  ～  30</t>
  </si>
  <si>
    <t xml:space="preserve">   30  ～  50</t>
  </si>
  <si>
    <t xml:space="preserve">   50  ～  80</t>
  </si>
  <si>
    <t xml:space="preserve">   80  ～ 100</t>
  </si>
  <si>
    <t xml:space="preserve">  100頭以上</t>
    <rPh sb="5" eb="6">
      <t>トウ</t>
    </rPh>
    <rPh sb="6" eb="7">
      <t>イ</t>
    </rPh>
    <rPh sb="7" eb="8">
      <t>ジョウ</t>
    </rPh>
    <phoneticPr fontId="8"/>
  </si>
  <si>
    <t>物財費</t>
    <rPh sb="0" eb="1">
      <t>ブツ</t>
    </rPh>
    <rPh sb="1" eb="2">
      <t>ザイ</t>
    </rPh>
    <rPh sb="2" eb="3">
      <t>ヒ</t>
    </rPh>
    <phoneticPr fontId="8"/>
  </si>
  <si>
    <t>計</t>
    <rPh sb="0" eb="1">
      <t>ケイ</t>
    </rPh>
    <phoneticPr fontId="8"/>
  </si>
  <si>
    <t>種付料</t>
    <rPh sb="0" eb="1">
      <t>シュ</t>
    </rPh>
    <rPh sb="1" eb="2">
      <t>ヅケ</t>
    </rPh>
    <rPh sb="2" eb="3">
      <t>リョウ</t>
    </rPh>
    <phoneticPr fontId="8"/>
  </si>
  <si>
    <t>飼料費</t>
    <rPh sb="0" eb="2">
      <t>シリョウ</t>
    </rPh>
    <rPh sb="2" eb="3">
      <t>ヒ</t>
    </rPh>
    <phoneticPr fontId="8"/>
  </si>
  <si>
    <t>敷料費</t>
    <rPh sb="0" eb="1">
      <t>シ</t>
    </rPh>
    <rPh sb="1" eb="2">
      <t>リョウ</t>
    </rPh>
    <rPh sb="2" eb="3">
      <t>ヒ</t>
    </rPh>
    <phoneticPr fontId="8"/>
  </si>
  <si>
    <t>光熱水料及び動力費</t>
    <rPh sb="0" eb="3">
      <t>コウネツスイ</t>
    </rPh>
    <rPh sb="3" eb="4">
      <t>リョウ</t>
    </rPh>
    <rPh sb="4" eb="5">
      <t>オ_x0000_</t>
    </rPh>
    <rPh sb="6" eb="8">
      <t/>
    </rPh>
    <phoneticPr fontId="8"/>
  </si>
  <si>
    <t>その他の諸材料費</t>
    <rPh sb="2" eb="3">
      <t>タ</t>
    </rPh>
    <rPh sb="4" eb="5">
      <t>ショ</t>
    </rPh>
    <rPh sb="5" eb="8">
      <t>ザイリョウヒ</t>
    </rPh>
    <rPh sb="7" eb="8">
      <t>ヒ</t>
    </rPh>
    <phoneticPr fontId="8"/>
  </si>
  <si>
    <t>獣医師料
及　　び
医薬品費</t>
    <rPh sb="1" eb="3">
      <t>イシ</t>
    </rPh>
    <rPh sb="3" eb="4">
      <t>リョウ</t>
    </rPh>
    <phoneticPr fontId="8"/>
  </si>
  <si>
    <t>賃 借 料
及  　び
料  　金</t>
    <rPh sb="0" eb="5">
      <t>チンシャクリョウ</t>
    </rPh>
    <rPh sb="6" eb="7">
      <t>オヨ</t>
    </rPh>
    <rPh sb="12" eb="17">
      <t>リョウキン</t>
    </rPh>
    <phoneticPr fontId="8"/>
  </si>
  <si>
    <t>物  件  税　
及    　び
公課諸負担</t>
    <rPh sb="0" eb="4">
      <t>ブッケン</t>
    </rPh>
    <rPh sb="6" eb="7">
      <t>ゼイ</t>
    </rPh>
    <rPh sb="9" eb="10">
      <t>オヨ</t>
    </rPh>
    <rPh sb="17" eb="19">
      <t>コウカ</t>
    </rPh>
    <rPh sb="19" eb="20">
      <t>ショ</t>
    </rPh>
    <rPh sb="20" eb="22">
      <t>フタン</t>
    </rPh>
    <phoneticPr fontId="8"/>
  </si>
  <si>
    <t>乳    牛 
償 却 費</t>
    <rPh sb="0" eb="6">
      <t>ニュウギュウ</t>
    </rPh>
    <rPh sb="8" eb="11">
      <t>ショウキャク</t>
    </rPh>
    <rPh sb="12" eb="13">
      <t>ヒ</t>
    </rPh>
    <phoneticPr fontId="8"/>
  </si>
  <si>
    <t>建物費</t>
    <rPh sb="0" eb="1">
      <t>ケン</t>
    </rPh>
    <rPh sb="1" eb="2">
      <t>モノ</t>
    </rPh>
    <rPh sb="2" eb="3">
      <t>ヒ</t>
    </rPh>
    <phoneticPr fontId="8"/>
  </si>
  <si>
    <t>自動車費</t>
    <rPh sb="0" eb="1">
      <t>ジ</t>
    </rPh>
    <rPh sb="1" eb="2">
      <t>ドウ</t>
    </rPh>
    <rPh sb="2" eb="3">
      <t>クルマ</t>
    </rPh>
    <rPh sb="3" eb="4">
      <t>ヒ</t>
    </rPh>
    <phoneticPr fontId="8"/>
  </si>
  <si>
    <t>農機具費</t>
    <rPh sb="0" eb="1">
      <t>ノウ</t>
    </rPh>
    <rPh sb="1" eb="2">
      <t>キ</t>
    </rPh>
    <rPh sb="2" eb="3">
      <t>グ</t>
    </rPh>
    <rPh sb="3" eb="4">
      <t>ヒ</t>
    </rPh>
    <phoneticPr fontId="8"/>
  </si>
  <si>
    <t>生産管理費</t>
    <rPh sb="0" eb="2">
      <t>セイサン</t>
    </rPh>
    <rPh sb="2" eb="4">
      <t>カンリ</t>
    </rPh>
    <rPh sb="4" eb="5">
      <t>ヒ</t>
    </rPh>
    <phoneticPr fontId="8"/>
  </si>
  <si>
    <t>小計</t>
    <rPh sb="0" eb="2">
      <t>ショウケイ</t>
    </rPh>
    <phoneticPr fontId="8"/>
  </si>
  <si>
    <t>購入</t>
    <rPh sb="0" eb="2">
      <t>コウニュウ</t>
    </rPh>
    <phoneticPr fontId="8"/>
  </si>
  <si>
    <t>自給</t>
    <rPh sb="0" eb="2">
      <t>ジキュウ</t>
    </rPh>
    <phoneticPr fontId="8"/>
  </si>
  <si>
    <t>流通飼料費</t>
    <rPh sb="0" eb="2">
      <t>リュウツウ</t>
    </rPh>
    <rPh sb="2" eb="4">
      <t>シリョウ</t>
    </rPh>
    <rPh sb="4" eb="5">
      <t>ヒ</t>
    </rPh>
    <phoneticPr fontId="8"/>
  </si>
  <si>
    <t>牧草･放牧･
採 草 費</t>
    <rPh sb="0" eb="2">
      <t>ボクソウ</t>
    </rPh>
    <rPh sb="3" eb="5">
      <t>ホウボク</t>
    </rPh>
    <rPh sb="7" eb="10">
      <t>サイソウ</t>
    </rPh>
    <rPh sb="11" eb="12">
      <t>ヒ</t>
    </rPh>
    <phoneticPr fontId="8"/>
  </si>
  <si>
    <t>自給</t>
  </si>
  <si>
    <t>償却</t>
    <rPh sb="0" eb="2">
      <t>ショウキャク</t>
    </rPh>
    <phoneticPr fontId="8"/>
  </si>
  <si>
    <t>労働費</t>
    <rPh sb="0" eb="1">
      <t>ロウ</t>
    </rPh>
    <rPh sb="1" eb="2">
      <t>ハタラキ</t>
    </rPh>
    <rPh sb="2" eb="3">
      <t>ヒ</t>
    </rPh>
    <phoneticPr fontId="8"/>
  </si>
  <si>
    <t>費用合計</t>
    <rPh sb="0" eb="2">
      <t>ヒヨウ</t>
    </rPh>
    <rPh sb="2" eb="4">
      <t>ゴウケイ</t>
    </rPh>
    <phoneticPr fontId="8"/>
  </si>
  <si>
    <t>副産物価額</t>
    <rPh sb="0" eb="1">
      <t>フク</t>
    </rPh>
    <rPh sb="1" eb="2">
      <t>サン</t>
    </rPh>
    <phoneticPr fontId="8"/>
  </si>
  <si>
    <t>生 産 費
副 産 物
価額差引</t>
    <rPh sb="0" eb="5">
      <t>セイサンヒ</t>
    </rPh>
    <rPh sb="6" eb="11">
      <t>フクサンブツ</t>
    </rPh>
    <rPh sb="12" eb="14">
      <t>カガク</t>
    </rPh>
    <rPh sb="14" eb="16">
      <t>サシヒキ</t>
    </rPh>
    <phoneticPr fontId="8"/>
  </si>
  <si>
    <t>支払利子</t>
    <rPh sb="0" eb="2">
      <t>シハライ</t>
    </rPh>
    <rPh sb="2" eb="4">
      <t>リシ</t>
    </rPh>
    <phoneticPr fontId="8"/>
  </si>
  <si>
    <t>支払地代</t>
    <rPh sb="0" eb="2">
      <t>シハライ</t>
    </rPh>
    <rPh sb="2" eb="4">
      <t>チダイ</t>
    </rPh>
    <phoneticPr fontId="8"/>
  </si>
  <si>
    <t>支払利子 ・
地 代 算 入
生　産　費</t>
    <rPh sb="0" eb="2">
      <t>シハライ</t>
    </rPh>
    <rPh sb="2" eb="4">
      <t>リシ</t>
    </rPh>
    <rPh sb="7" eb="10">
      <t>チダイ</t>
    </rPh>
    <rPh sb="11" eb="14">
      <t>サンニュウ</t>
    </rPh>
    <rPh sb="15" eb="20">
      <t>セイサンヒ</t>
    </rPh>
    <phoneticPr fontId="8"/>
  </si>
  <si>
    <t>自　　己
資本利子</t>
    <rPh sb="0" eb="4">
      <t>ジコ</t>
    </rPh>
    <rPh sb="5" eb="6">
      <t>シキン</t>
    </rPh>
    <rPh sb="6" eb="7">
      <t>ホン</t>
    </rPh>
    <rPh sb="7" eb="9">
      <t>リシ</t>
    </rPh>
    <phoneticPr fontId="8"/>
  </si>
  <si>
    <t>自 作 地
地　　代</t>
    <rPh sb="0" eb="3">
      <t>ジサク</t>
    </rPh>
    <rPh sb="4" eb="5">
      <t>チ</t>
    </rPh>
    <rPh sb="6" eb="10">
      <t>チダイ</t>
    </rPh>
    <phoneticPr fontId="8"/>
  </si>
  <si>
    <t>資本利子･
地代全額
算入生産費
全　算　入
生　産　費</t>
    <rPh sb="17" eb="18">
      <t>ゼン</t>
    </rPh>
    <rPh sb="19" eb="22">
      <t>サンニュウ</t>
    </rPh>
    <rPh sb="23" eb="28">
      <t>セイサンヒ</t>
    </rPh>
    <phoneticPr fontId="8"/>
  </si>
  <si>
    <t>家族</t>
    <rPh sb="0" eb="2">
      <t>カゾク</t>
    </rPh>
    <phoneticPr fontId="8"/>
  </si>
  <si>
    <t>雇用</t>
    <rPh sb="0" eb="2">
      <t>コヨウ</t>
    </rPh>
    <phoneticPr fontId="8"/>
  </si>
  <si>
    <t>直接労働費</t>
    <rPh sb="0" eb="2">
      <t>チョクセツ</t>
    </rPh>
    <rPh sb="2" eb="5">
      <t>ロウドウヒ</t>
    </rPh>
    <phoneticPr fontId="8"/>
  </si>
  <si>
    <t>間接労働費</t>
    <rPh sb="0" eb="2">
      <t>カンセツ</t>
    </rPh>
    <rPh sb="2" eb="5">
      <t>ロウドウヒ</t>
    </rPh>
    <phoneticPr fontId="8"/>
  </si>
  <si>
    <t>子牛</t>
    <rPh sb="0" eb="2">
      <t>コウシ</t>
    </rPh>
    <phoneticPr fontId="8"/>
  </si>
  <si>
    <t>きゅう肥</t>
    <rPh sb="3" eb="4">
      <t>ヒ</t>
    </rPh>
    <phoneticPr fontId="8"/>
  </si>
  <si>
    <t>自給牧草に
係る労働費</t>
    <rPh sb="0" eb="2">
      <t>ジキュウ</t>
    </rPh>
    <rPh sb="2" eb="4">
      <t>ボクソウ</t>
    </rPh>
    <rPh sb="6" eb="7">
      <t>カカ</t>
    </rPh>
    <rPh sb="8" eb="11">
      <t>ロウドウヒ</t>
    </rPh>
    <phoneticPr fontId="8"/>
  </si>
  <si>
    <t>１　牛乳生産費（続き）</t>
  </si>
  <si>
    <t xml:space="preserve"> (5)　生産費</t>
  </si>
  <si>
    <t>　　ア　搾乳牛１頭当たり</t>
    <rPh sb="4" eb="6">
      <t>サクニュウ</t>
    </rPh>
    <rPh sb="6" eb="7">
      <t>ギュウ</t>
    </rPh>
    <rPh sb="8" eb="9">
      <t>トウ</t>
    </rPh>
    <rPh sb="9" eb="10">
      <t>ア</t>
    </rPh>
    <phoneticPr fontId="8"/>
  </si>
  <si>
    <t>単位：円</t>
    <rPh sb="0" eb="2">
      <t>タンイ</t>
    </rPh>
    <rPh sb="3" eb="4">
      <t>エン</t>
    </rPh>
    <phoneticPr fontId="8"/>
  </si>
  <si>
    <t>区分</t>
    <rPh sb="0" eb="2">
      <t>クブン</t>
    </rPh>
    <phoneticPr fontId="8"/>
  </si>
  <si>
    <t>　</t>
  </si>
  <si>
    <t>全国　</t>
    <rPh sb="0" eb="2">
      <t>ゼンコク</t>
    </rPh>
    <phoneticPr fontId="8"/>
  </si>
  <si>
    <t>都府県　</t>
    <rPh sb="0" eb="3">
      <t>トフケン</t>
    </rPh>
    <phoneticPr fontId="8"/>
  </si>
  <si>
    <t>東北</t>
    <rPh sb="0" eb="1">
      <t>ヒガシ</t>
    </rPh>
    <rPh sb="1" eb="2">
      <t>キタ</t>
    </rPh>
    <phoneticPr fontId="8"/>
  </si>
  <si>
    <t>北陸</t>
    <rPh sb="0" eb="1">
      <t>キタ</t>
    </rPh>
    <rPh sb="1" eb="2">
      <t>リク</t>
    </rPh>
    <phoneticPr fontId="8"/>
  </si>
  <si>
    <t>関東・東山</t>
    <rPh sb="0" eb="1">
      <t>セキ</t>
    </rPh>
    <rPh sb="1" eb="2">
      <t>ヒガシ</t>
    </rPh>
    <rPh sb="3" eb="4">
      <t>ヒガシ</t>
    </rPh>
    <rPh sb="4" eb="5">
      <t>ヤマ</t>
    </rPh>
    <phoneticPr fontId="8"/>
  </si>
  <si>
    <t>東海</t>
    <rPh sb="0" eb="1">
      <t>ヒガシ</t>
    </rPh>
    <rPh sb="1" eb="2">
      <t>ウミ</t>
    </rPh>
    <phoneticPr fontId="8"/>
  </si>
  <si>
    <t>近畿</t>
    <rPh sb="0" eb="1">
      <t>コン</t>
    </rPh>
    <rPh sb="1" eb="2">
      <t>キ</t>
    </rPh>
    <phoneticPr fontId="8"/>
  </si>
  <si>
    <t>中国</t>
    <rPh sb="0" eb="1">
      <t>チュウ</t>
    </rPh>
    <rPh sb="1" eb="2">
      <t>クニ</t>
    </rPh>
    <phoneticPr fontId="8"/>
  </si>
  <si>
    <t>四国</t>
    <rPh sb="0" eb="1">
      <t>ヨン</t>
    </rPh>
    <rPh sb="1" eb="2">
      <t>クニ</t>
    </rPh>
    <phoneticPr fontId="8"/>
  </si>
  <si>
    <t>九州</t>
    <rPh sb="0" eb="1">
      <t>キュウ</t>
    </rPh>
    <rPh sb="1" eb="2">
      <t>シュウ</t>
    </rPh>
    <phoneticPr fontId="8"/>
  </si>
  <si>
    <t xml:space="preserve"> (8)　牧草（飼料作物）の費用価（10ａ当たり）（続き）</t>
    <rPh sb="5" eb="7">
      <t>ボクソウ</t>
    </rPh>
    <rPh sb="8" eb="10">
      <t>シリョウ</t>
    </rPh>
    <rPh sb="10" eb="12">
      <t>サクモツ</t>
    </rPh>
    <rPh sb="21" eb="22">
      <t>ア</t>
    </rPh>
    <phoneticPr fontId="8"/>
  </si>
  <si>
    <t>　　イ　北海道</t>
    <rPh sb="4" eb="5">
      <t>キタ</t>
    </rPh>
    <rPh sb="5" eb="6">
      <t>ウミ</t>
    </rPh>
    <rPh sb="6" eb="7">
      <t>ミチ</t>
    </rPh>
    <phoneticPr fontId="8"/>
  </si>
  <si>
    <t>１経営体
当たり
作付面積</t>
    <rPh sb="1" eb="4">
      <t>ケイエイタイ</t>
    </rPh>
    <rPh sb="5" eb="6">
      <t>ア</t>
    </rPh>
    <rPh sb="9" eb="11">
      <t>サクツケ</t>
    </rPh>
    <rPh sb="11" eb="13">
      <t>メンセキ</t>
    </rPh>
    <phoneticPr fontId="8"/>
  </si>
  <si>
    <t>生　産　量</t>
    <rPh sb="0" eb="5">
      <t>セイサンリョウ</t>
    </rPh>
    <phoneticPr fontId="8"/>
  </si>
  <si>
    <t>　　　費　　　用　　　価　　　　　　　</t>
  </si>
  <si>
    <t>労　　働　　時　　間　　　　　　　</t>
    <rPh sb="0" eb="1">
      <t>ロウ</t>
    </rPh>
    <rPh sb="3" eb="4">
      <t>ドウ</t>
    </rPh>
    <rPh sb="6" eb="7">
      <t>トキ</t>
    </rPh>
    <rPh sb="9" eb="10">
      <t>アイダ</t>
    </rPh>
    <phoneticPr fontId="8"/>
  </si>
  <si>
    <t>材　　　　　　　　料　　　　　　　　費</t>
    <rPh sb="0" eb="19">
      <t>ザイリョウヒ</t>
    </rPh>
    <phoneticPr fontId="8"/>
  </si>
  <si>
    <t>労　　働　　費　</t>
    <rPh sb="0" eb="4">
      <t>ロウドウヒリョウヒ</t>
    </rPh>
    <rPh sb="6" eb="7">
      <t>ヒ</t>
    </rPh>
    <phoneticPr fontId="8"/>
  </si>
  <si>
    <t>固　定　財　費</t>
    <rPh sb="0" eb="3">
      <t>コテイ</t>
    </rPh>
    <rPh sb="4" eb="5">
      <t>ザイサン</t>
    </rPh>
    <rPh sb="6" eb="7">
      <t>ザイヒ</t>
    </rPh>
    <phoneticPr fontId="8"/>
  </si>
  <si>
    <t>家　族　雇　用　別</t>
    <rPh sb="0" eb="3">
      <t>カゾク</t>
    </rPh>
    <rPh sb="4" eb="7">
      <t>コヨウ</t>
    </rPh>
    <rPh sb="8" eb="9">
      <t>ベツ</t>
    </rPh>
    <phoneticPr fontId="8"/>
  </si>
  <si>
    <t>小  計</t>
    <rPh sb="0" eb="4">
      <t>ショウケイ</t>
    </rPh>
    <phoneticPr fontId="8"/>
  </si>
  <si>
    <t>種 子 費</t>
    <rPh sb="0" eb="1">
      <t>タネ</t>
    </rPh>
    <rPh sb="2" eb="3">
      <t>コ</t>
    </rPh>
    <rPh sb="4" eb="5">
      <t>ヒ</t>
    </rPh>
    <phoneticPr fontId="8"/>
  </si>
  <si>
    <t>肥　　料　　費</t>
    <rPh sb="0" eb="7">
      <t>ヒリョウヒ</t>
    </rPh>
    <phoneticPr fontId="8"/>
  </si>
  <si>
    <t>賃借料
及び料金</t>
    <rPh sb="0" eb="3">
      <t>チンシャクリョウ</t>
    </rPh>
    <rPh sb="4" eb="5">
      <t>オヨ</t>
    </rPh>
    <rPh sb="6" eb="8">
      <t>リョウキン</t>
    </rPh>
    <phoneticPr fontId="8"/>
  </si>
  <si>
    <t>そ の 他</t>
    <rPh sb="4" eb="5">
      <t>タ</t>
    </rPh>
    <phoneticPr fontId="8"/>
  </si>
  <si>
    <t>家　族</t>
    <rPh sb="0" eb="3">
      <t>カゾク</t>
    </rPh>
    <phoneticPr fontId="8"/>
  </si>
  <si>
    <t>牧草用
農機具</t>
    <rPh sb="0" eb="3">
      <t>ボクソウヨウ</t>
    </rPh>
    <rPh sb="4" eb="7">
      <t>ノウキグ</t>
    </rPh>
    <phoneticPr fontId="8"/>
  </si>
  <si>
    <t>雇　用</t>
    <rPh sb="0" eb="3">
      <t>コヨウ</t>
    </rPh>
    <phoneticPr fontId="8"/>
  </si>
  <si>
    <t>自　　給
きゅう肥</t>
    <rPh sb="0" eb="1">
      <t>ジ</t>
    </rPh>
    <rPh sb="3" eb="4">
      <t>キュウ</t>
    </rPh>
    <rPh sb="8" eb="9">
      <t>ヒ</t>
    </rPh>
    <phoneticPr fontId="8"/>
  </si>
  <si>
    <t xml:space="preserve">(2) </t>
  </si>
  <si>
    <t>(3)</t>
  </si>
  <si>
    <t>(4)</t>
  </si>
  <si>
    <t>(5)</t>
  </si>
  <si>
    <t>(6)</t>
  </si>
  <si>
    <t>(7)</t>
  </si>
  <si>
    <t>(8)</t>
  </si>
  <si>
    <t>(9)</t>
  </si>
  <si>
    <t>(10)</t>
  </si>
  <si>
    <t>(11)</t>
  </si>
  <si>
    <t>(12)</t>
  </si>
  <si>
    <t>(13)</t>
  </si>
  <si>
    <t>(14)</t>
  </si>
  <si>
    <t>(15)</t>
  </si>
  <si>
    <t>(16)</t>
  </si>
  <si>
    <t>ａ</t>
  </si>
  <si>
    <t>㎏</t>
  </si>
  <si>
    <t>円</t>
    <rPh sb="0" eb="1">
      <t>エン</t>
    </rPh>
    <phoneticPr fontId="8"/>
  </si>
  <si>
    <t>時間</t>
    <rPh sb="0" eb="2">
      <t>ジカン</t>
    </rPh>
    <phoneticPr fontId="8"/>
  </si>
  <si>
    <t>いね科</t>
    <rPh sb="2" eb="3">
      <t>カ</t>
    </rPh>
    <phoneticPr fontId="8"/>
  </si>
  <si>
    <t>デントコーン</t>
  </si>
  <si>
    <t>その他</t>
    <rPh sb="2" eb="3">
      <t>タ</t>
    </rPh>
    <phoneticPr fontId="8"/>
  </si>
  <si>
    <t>まぜまき（いね科主）</t>
    <rPh sb="7" eb="8">
      <t>カ</t>
    </rPh>
    <rPh sb="8" eb="9">
      <t>オモ</t>
    </rPh>
    <phoneticPr fontId="8"/>
  </si>
  <si>
    <t>注：１　本結果は、牛乳生産費の調査対象経営体のうち、該当飼料作物を栽培（作付）した経営体の平均である。</t>
    <rPh sb="0" eb="1">
      <t>チュウイ</t>
    </rPh>
    <rPh sb="4" eb="5">
      <t>ホン</t>
    </rPh>
    <rPh sb="5" eb="7">
      <t>ケッカ</t>
    </rPh>
    <rPh sb="9" eb="11">
      <t>ギュウニュウ</t>
    </rPh>
    <rPh sb="11" eb="14">
      <t>セイサンヒ</t>
    </rPh>
    <rPh sb="15" eb="17">
      <t>チョウサ</t>
    </rPh>
    <rPh sb="17" eb="19">
      <t>タイショウ</t>
    </rPh>
    <rPh sb="19" eb="22">
      <t>ケイエイタイ</t>
    </rPh>
    <rPh sb="26" eb="28">
      <t>ガイトウ</t>
    </rPh>
    <rPh sb="28" eb="30">
      <t>シリョウ</t>
    </rPh>
    <rPh sb="30" eb="32">
      <t>サクモツ</t>
    </rPh>
    <rPh sb="33" eb="35">
      <t>サイバイ</t>
    </rPh>
    <rPh sb="36" eb="37">
      <t>サク</t>
    </rPh>
    <rPh sb="37" eb="38">
      <t>ヅ</t>
    </rPh>
    <rPh sb="41" eb="44">
      <t>ケイエイタイ</t>
    </rPh>
    <rPh sb="45" eb="47">
      <t>ヘイキン</t>
    </rPh>
    <phoneticPr fontId="8"/>
  </si>
  <si>
    <t>　　２　本表には、調査対象経営体が生産した飼料作物のうち主要な牧草について掲載した。</t>
    <rPh sb="4" eb="5">
      <t>ホン</t>
    </rPh>
    <rPh sb="5" eb="6">
      <t>ヒョウ</t>
    </rPh>
    <rPh sb="9" eb="11">
      <t>チョウサ</t>
    </rPh>
    <rPh sb="11" eb="13">
      <t>タイショウ</t>
    </rPh>
    <rPh sb="13" eb="16">
      <t>ケイエイタイ</t>
    </rPh>
    <rPh sb="17" eb="19">
      <t>セイサン</t>
    </rPh>
    <rPh sb="21" eb="23">
      <t>シリョウ</t>
    </rPh>
    <rPh sb="23" eb="25">
      <t>サクモツ</t>
    </rPh>
    <rPh sb="28" eb="30">
      <t>シュヨウ</t>
    </rPh>
    <rPh sb="31" eb="33">
      <t>ボクソウ</t>
    </rPh>
    <rPh sb="37" eb="39">
      <t>ケイサイ</t>
    </rPh>
    <phoneticPr fontId="8"/>
  </si>
  <si>
    <t>　　３　牧草の種類によっては、対象数が少ない場合もあることから、利用に当たっては留意する必要がある。</t>
    <rPh sb="4" eb="6">
      <t>ボクソウ</t>
    </rPh>
    <rPh sb="7" eb="9">
      <t>シュルイ</t>
    </rPh>
    <rPh sb="15" eb="17">
      <t>タイショウ</t>
    </rPh>
    <rPh sb="17" eb="18">
      <t>スウ</t>
    </rPh>
    <rPh sb="19" eb="20">
      <t>スク</t>
    </rPh>
    <rPh sb="22" eb="24">
      <t>バアイ</t>
    </rPh>
    <rPh sb="32" eb="34">
      <t>リヨウ</t>
    </rPh>
    <rPh sb="35" eb="36">
      <t>ア</t>
    </rPh>
    <rPh sb="40" eb="42">
      <t>リュウイ</t>
    </rPh>
    <rPh sb="44" eb="46">
      <t>ヒツヨウ</t>
    </rPh>
    <phoneticPr fontId="8"/>
  </si>
  <si>
    <t>　　４　１経営体当たり作付面積は、該当牧草を栽培（作付）した実面積である。</t>
    <rPh sb="5" eb="8">
      <t>ケイエイタイ</t>
    </rPh>
    <rPh sb="8" eb="9">
      <t>ア</t>
    </rPh>
    <rPh sb="11" eb="12">
      <t>サク</t>
    </rPh>
    <rPh sb="12" eb="13">
      <t>ヅ</t>
    </rPh>
    <rPh sb="13" eb="15">
      <t>メンセキ</t>
    </rPh>
    <rPh sb="17" eb="19">
      <t>ガイトウ</t>
    </rPh>
    <rPh sb="19" eb="21">
      <t>ボクソウ</t>
    </rPh>
    <rPh sb="22" eb="24">
      <t>サイバイ</t>
    </rPh>
    <rPh sb="25" eb="26">
      <t>サク</t>
    </rPh>
    <rPh sb="26" eb="27">
      <t>ヅ</t>
    </rPh>
    <rPh sb="30" eb="31">
      <t>ジツ</t>
    </rPh>
    <rPh sb="31" eb="33">
      <t>メンセキ</t>
    </rPh>
    <phoneticPr fontId="8"/>
  </si>
  <si>
    <t>　　５　生産量は、調製前（収穫時）の10ａ当たりの生産量である。</t>
    <rPh sb="4" eb="6">
      <t>セイサン</t>
    </rPh>
    <rPh sb="6" eb="7">
      <t>リョウ</t>
    </rPh>
    <rPh sb="9" eb="11">
      <t>チョウセイ</t>
    </rPh>
    <rPh sb="11" eb="12">
      <t>マエ</t>
    </rPh>
    <rPh sb="13" eb="15">
      <t>シュウカク</t>
    </rPh>
    <rPh sb="15" eb="16">
      <t>ジ</t>
    </rPh>
    <rPh sb="21" eb="22">
      <t>ア</t>
    </rPh>
    <rPh sb="25" eb="27">
      <t>セイサン</t>
    </rPh>
    <rPh sb="27" eb="28">
      <t>リョウ</t>
    </rPh>
    <phoneticPr fontId="8"/>
  </si>
  <si>
    <t>　　６　賃借料及び料金には、草地費（草地開発のための費用）を含む。</t>
    <rPh sb="4" eb="7">
      <t>チンシャクリョウ</t>
    </rPh>
    <rPh sb="7" eb="8">
      <t>オヨ</t>
    </rPh>
    <rPh sb="9" eb="11">
      <t>リョウキン</t>
    </rPh>
    <rPh sb="14" eb="16">
      <t>ソウチ</t>
    </rPh>
    <rPh sb="16" eb="17">
      <t>ヒ</t>
    </rPh>
    <rPh sb="18" eb="20">
      <t>ソウチ</t>
    </rPh>
    <rPh sb="20" eb="22">
      <t>カイハツ</t>
    </rPh>
    <rPh sb="26" eb="28">
      <t>ヒヨウ</t>
    </rPh>
    <rPh sb="30" eb="31">
      <t>フク</t>
    </rPh>
    <phoneticPr fontId="8"/>
  </si>
  <si>
    <t>家畜共済掛金</t>
    <rPh sb="0" eb="2">
      <t>カチク</t>
    </rPh>
    <rPh sb="2" eb="4">
      <t>キョウサイ</t>
    </rPh>
    <rPh sb="4" eb="6">
      <t>カケキン</t>
    </rPh>
    <phoneticPr fontId="3"/>
  </si>
  <si>
    <t>初生</t>
    <rPh sb="0" eb="2">
      <t>ショセイ</t>
    </rPh>
    <phoneticPr fontId="1"/>
  </si>
  <si>
    <t>弊獣処理量</t>
    <rPh sb="0" eb="2">
      <t>ヘイジュウ</t>
    </rPh>
    <rPh sb="2" eb="5">
      <t>ショリリョウ</t>
    </rPh>
    <phoneticPr fontId="1"/>
  </si>
  <si>
    <t>投資1年目</t>
    <rPh sb="0" eb="2">
      <t>トウシ</t>
    </rPh>
    <rPh sb="3" eb="5">
      <t>ネンメ</t>
    </rPh>
    <phoneticPr fontId="1"/>
  </si>
  <si>
    <t>投資2年目</t>
    <rPh sb="0" eb="2">
      <t>トウシ</t>
    </rPh>
    <rPh sb="3" eb="5">
      <t>ネンメ</t>
    </rPh>
    <phoneticPr fontId="1"/>
  </si>
  <si>
    <t>投資3年目</t>
    <rPh sb="0" eb="2">
      <t>トウシ</t>
    </rPh>
    <rPh sb="3" eb="5">
      <t>ネンメ</t>
    </rPh>
    <phoneticPr fontId="1"/>
  </si>
  <si>
    <t>投資4年目</t>
    <rPh sb="0" eb="2">
      <t>トウシ</t>
    </rPh>
    <rPh sb="3" eb="5">
      <t>ネンメ</t>
    </rPh>
    <phoneticPr fontId="1"/>
  </si>
  <si>
    <t>投資5年目</t>
    <rPh sb="0" eb="2">
      <t>トウシ</t>
    </rPh>
    <rPh sb="3" eb="5">
      <t>ネンメ</t>
    </rPh>
    <phoneticPr fontId="1"/>
  </si>
  <si>
    <t>投資6年目</t>
    <rPh sb="0" eb="2">
      <t>トウシ</t>
    </rPh>
    <rPh sb="3" eb="5">
      <t>ネンメ</t>
    </rPh>
    <phoneticPr fontId="1"/>
  </si>
  <si>
    <t>投資7年目</t>
    <rPh sb="0" eb="2">
      <t>トウシ</t>
    </rPh>
    <rPh sb="3" eb="5">
      <t>ネンメ</t>
    </rPh>
    <phoneticPr fontId="1"/>
  </si>
  <si>
    <t>投資8年目</t>
    <rPh sb="0" eb="2">
      <t>トウシ</t>
    </rPh>
    <rPh sb="3" eb="5">
      <t>ネンメ</t>
    </rPh>
    <phoneticPr fontId="1"/>
  </si>
  <si>
    <t>投資9年目</t>
    <rPh sb="0" eb="2">
      <t>トウシ</t>
    </rPh>
    <rPh sb="3" eb="5">
      <t>ネンメ</t>
    </rPh>
    <phoneticPr fontId="1"/>
  </si>
  <si>
    <t>投資10年目</t>
    <rPh sb="0" eb="2">
      <t>トウシ</t>
    </rPh>
    <rPh sb="4" eb="6">
      <t>ネンメ</t>
    </rPh>
    <phoneticPr fontId="1"/>
  </si>
  <si>
    <t>投資1年前</t>
    <rPh sb="0" eb="2">
      <t>トウシ</t>
    </rPh>
    <rPh sb="3" eb="5">
      <t>ネンマエ</t>
    </rPh>
    <phoneticPr fontId="1"/>
  </si>
  <si>
    <t>投資2年前</t>
    <rPh sb="0" eb="2">
      <t>トウシ</t>
    </rPh>
    <rPh sb="3" eb="5">
      <t>ネンマエ</t>
    </rPh>
    <phoneticPr fontId="1"/>
  </si>
  <si>
    <t>投資3年前</t>
    <rPh sb="0" eb="2">
      <t>トウシ</t>
    </rPh>
    <rPh sb="3" eb="5">
      <t>ネンマエ</t>
    </rPh>
    <phoneticPr fontId="1"/>
  </si>
  <si>
    <t>販売牛</t>
    <rPh sb="0" eb="2">
      <t>ハンバイ</t>
    </rPh>
    <rPh sb="2" eb="3">
      <t>ギュウ</t>
    </rPh>
    <phoneticPr fontId="1"/>
  </si>
  <si>
    <t>黒毛和種素牛去勢</t>
    <rPh sb="0" eb="2">
      <t>クロゲ</t>
    </rPh>
    <rPh sb="2" eb="3">
      <t>ワ</t>
    </rPh>
    <rPh sb="3" eb="4">
      <t>シュ</t>
    </rPh>
    <rPh sb="4" eb="5">
      <t>モト</t>
    </rPh>
    <rPh sb="5" eb="6">
      <t>ウシ</t>
    </rPh>
    <rPh sb="6" eb="8">
      <t>キョセイ</t>
    </rPh>
    <phoneticPr fontId="1"/>
  </si>
  <si>
    <t>課税額</t>
    <rPh sb="0" eb="3">
      <t>カゼイガク</t>
    </rPh>
    <phoneticPr fontId="1"/>
  </si>
  <si>
    <t>税引き後資金収支</t>
    <rPh sb="0" eb="2">
      <t>ゼイビ</t>
    </rPh>
    <rPh sb="3" eb="4">
      <t>ゴ</t>
    </rPh>
    <rPh sb="4" eb="6">
      <t>シキン</t>
    </rPh>
    <rPh sb="6" eb="8">
      <t>シュウシ</t>
    </rPh>
    <phoneticPr fontId="1"/>
  </si>
  <si>
    <t>（円/人）</t>
    <rPh sb="1" eb="2">
      <t>エン</t>
    </rPh>
    <rPh sb="3" eb="4">
      <t>ニン</t>
    </rPh>
    <phoneticPr fontId="1"/>
  </si>
  <si>
    <t>常雇人数</t>
    <rPh sb="0" eb="1">
      <t>ジョウ</t>
    </rPh>
    <rPh sb="1" eb="2">
      <t>ヤト</t>
    </rPh>
    <rPh sb="2" eb="4">
      <t>ニンズウ</t>
    </rPh>
    <phoneticPr fontId="1"/>
  </si>
  <si>
    <t>人/年</t>
    <rPh sb="0" eb="1">
      <t>ニン</t>
    </rPh>
    <rPh sb="2" eb="3">
      <t>ネン</t>
    </rPh>
    <phoneticPr fontId="1"/>
  </si>
  <si>
    <t>課税対象額</t>
    <rPh sb="0" eb="2">
      <t>カゼイ</t>
    </rPh>
    <rPh sb="2" eb="4">
      <t>タイショウ</t>
    </rPh>
    <rPh sb="4" eb="5">
      <t>ガク</t>
    </rPh>
    <phoneticPr fontId="1"/>
  </si>
  <si>
    <t>肉用牛について特例の適用を受ける金額</t>
    <rPh sb="0" eb="2">
      <t>ニクヨウ</t>
    </rPh>
    <rPh sb="2" eb="3">
      <t>ギュウ</t>
    </rPh>
    <rPh sb="7" eb="9">
      <t>トクレイ</t>
    </rPh>
    <rPh sb="10" eb="12">
      <t>テキヨウ</t>
    </rPh>
    <rPh sb="13" eb="14">
      <t>ウ</t>
    </rPh>
    <rPh sb="16" eb="18">
      <t>キンガク</t>
    </rPh>
    <phoneticPr fontId="1"/>
  </si>
  <si>
    <t>資本的支出</t>
    <rPh sb="0" eb="3">
      <t>シホンテキ</t>
    </rPh>
    <rPh sb="3" eb="5">
      <t>シシュツ</t>
    </rPh>
    <phoneticPr fontId="1"/>
  </si>
  <si>
    <t>租税公課</t>
  </si>
  <si>
    <t>種苗費</t>
  </si>
  <si>
    <t>素畜費</t>
  </si>
  <si>
    <t>肥料費</t>
  </si>
  <si>
    <t>飼料費</t>
  </si>
  <si>
    <t>農具費</t>
  </si>
  <si>
    <t>農薬・衛生費</t>
  </si>
  <si>
    <t>諸材料費</t>
  </si>
  <si>
    <t>修繕費</t>
  </si>
  <si>
    <t>動力光熱費</t>
  </si>
  <si>
    <t>作業用衣料費</t>
  </si>
  <si>
    <t>農業共済金</t>
  </si>
  <si>
    <t>減価償却費</t>
  </si>
  <si>
    <t>荷造運賃手数料</t>
  </si>
  <si>
    <t>雇人費</t>
  </si>
  <si>
    <t>利子割引料</t>
  </si>
  <si>
    <t>地代・賃借料</t>
  </si>
  <si>
    <t>土地改良費</t>
  </si>
  <si>
    <t>雑費</t>
  </si>
  <si>
    <t>金額</t>
    <rPh sb="0" eb="2">
      <t>キンガク</t>
    </rPh>
    <phoneticPr fontId="1"/>
  </si>
  <si>
    <t>経費</t>
    <rPh sb="0" eb="2">
      <t>ケイヒ</t>
    </rPh>
    <phoneticPr fontId="1"/>
  </si>
  <si>
    <t>科目</t>
    <rPh sb="0" eb="2">
      <t>カモク</t>
    </rPh>
    <phoneticPr fontId="1"/>
  </si>
  <si>
    <t>１８ヶ月以上</t>
    <rPh sb="3" eb="4">
      <t>ゲツ</t>
    </rPh>
    <rPh sb="4" eb="6">
      <t>イジョウ</t>
    </rPh>
    <phoneticPr fontId="10"/>
  </si>
  <si>
    <t>６ヶ月以上・１８ヶ月未満</t>
    <rPh sb="2" eb="3">
      <t>ゲツ</t>
    </rPh>
    <rPh sb="3" eb="5">
      <t>イジョウ</t>
    </rPh>
    <rPh sb="9" eb="10">
      <t>ゲツ</t>
    </rPh>
    <rPh sb="10" eb="12">
      <t>ミマン</t>
    </rPh>
    <phoneticPr fontId="10"/>
  </si>
  <si>
    <t>11日以上・６ヶ月未満</t>
    <rPh sb="2" eb="3">
      <t>ニチ</t>
    </rPh>
    <rPh sb="3" eb="5">
      <t>イジョウ</t>
    </rPh>
    <rPh sb="8" eb="9">
      <t>ゲツ</t>
    </rPh>
    <rPh sb="9" eb="11">
      <t>ミマン</t>
    </rPh>
    <phoneticPr fontId="10"/>
  </si>
  <si>
    <t>10日以内</t>
    <rPh sb="2" eb="3">
      <t>ニチ</t>
    </rPh>
    <rPh sb="3" eb="5">
      <t>イナイ</t>
    </rPh>
    <phoneticPr fontId="10"/>
  </si>
  <si>
    <t>種類</t>
    <rPh sb="0" eb="2">
      <t>シュルイ</t>
    </rPh>
    <phoneticPr fontId="1"/>
  </si>
  <si>
    <t>按分基準</t>
    <rPh sb="0" eb="2">
      <t>アンブン</t>
    </rPh>
    <rPh sb="2" eb="4">
      <t>キジュン</t>
    </rPh>
    <phoneticPr fontId="1"/>
  </si>
  <si>
    <t>飼料費</t>
    <rPh sb="0" eb="3">
      <t>シリョウヒ</t>
    </rPh>
    <phoneticPr fontId="1"/>
  </si>
  <si>
    <t>時間</t>
    <rPh sb="0" eb="2">
      <t>ジカン</t>
    </rPh>
    <phoneticPr fontId="1"/>
  </si>
  <si>
    <t>負担金賦課金</t>
    <rPh sb="0" eb="3">
      <t>フタンキン</t>
    </rPh>
    <rPh sb="3" eb="6">
      <t>フカキン</t>
    </rPh>
    <phoneticPr fontId="1"/>
  </si>
  <si>
    <t>建物費</t>
    <rPh sb="0" eb="2">
      <t>タテモノ</t>
    </rPh>
    <rPh sb="2" eb="3">
      <t>ヒ</t>
    </rPh>
    <phoneticPr fontId="1"/>
  </si>
  <si>
    <t>飼料作物</t>
    <rPh sb="0" eb="3">
      <t>シリョウサク</t>
    </rPh>
    <rPh sb="3" eb="4">
      <t>モノ</t>
    </rPh>
    <phoneticPr fontId="1"/>
  </si>
  <si>
    <t>共販経費差引乳代</t>
    <rPh sb="0" eb="2">
      <t>キョウハン</t>
    </rPh>
    <rPh sb="2" eb="4">
      <t>ケイヒ</t>
    </rPh>
    <rPh sb="4" eb="6">
      <t>サシヒキ</t>
    </rPh>
    <rPh sb="6" eb="8">
      <t>ニュウダイ</t>
    </rPh>
    <phoneticPr fontId="1"/>
  </si>
  <si>
    <t>飼料価格指数</t>
    <rPh sb="0" eb="2">
      <t>シリョウ</t>
    </rPh>
    <rPh sb="2" eb="4">
      <t>カカク</t>
    </rPh>
    <rPh sb="4" eb="6">
      <t>シスウ</t>
    </rPh>
    <phoneticPr fontId="1"/>
  </si>
  <si>
    <t>基準年</t>
    <rPh sb="0" eb="2">
      <t>キジュン</t>
    </rPh>
    <rPh sb="2" eb="3">
      <t>ネン</t>
    </rPh>
    <phoneticPr fontId="1"/>
  </si>
  <si>
    <t>F1比率（初産）</t>
    <rPh sb="2" eb="4">
      <t>ヒリツ</t>
    </rPh>
    <rPh sb="5" eb="7">
      <t>ショサン</t>
    </rPh>
    <phoneticPr fontId="1"/>
  </si>
  <si>
    <t>F1比率（2産以上）</t>
    <rPh sb="2" eb="4">
      <t>ヒリツ</t>
    </rPh>
    <rPh sb="6" eb="7">
      <t>サン</t>
    </rPh>
    <rPh sb="7" eb="9">
      <t>イジョウ</t>
    </rPh>
    <phoneticPr fontId="1"/>
  </si>
  <si>
    <t>飼料作物作付面積</t>
    <rPh sb="0" eb="2">
      <t>シリョウ</t>
    </rPh>
    <rPh sb="2" eb="4">
      <t>サクモツ</t>
    </rPh>
    <rPh sb="4" eb="6">
      <t>サクツケ</t>
    </rPh>
    <rPh sb="6" eb="8">
      <t>メンセキ</t>
    </rPh>
    <phoneticPr fontId="1"/>
  </si>
  <si>
    <t>共販経費差引乳代</t>
    <rPh sb="0" eb="2">
      <t>キョウハン</t>
    </rPh>
    <rPh sb="2" eb="4">
      <t>ケイヒ</t>
    </rPh>
    <rPh sb="4" eb="6">
      <t>サシヒキ</t>
    </rPh>
    <rPh sb="6" eb="8">
      <t>チシロ</t>
    </rPh>
    <phoneticPr fontId="1"/>
  </si>
  <si>
    <t>その他固定費</t>
    <rPh sb="2" eb="3">
      <t>タ</t>
    </rPh>
    <rPh sb="3" eb="6">
      <t>コテイヒ</t>
    </rPh>
    <phoneticPr fontId="1"/>
  </si>
  <si>
    <t>1日当り労働時間</t>
    <rPh sb="1" eb="2">
      <t>ニチ</t>
    </rPh>
    <rPh sb="2" eb="3">
      <t>アタ</t>
    </rPh>
    <rPh sb="4" eb="6">
      <t>ロウドウ</t>
    </rPh>
    <rPh sb="6" eb="8">
      <t>ジカン</t>
    </rPh>
    <phoneticPr fontId="1"/>
  </si>
  <si>
    <t>作業従事者数</t>
    <rPh sb="0" eb="2">
      <t>サギョウ</t>
    </rPh>
    <rPh sb="2" eb="5">
      <t>ジュウジシャ</t>
    </rPh>
    <rPh sb="5" eb="6">
      <t>スウ</t>
    </rPh>
    <phoneticPr fontId="1"/>
  </si>
  <si>
    <t>飼料作物面積</t>
    <rPh sb="0" eb="2">
      <t>シリョウ</t>
    </rPh>
    <rPh sb="2" eb="4">
      <t>サクモツ</t>
    </rPh>
    <rPh sb="4" eb="6">
      <t>メンセキ</t>
    </rPh>
    <phoneticPr fontId="1"/>
  </si>
  <si>
    <t>飼料費</t>
    <rPh sb="0" eb="3">
      <t>シリョウヒ</t>
    </rPh>
    <phoneticPr fontId="3"/>
  </si>
  <si>
    <t>家畜共済金</t>
    <rPh sb="0" eb="2">
      <t>カチク</t>
    </rPh>
    <rPh sb="2" eb="5">
      <t>キョウサイキン</t>
    </rPh>
    <phoneticPr fontId="1"/>
  </si>
  <si>
    <t>負担率</t>
    <rPh sb="0" eb="3">
      <t>フタンリツ</t>
    </rPh>
    <phoneticPr fontId="1"/>
  </si>
  <si>
    <t>飼養管理時間</t>
    <rPh sb="0" eb="2">
      <t>シヨウ</t>
    </rPh>
    <rPh sb="2" eb="4">
      <t>カンリ</t>
    </rPh>
    <rPh sb="4" eb="6">
      <t>ジカン</t>
    </rPh>
    <phoneticPr fontId="1"/>
  </si>
  <si>
    <t>諸材料費</t>
    <phoneticPr fontId="3"/>
  </si>
  <si>
    <t>農薬・衛生費</t>
    <rPh sb="0" eb="2">
      <t>ノウヤク</t>
    </rPh>
    <rPh sb="3" eb="6">
      <t>エイセイヒ</t>
    </rPh>
    <phoneticPr fontId="3"/>
  </si>
  <si>
    <t>賃借料</t>
    <phoneticPr fontId="3"/>
  </si>
  <si>
    <t>賃借料</t>
    <phoneticPr fontId="1"/>
  </si>
  <si>
    <t>素畜費</t>
    <rPh sb="0" eb="1">
      <t>モト</t>
    </rPh>
    <rPh sb="1" eb="2">
      <t>チク</t>
    </rPh>
    <rPh sb="2" eb="3">
      <t>ヒ</t>
    </rPh>
    <phoneticPr fontId="3"/>
  </si>
  <si>
    <t>種苗費</t>
    <rPh sb="0" eb="2">
      <t>シュビョウ</t>
    </rPh>
    <rPh sb="2" eb="3">
      <t>ヒ</t>
    </rPh>
    <phoneticPr fontId="3"/>
  </si>
  <si>
    <t>肥料費</t>
    <rPh sb="0" eb="3">
      <t>ヒリョウヒ</t>
    </rPh>
    <phoneticPr fontId="3"/>
  </si>
  <si>
    <t>土地改良費</t>
    <rPh sb="0" eb="2">
      <t>トチ</t>
    </rPh>
    <rPh sb="2" eb="5">
      <t>カイリョウヒ</t>
    </rPh>
    <phoneticPr fontId="3"/>
  </si>
  <si>
    <t>とうもろこし作付面積</t>
    <rPh sb="6" eb="8">
      <t>サクツケ</t>
    </rPh>
    <rPh sb="8" eb="10">
      <t>メンセキ</t>
    </rPh>
    <phoneticPr fontId="1"/>
  </si>
  <si>
    <t>畑農場リース</t>
    <rPh sb="0" eb="1">
      <t>ハタケ</t>
    </rPh>
    <rPh sb="1" eb="3">
      <t>ノウジョウ</t>
    </rPh>
    <phoneticPr fontId="1"/>
  </si>
  <si>
    <t>専従者給与</t>
    <rPh sb="0" eb="3">
      <t>センジュウシャ</t>
    </rPh>
    <rPh sb="3" eb="5">
      <t>キュウヨ</t>
    </rPh>
    <phoneticPr fontId="1"/>
  </si>
  <si>
    <t>青色申告特別控除</t>
    <rPh sb="0" eb="2">
      <t>アオイロ</t>
    </rPh>
    <rPh sb="2" eb="4">
      <t>シンコク</t>
    </rPh>
    <rPh sb="4" eb="6">
      <t>トクベツ</t>
    </rPh>
    <rPh sb="6" eb="8">
      <t>コウジョ</t>
    </rPh>
    <phoneticPr fontId="1"/>
  </si>
  <si>
    <t>青色申告特別控除</t>
    <phoneticPr fontId="1"/>
  </si>
  <si>
    <t>肥料価格指数</t>
    <rPh sb="0" eb="2">
      <t>ヒリョウ</t>
    </rPh>
    <rPh sb="2" eb="4">
      <t>カカク</t>
    </rPh>
    <rPh sb="4" eb="6">
      <t>シスウ</t>
    </rPh>
    <phoneticPr fontId="1"/>
  </si>
  <si>
    <t>光熱動力費指数</t>
    <rPh sb="0" eb="2">
      <t>コウネツ</t>
    </rPh>
    <rPh sb="2" eb="5">
      <t>ドウリョクヒ</t>
    </rPh>
    <rPh sb="5" eb="7">
      <t>シスウ</t>
    </rPh>
    <phoneticPr fontId="1"/>
  </si>
  <si>
    <t>3歳未満</t>
    <rPh sb="1" eb="2">
      <t>サイ</t>
    </rPh>
    <rPh sb="2" eb="4">
      <t>ミマン</t>
    </rPh>
    <phoneticPr fontId="10"/>
  </si>
  <si>
    <t>3～4歳</t>
    <rPh sb="3" eb="4">
      <t>サイ</t>
    </rPh>
    <phoneticPr fontId="10"/>
  </si>
  <si>
    <t>4～5歳</t>
    <rPh sb="3" eb="4">
      <t>サイ</t>
    </rPh>
    <phoneticPr fontId="10"/>
  </si>
  <si>
    <t>5～6歳</t>
    <rPh sb="3" eb="4">
      <t>サイ</t>
    </rPh>
    <phoneticPr fontId="10"/>
  </si>
  <si>
    <t>6歳以上</t>
    <rPh sb="1" eb="4">
      <t>サイイジョウ</t>
    </rPh>
    <phoneticPr fontId="10"/>
  </si>
  <si>
    <t>取得年月</t>
    <rPh sb="3" eb="4">
      <t>ゲツ</t>
    </rPh>
    <phoneticPr fontId="1"/>
  </si>
  <si>
    <t>余剰</t>
    <rPh sb="0" eb="2">
      <t>ヨジョウ</t>
    </rPh>
    <phoneticPr fontId="1"/>
  </si>
  <si>
    <t>経営主</t>
    <rPh sb="0" eb="2">
      <t>ケイエイ</t>
    </rPh>
    <rPh sb="2" eb="3">
      <t>シュ</t>
    </rPh>
    <phoneticPr fontId="5"/>
  </si>
  <si>
    <t>妻</t>
    <rPh sb="0" eb="1">
      <t>ツマ</t>
    </rPh>
    <phoneticPr fontId="5"/>
  </si>
  <si>
    <t>父</t>
    <rPh sb="0" eb="1">
      <t>チチ</t>
    </rPh>
    <phoneticPr fontId="5"/>
  </si>
  <si>
    <t>母</t>
    <rPh sb="0" eb="1">
      <t>ハハ</t>
    </rPh>
    <phoneticPr fontId="5"/>
  </si>
  <si>
    <t>長男</t>
    <rPh sb="0" eb="2">
      <t>チョウナン</t>
    </rPh>
    <phoneticPr fontId="5"/>
  </si>
  <si>
    <t>次男</t>
    <rPh sb="0" eb="2">
      <t>ジナン</t>
    </rPh>
    <phoneticPr fontId="1"/>
  </si>
  <si>
    <t>長女</t>
    <rPh sb="0" eb="2">
      <t>チョウジョ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</si>
</sst>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年&quot;"/>
    <numFmt numFmtId="177" formatCode="#,##0_);[Red]\(#,##0\)"/>
    <numFmt numFmtId="178" formatCode="0_);[Red]\(0\)"/>
    <numFmt numFmtId="179" formatCode="#,##0_ ;[Red]\-#,##0\ "/>
    <numFmt numFmtId="180" formatCode="#,##0_ "/>
    <numFmt numFmtId="181" formatCode="#,##0.0_ "/>
    <numFmt numFmtId="182" formatCode="0.00_);[Red]\(0.00\)"/>
    <numFmt numFmtId="183" formatCode="0.0_ "/>
    <numFmt numFmtId="184" formatCode="0.0_);[Red]\(0.0\)"/>
    <numFmt numFmtId="185" formatCode="#,##0.0_);[Red]\(#,##0.0\)"/>
    <numFmt numFmtId="186" formatCode="#,##0.0_ ;[Red]\-#,##0.0\ "/>
    <numFmt numFmtId="187" formatCode="0_ "/>
    <numFmt numFmtId="188" formatCode="0&quot;月&quot;"/>
    <numFmt numFmtId="189" formatCode="0.00_ "/>
    <numFmt numFmtId="190" formatCode="#,##0.00_);[Red]\(#,##0.00\)"/>
    <numFmt numFmtId="191" formatCode="\(#\)"/>
    <numFmt numFmtId="192" formatCode="#,##0;&quot;△ &quot;#,##0"/>
    <numFmt numFmtId="193" formatCode="#\ ###"/>
    <numFmt numFmtId="194" formatCode="#,##0.0;&quot;△ &quot;#,##0.0"/>
    <numFmt numFmtId="195" formatCode="#,##0.00;&quot;△ &quot;#,##0.00"/>
    <numFmt numFmtId="196" formatCode="#\ ###.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明朝"/>
      <family val="1"/>
      <charset val="128"/>
    </font>
    <font>
      <sz val="6"/>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6"/>
      <name val="ＭＳ Ｐゴシック"/>
      <family val="3"/>
      <charset val="128"/>
    </font>
    <font>
      <sz val="11"/>
      <color theme="1"/>
      <name val="ＭＳ Ｐゴシック"/>
      <family val="3"/>
      <charset val="128"/>
    </font>
    <font>
      <sz val="11"/>
      <color theme="1"/>
      <name val="ＭＳ Ｐゴシック"/>
      <family val="2"/>
      <charset val="128"/>
      <scheme val="minor"/>
    </font>
    <font>
      <sz val="12"/>
      <name val="Osaka"/>
      <family val="3"/>
      <charset val="128"/>
    </font>
    <font>
      <sz val="12"/>
      <name val="ＭＳ ゴシック"/>
      <family val="3"/>
      <charset val="128"/>
    </font>
    <font>
      <b/>
      <sz val="12"/>
      <color indexed="10"/>
      <name val="HG丸ｺﾞｼｯｸM-PRO"/>
      <family val="3"/>
      <charset val="128"/>
    </font>
    <font>
      <sz val="12"/>
      <color indexed="8"/>
      <name val="ＭＳ ゴシック"/>
      <family val="3"/>
      <charset val="128"/>
    </font>
    <font>
      <sz val="6"/>
      <name val="ＭＳ 明朝"/>
      <family val="1"/>
      <charset val="128"/>
    </font>
    <font>
      <sz val="12"/>
      <name val="ＭＳ Ｐゴシック"/>
      <family val="3"/>
      <charset val="128"/>
      <scheme val="minor"/>
    </font>
    <font>
      <b/>
      <sz val="12"/>
      <name val="ＭＳ Ｐゴシック"/>
      <family val="3"/>
      <charset val="128"/>
      <scheme val="minor"/>
    </font>
    <font>
      <sz val="12"/>
      <name val="明朝"/>
      <family val="1"/>
      <charset val="128"/>
    </font>
    <font>
      <sz val="11"/>
      <color theme="1"/>
      <name val="ＭＳ Ｐゴシック"/>
      <family val="3"/>
      <charset val="128"/>
      <scheme val="minor"/>
    </font>
    <font>
      <sz val="10"/>
      <name val="ＭＳ 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16"/>
      <name val="ＭＳ 明朝"/>
      <family val="1"/>
      <charset val="128"/>
    </font>
    <font>
      <sz val="8"/>
      <name val="ＭＳ 明朝"/>
      <family val="1"/>
      <charset val="128"/>
    </font>
    <font>
      <sz val="11"/>
      <name val="ＭＳ 明朝"/>
      <family val="1"/>
      <charset val="128"/>
    </font>
    <font>
      <sz val="14"/>
      <name val="ＭＳ 明朝"/>
      <family val="1"/>
      <charset val="128"/>
    </font>
    <font>
      <sz val="9"/>
      <name val="ＭＳ 明朝"/>
      <family val="1"/>
      <charset val="128"/>
    </font>
    <font>
      <sz val="8"/>
      <name val="ＭＳ ゴシック"/>
      <family val="3"/>
      <charset val="128"/>
    </font>
    <font>
      <sz val="10"/>
      <color theme="1"/>
      <name val="ＭＳ Ｐゴシック"/>
      <family val="3"/>
      <charset val="128"/>
    </font>
    <font>
      <sz val="12"/>
      <color theme="1"/>
      <name val="ＭＳ ゴシック"/>
      <family val="3"/>
      <charset val="128"/>
    </font>
    <font>
      <sz val="12"/>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38" fontId="10" fillId="0" borderId="0" applyFont="0" applyFill="0" applyBorder="0" applyAlignment="0" applyProtection="0">
      <alignment vertical="center"/>
    </xf>
    <xf numFmtId="1" fontId="11" fillId="0" borderId="0"/>
    <xf numFmtId="0" fontId="19" fillId="0" borderId="0">
      <alignment vertical="center"/>
    </xf>
    <xf numFmtId="0" fontId="21" fillId="0" borderId="0"/>
    <xf numFmtId="0" fontId="28" fillId="0" borderId="0"/>
  </cellStyleXfs>
  <cellXfs count="1467">
    <xf numFmtId="0" fontId="0" fillId="0" borderId="0" xfId="0">
      <alignment vertical="center"/>
    </xf>
    <xf numFmtId="0" fontId="2" fillId="2" borderId="0" xfId="0" applyFont="1" applyFill="1" applyAlignment="1">
      <alignment horizontal="center" vertical="center"/>
    </xf>
    <xf numFmtId="0" fontId="2" fillId="3" borderId="54"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55" xfId="0" applyFont="1" applyFill="1" applyBorder="1" applyAlignment="1">
      <alignment horizontal="center" vertical="center"/>
    </xf>
    <xf numFmtId="178" fontId="2" fillId="2" borderId="0" xfId="0" applyNumberFormat="1" applyFont="1" applyFill="1" applyAlignment="1">
      <alignment horizontal="center" vertical="center"/>
    </xf>
    <xf numFmtId="178" fontId="2" fillId="2" borderId="0" xfId="0" applyNumberFormat="1" applyFont="1" applyFill="1" applyAlignment="1">
      <alignment horizontal="left" vertical="center"/>
    </xf>
    <xf numFmtId="177" fontId="2" fillId="4" borderId="4" xfId="0" applyNumberFormat="1" applyFont="1" applyFill="1" applyBorder="1" applyAlignment="1">
      <alignment horizontal="center" vertical="center"/>
    </xf>
    <xf numFmtId="177" fontId="2" fillId="5" borderId="1"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xf>
    <xf numFmtId="177" fontId="2" fillId="5" borderId="49" xfId="0" applyNumberFormat="1" applyFont="1" applyFill="1" applyBorder="1" applyAlignment="1">
      <alignment horizontal="center" vertical="center"/>
    </xf>
    <xf numFmtId="177" fontId="2" fillId="5" borderId="29" xfId="0" applyNumberFormat="1" applyFont="1" applyFill="1" applyBorder="1" applyAlignment="1">
      <alignment horizontal="center" vertical="center"/>
    </xf>
    <xf numFmtId="177" fontId="2" fillId="4" borderId="35" xfId="0" applyNumberFormat="1" applyFont="1" applyFill="1" applyBorder="1" applyAlignment="1">
      <alignment horizontal="center" vertical="center"/>
    </xf>
    <xf numFmtId="177" fontId="2" fillId="5" borderId="35" xfId="0" applyNumberFormat="1" applyFont="1" applyFill="1" applyBorder="1" applyAlignment="1">
      <alignment horizontal="center" vertical="center"/>
    </xf>
    <xf numFmtId="177" fontId="2" fillId="4" borderId="27" xfId="0" applyNumberFormat="1" applyFont="1" applyFill="1" applyBorder="1" applyAlignment="1">
      <alignment horizontal="center" vertical="center"/>
    </xf>
    <xf numFmtId="177" fontId="2" fillId="4" borderId="28"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0" fillId="2" borderId="0" xfId="0" applyFill="1">
      <alignment vertical="center"/>
    </xf>
    <xf numFmtId="0" fontId="0" fillId="6" borderId="1" xfId="0" applyFill="1" applyBorder="1" applyAlignment="1">
      <alignment horizontal="center" vertical="center"/>
    </xf>
    <xf numFmtId="0" fontId="0" fillId="0" borderId="1" xfId="0" applyBorder="1" applyAlignment="1">
      <alignment horizontal="center" vertical="center"/>
    </xf>
    <xf numFmtId="38" fontId="0" fillId="0" borderId="1" xfId="0" applyNumberFormat="1" applyBorder="1">
      <alignment vertical="center"/>
    </xf>
    <xf numFmtId="0" fontId="0" fillId="0" borderId="1" xfId="0" applyBorder="1">
      <alignment vertical="center"/>
    </xf>
    <xf numFmtId="0" fontId="0" fillId="0" borderId="63" xfId="0" applyBorder="1" applyAlignment="1">
      <alignment horizontal="center" vertical="center"/>
    </xf>
    <xf numFmtId="38" fontId="0" fillId="0" borderId="29" xfId="0" applyNumberFormat="1"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0" fillId="0" borderId="63" xfId="0" applyBorder="1">
      <alignment vertical="center"/>
    </xf>
    <xf numFmtId="0" fontId="0" fillId="0" borderId="4" xfId="0" applyBorder="1">
      <alignment vertical="center"/>
    </xf>
    <xf numFmtId="0" fontId="0" fillId="0" borderId="17" xfId="0" applyBorder="1">
      <alignment vertical="center"/>
    </xf>
    <xf numFmtId="0" fontId="0" fillId="0" borderId="28" xfId="0" applyBorder="1">
      <alignment vertical="center"/>
    </xf>
    <xf numFmtId="0" fontId="0" fillId="0" borderId="27" xfId="0" applyBorder="1">
      <alignment vertical="center"/>
    </xf>
    <xf numFmtId="0" fontId="0" fillId="0" borderId="30" xfId="0" applyBorder="1">
      <alignmen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0" xfId="0" applyNumberFormat="1" applyFill="1">
      <alignment vertical="center"/>
    </xf>
    <xf numFmtId="179" fontId="0" fillId="0" borderId="0" xfId="0" applyNumberFormat="1" applyAlignment="1">
      <alignment horizontal="center" vertical="center"/>
    </xf>
    <xf numFmtId="179" fontId="0" fillId="0" borderId="4" xfId="0" applyNumberFormat="1" applyBorder="1" applyAlignment="1">
      <alignment horizontal="center" vertical="center"/>
    </xf>
    <xf numFmtId="179" fontId="0" fillId="0" borderId="30" xfId="0" applyNumberFormat="1" applyBorder="1" applyAlignment="1">
      <alignment horizontal="center" vertical="center"/>
    </xf>
    <xf numFmtId="179" fontId="0" fillId="0" borderId="1" xfId="0" applyNumberFormat="1" applyBorder="1" applyAlignment="1">
      <alignment horizontal="center" vertical="center"/>
    </xf>
    <xf numFmtId="179" fontId="0" fillId="0" borderId="63" xfId="0" applyNumberFormat="1" applyBorder="1" applyAlignment="1">
      <alignment horizontal="center" vertical="center"/>
    </xf>
    <xf numFmtId="179" fontId="0" fillId="0" borderId="28" xfId="0" applyNumberFormat="1" applyBorder="1" applyAlignment="1">
      <alignment horizontal="center" vertical="center"/>
    </xf>
    <xf numFmtId="179" fontId="0" fillId="0" borderId="28" xfId="2" applyNumberFormat="1" applyFont="1" applyBorder="1" applyAlignment="1">
      <alignment horizontal="center" vertical="center"/>
    </xf>
    <xf numFmtId="179" fontId="0" fillId="0" borderId="27" xfId="2" applyNumberFormat="1" applyFont="1" applyBorder="1" applyAlignment="1">
      <alignment horizontal="center" vertical="center"/>
    </xf>
    <xf numFmtId="179" fontId="0" fillId="0" borderId="1" xfId="2" applyNumberFormat="1" applyFont="1" applyBorder="1" applyAlignment="1">
      <alignment horizontal="center" vertical="center"/>
    </xf>
    <xf numFmtId="179" fontId="0" fillId="0" borderId="4" xfId="2" applyNumberFormat="1" applyFont="1" applyBorder="1" applyAlignment="1">
      <alignment horizontal="center" vertical="center"/>
    </xf>
    <xf numFmtId="179" fontId="0" fillId="0" borderId="30" xfId="2" applyNumberFormat="1" applyFont="1" applyBorder="1" applyAlignment="1">
      <alignment horizontal="center" vertical="center"/>
    </xf>
    <xf numFmtId="179" fontId="0" fillId="0" borderId="29" xfId="2" applyNumberFormat="1" applyFont="1" applyBorder="1" applyAlignment="1">
      <alignment horizontal="center" vertical="center"/>
    </xf>
    <xf numFmtId="0" fontId="0" fillId="3" borderId="4" xfId="0" applyFill="1" applyBorder="1" applyAlignment="1">
      <alignment horizontal="center" vertical="center"/>
    </xf>
    <xf numFmtId="0" fontId="0" fillId="3" borderId="35" xfId="0" applyFill="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3" fillId="0" borderId="1" xfId="0" applyFont="1" applyBorder="1" applyAlignment="1">
      <alignment horizontal="center" vertical="center"/>
    </xf>
    <xf numFmtId="0" fontId="2" fillId="3" borderId="28" xfId="0" applyFont="1" applyFill="1" applyBorder="1" applyAlignment="1">
      <alignment horizontal="center" vertical="center"/>
    </xf>
    <xf numFmtId="176" fontId="3" fillId="3" borderId="28" xfId="0" applyNumberFormat="1" applyFont="1" applyFill="1" applyBorder="1" applyAlignment="1">
      <alignment horizontal="center" vertical="center"/>
    </xf>
    <xf numFmtId="180" fontId="3" fillId="0" borderId="0" xfId="0" applyNumberFormat="1" applyFont="1" applyAlignment="1">
      <alignment horizontal="center" vertical="center"/>
    </xf>
    <xf numFmtId="180" fontId="2" fillId="3" borderId="28" xfId="0" applyNumberFormat="1" applyFont="1" applyFill="1" applyBorder="1" applyAlignment="1">
      <alignment horizontal="center" vertical="center"/>
    </xf>
    <xf numFmtId="180" fontId="3" fillId="0" borderId="1" xfId="0" applyNumberFormat="1" applyFont="1" applyBorder="1" applyAlignment="1">
      <alignment horizontal="center" vertical="center"/>
    </xf>
    <xf numFmtId="182" fontId="3" fillId="0" borderId="0" xfId="0" applyNumberFormat="1" applyFont="1" applyAlignment="1">
      <alignment horizontal="center" vertical="center"/>
    </xf>
    <xf numFmtId="182" fontId="2" fillId="3" borderId="28" xfId="0" applyNumberFormat="1" applyFont="1" applyFill="1" applyBorder="1" applyAlignment="1">
      <alignment horizontal="center" vertical="center"/>
    </xf>
    <xf numFmtId="182" fontId="3" fillId="0" borderId="1" xfId="0" applyNumberFormat="1" applyFont="1" applyBorder="1" applyAlignment="1">
      <alignment horizontal="center" vertical="center"/>
    </xf>
    <xf numFmtId="0" fontId="2" fillId="0" borderId="0" xfId="0"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178" fontId="2" fillId="0" borderId="0" xfId="0" applyNumberFormat="1" applyFont="1" applyAlignment="1">
      <alignment horizontal="center" vertical="center"/>
    </xf>
    <xf numFmtId="180" fontId="2" fillId="3" borderId="28"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xf numFmtId="1" fontId="14" fillId="3" borderId="29" xfId="5" applyFont="1" applyFill="1" applyBorder="1" applyAlignment="1">
      <alignment horizontal="center" vertical="center"/>
    </xf>
    <xf numFmtId="1" fontId="14" fillId="4" borderId="1" xfId="5" applyFont="1" applyFill="1" applyBorder="1" applyAlignment="1" applyProtection="1">
      <alignment horizontal="center" vertical="center" shrinkToFit="1"/>
      <protection locked="0"/>
    </xf>
    <xf numFmtId="1" fontId="14" fillId="4" borderId="28" xfId="5" applyFont="1" applyFill="1" applyBorder="1" applyAlignment="1" applyProtection="1">
      <alignment horizontal="center" vertical="center" shrinkToFit="1"/>
      <protection locked="0"/>
    </xf>
    <xf numFmtId="1" fontId="12" fillId="2" borderId="0" xfId="5" applyFont="1" applyFill="1" applyAlignment="1">
      <alignment horizontal="center" vertical="center"/>
    </xf>
    <xf numFmtId="0" fontId="13" fillId="2" borderId="0" xfId="0" quotePrefix="1" applyFont="1" applyFill="1" applyAlignment="1">
      <alignment horizontal="center" vertical="center"/>
    </xf>
    <xf numFmtId="1" fontId="14" fillId="2" borderId="0" xfId="5" applyFont="1" applyFill="1" applyAlignment="1">
      <alignment horizontal="center" vertical="center"/>
    </xf>
    <xf numFmtId="1" fontId="12" fillId="4" borderId="1" xfId="5" applyFont="1" applyFill="1" applyBorder="1" applyAlignment="1" applyProtection="1">
      <alignment horizontal="center" vertical="center" shrinkToFit="1"/>
      <protection locked="0"/>
    </xf>
    <xf numFmtId="176" fontId="3" fillId="3" borderId="48" xfId="0" applyNumberFormat="1" applyFont="1" applyFill="1" applyBorder="1" applyAlignment="1">
      <alignment horizontal="center" vertical="center"/>
    </xf>
    <xf numFmtId="0" fontId="3" fillId="3" borderId="35" xfId="0" applyFont="1" applyFill="1" applyBorder="1" applyAlignment="1">
      <alignment horizontal="center" vertical="center"/>
    </xf>
    <xf numFmtId="178" fontId="2" fillId="4" borderId="10" xfId="0" applyNumberFormat="1" applyFont="1" applyFill="1" applyBorder="1" applyAlignment="1">
      <alignment horizontal="center" vertical="center"/>
    </xf>
    <xf numFmtId="0" fontId="2" fillId="3" borderId="40"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27" xfId="0" applyFont="1" applyFill="1" applyBorder="1" applyAlignment="1">
      <alignment horizontal="center" vertical="center"/>
    </xf>
    <xf numFmtId="180" fontId="2" fillId="4" borderId="33" xfId="0" applyNumberFormat="1" applyFont="1" applyFill="1" applyBorder="1" applyAlignment="1">
      <alignment horizontal="center" vertical="center"/>
    </xf>
    <xf numFmtId="180" fontId="2" fillId="4" borderId="1" xfId="0" applyNumberFormat="1" applyFont="1" applyFill="1" applyBorder="1" applyAlignment="1">
      <alignment horizontal="center" vertical="center"/>
    </xf>
    <xf numFmtId="180" fontId="2" fillId="4" borderId="40" xfId="0" applyNumberFormat="1" applyFont="1" applyFill="1" applyBorder="1" applyAlignment="1">
      <alignment horizontal="center" vertical="center"/>
    </xf>
    <xf numFmtId="180" fontId="2" fillId="4" borderId="28"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65"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shrinkToFit="1"/>
    </xf>
    <xf numFmtId="0" fontId="16" fillId="3" borderId="61" xfId="0" applyFont="1" applyFill="1" applyBorder="1" applyAlignment="1">
      <alignment horizontal="center" vertical="center"/>
    </xf>
    <xf numFmtId="0" fontId="16" fillId="4" borderId="1"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wrapText="1"/>
      <protection locked="0"/>
    </xf>
    <xf numFmtId="0" fontId="3" fillId="3" borderId="64" xfId="0" applyFont="1" applyFill="1" applyBorder="1" applyAlignment="1">
      <alignment horizontal="center" vertical="center" wrapText="1"/>
    </xf>
    <xf numFmtId="0" fontId="16" fillId="4" borderId="30"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3" fillId="3" borderId="15" xfId="0" applyFont="1" applyFill="1" applyBorder="1" applyAlignment="1">
      <alignment horizontal="center" vertical="center"/>
    </xf>
    <xf numFmtId="0" fontId="16" fillId="4" borderId="81" xfId="0" applyFont="1" applyFill="1" applyBorder="1" applyAlignment="1" applyProtection="1">
      <alignment horizontal="center" vertical="center" shrinkToFit="1"/>
      <protection locked="0"/>
    </xf>
    <xf numFmtId="0" fontId="16" fillId="4" borderId="79" xfId="0" applyFont="1" applyFill="1" applyBorder="1" applyAlignment="1" applyProtection="1">
      <alignment horizontal="center" vertical="center" shrinkToFit="1"/>
      <protection locked="0"/>
    </xf>
    <xf numFmtId="0" fontId="16" fillId="4" borderId="79" xfId="0" applyFont="1" applyFill="1" applyBorder="1" applyAlignment="1" applyProtection="1">
      <alignment horizontal="center" vertical="center" wrapText="1" shrinkToFit="1"/>
      <protection locked="0"/>
    </xf>
    <xf numFmtId="183" fontId="16" fillId="5" borderId="30" xfId="0" applyNumberFormat="1" applyFont="1" applyFill="1" applyBorder="1" applyAlignment="1">
      <alignment horizontal="center" vertical="center"/>
    </xf>
    <xf numFmtId="183" fontId="16" fillId="5" borderId="29" xfId="0" applyNumberFormat="1" applyFont="1" applyFill="1" applyBorder="1" applyAlignment="1">
      <alignment horizontal="center" vertical="center"/>
    </xf>
    <xf numFmtId="183" fontId="16" fillId="5" borderId="50" xfId="0" applyNumberFormat="1" applyFont="1" applyFill="1" applyBorder="1" applyAlignment="1">
      <alignment horizontal="center" vertical="center"/>
    </xf>
    <xf numFmtId="183" fontId="16" fillId="5" borderId="4" xfId="0" applyNumberFormat="1" applyFont="1" applyFill="1" applyBorder="1" applyAlignment="1">
      <alignment horizontal="center" vertical="center"/>
    </xf>
    <xf numFmtId="183" fontId="16" fillId="5" borderId="1" xfId="0" applyNumberFormat="1" applyFont="1" applyFill="1" applyBorder="1" applyAlignment="1">
      <alignment horizontal="center" vertical="center"/>
    </xf>
    <xf numFmtId="183" fontId="16" fillId="5" borderId="36" xfId="0" applyNumberFormat="1" applyFont="1" applyFill="1" applyBorder="1" applyAlignment="1">
      <alignment horizontal="center" vertical="center"/>
    </xf>
    <xf numFmtId="0" fontId="16" fillId="3" borderId="64"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2" xfId="0" applyFont="1" applyFill="1" applyBorder="1" applyAlignment="1">
      <alignment horizontal="center" vertical="center"/>
    </xf>
    <xf numFmtId="0" fontId="16" fillId="4" borderId="27" xfId="0" applyFont="1" applyFill="1" applyBorder="1" applyAlignment="1" applyProtection="1">
      <alignment horizontal="center" vertical="center"/>
      <protection locked="0"/>
    </xf>
    <xf numFmtId="0" fontId="16" fillId="4" borderId="28" xfId="0" applyFont="1" applyFill="1" applyBorder="1" applyAlignment="1" applyProtection="1">
      <alignment horizontal="center" vertical="center"/>
      <protection locked="0"/>
    </xf>
    <xf numFmtId="183" fontId="16" fillId="5" borderId="27" xfId="0" applyNumberFormat="1" applyFont="1" applyFill="1" applyBorder="1" applyAlignment="1">
      <alignment horizontal="center" vertical="center"/>
    </xf>
    <xf numFmtId="183" fontId="16" fillId="5" borderId="28" xfId="0" applyNumberFormat="1" applyFont="1" applyFill="1" applyBorder="1" applyAlignment="1">
      <alignment horizontal="center" vertical="center"/>
    </xf>
    <xf numFmtId="183" fontId="16" fillId="5" borderId="48" xfId="0" applyNumberFormat="1" applyFont="1" applyFill="1" applyBorder="1" applyAlignment="1">
      <alignment horizontal="center" vertical="center"/>
    </xf>
    <xf numFmtId="184" fontId="16" fillId="5" borderId="11" xfId="0" applyNumberFormat="1" applyFont="1" applyFill="1" applyBorder="1" applyAlignment="1">
      <alignment horizontal="center" vertical="center"/>
    </xf>
    <xf numFmtId="184" fontId="16" fillId="5" borderId="67" xfId="0" applyNumberFormat="1" applyFont="1" applyFill="1" applyBorder="1" applyAlignment="1">
      <alignment horizontal="center" vertical="center"/>
    </xf>
    <xf numFmtId="184" fontId="16" fillId="5" borderId="10" xfId="0" applyNumberFormat="1" applyFont="1" applyFill="1" applyBorder="1" applyAlignment="1">
      <alignment horizontal="center" vertical="center"/>
    </xf>
    <xf numFmtId="0" fontId="16" fillId="3" borderId="9" xfId="0" applyFont="1" applyFill="1" applyBorder="1" applyAlignment="1">
      <alignment horizontal="center" vertical="center"/>
    </xf>
    <xf numFmtId="0" fontId="16" fillId="4" borderId="80" xfId="0" applyFont="1" applyFill="1" applyBorder="1" applyAlignment="1" applyProtection="1">
      <alignment horizontal="center" vertical="center" shrinkToFit="1"/>
      <protection locked="0"/>
    </xf>
    <xf numFmtId="0" fontId="17" fillId="5" borderId="67" xfId="0" applyFont="1" applyFill="1" applyBorder="1" applyAlignment="1">
      <alignment horizontal="center" vertical="center"/>
    </xf>
    <xf numFmtId="0" fontId="0" fillId="3" borderId="9" xfId="0" applyFill="1" applyBorder="1" applyAlignment="1">
      <alignment horizontal="center" vertical="center"/>
    </xf>
    <xf numFmtId="1" fontId="14" fillId="5" borderId="1" xfId="5" applyFont="1" applyFill="1" applyBorder="1" applyAlignment="1" applyProtection="1">
      <alignment horizontal="center" vertical="center" shrinkToFit="1"/>
      <protection locked="0"/>
    </xf>
    <xf numFmtId="1" fontId="14" fillId="5" borderId="40" xfId="5" applyFont="1" applyFill="1" applyBorder="1" applyAlignment="1" applyProtection="1">
      <alignment horizontal="center" vertical="center" shrinkToFit="1"/>
      <protection locked="0"/>
    </xf>
    <xf numFmtId="1" fontId="14" fillId="5" borderId="33" xfId="5" applyFont="1" applyFill="1" applyBorder="1" applyAlignment="1" applyProtection="1">
      <alignment horizontal="center" vertical="center" shrinkToFit="1"/>
      <protection locked="0"/>
    </xf>
    <xf numFmtId="0" fontId="12" fillId="2" borderId="0" xfId="0" applyFont="1" applyFill="1" applyAlignment="1">
      <alignment horizontal="center" vertical="center"/>
    </xf>
    <xf numFmtId="38" fontId="2" fillId="2" borderId="0" xfId="4" applyFont="1" applyFill="1" applyAlignment="1">
      <alignment horizontal="center" vertical="center"/>
    </xf>
    <xf numFmtId="0" fontId="2" fillId="4" borderId="4" xfId="0" applyFont="1" applyFill="1" applyBorder="1" applyAlignment="1">
      <alignment horizontal="center" vertical="center"/>
    </xf>
    <xf numFmtId="38" fontId="2" fillId="4" borderId="1" xfId="4" applyFont="1" applyFill="1" applyBorder="1" applyAlignment="1">
      <alignment horizontal="center" vertical="center"/>
    </xf>
    <xf numFmtId="38" fontId="2" fillId="2" borderId="0" xfId="0" applyNumberFormat="1" applyFont="1" applyFill="1" applyAlignment="1">
      <alignment horizontal="center" vertical="center"/>
    </xf>
    <xf numFmtId="38" fontId="2" fillId="4" borderId="1" xfId="0" applyNumberFormat="1" applyFont="1" applyFill="1" applyBorder="1" applyAlignment="1">
      <alignment horizontal="center" vertical="center"/>
    </xf>
    <xf numFmtId="0" fontId="18" fillId="4" borderId="4" xfId="0" applyFont="1" applyFill="1" applyBorder="1" applyAlignment="1">
      <alignment horizontal="center" vertical="center"/>
    </xf>
    <xf numFmtId="0" fontId="2" fillId="3" borderId="60" xfId="0" applyFont="1" applyFill="1" applyBorder="1" applyAlignment="1">
      <alignment horizontal="center" vertical="center"/>
    </xf>
    <xf numFmtId="0" fontId="18" fillId="4" borderId="27" xfId="0" applyFont="1" applyFill="1" applyBorder="1" applyAlignment="1">
      <alignment horizontal="center" vertical="center"/>
    </xf>
    <xf numFmtId="38" fontId="2" fillId="4" borderId="28" xfId="4" applyFont="1" applyFill="1" applyBorder="1" applyAlignment="1">
      <alignment horizontal="center" vertical="center"/>
    </xf>
    <xf numFmtId="0" fontId="2" fillId="4" borderId="32" xfId="0" applyFont="1" applyFill="1" applyBorder="1" applyAlignment="1">
      <alignment horizontal="center" vertical="center"/>
    </xf>
    <xf numFmtId="38" fontId="2" fillId="4" borderId="33" xfId="4" applyFont="1" applyFill="1" applyBorder="1" applyAlignment="1">
      <alignment horizontal="center" vertical="center"/>
    </xf>
    <xf numFmtId="176" fontId="2" fillId="3" borderId="28" xfId="4" applyNumberFormat="1" applyFont="1" applyFill="1" applyBorder="1" applyAlignment="1">
      <alignment horizontal="center" vertical="center"/>
    </xf>
    <xf numFmtId="0" fontId="2" fillId="3" borderId="37" xfId="0" applyFont="1" applyFill="1" applyBorder="1" applyAlignment="1">
      <alignment horizontal="center" vertical="center"/>
    </xf>
    <xf numFmtId="0" fontId="18" fillId="5" borderId="39" xfId="0" applyFont="1" applyFill="1" applyBorder="1" applyAlignment="1">
      <alignment horizontal="center" vertical="center"/>
    </xf>
    <xf numFmtId="38" fontId="2" fillId="3" borderId="63" xfId="4" applyFont="1" applyFill="1" applyBorder="1" applyAlignment="1">
      <alignment horizontal="center" vertical="center"/>
    </xf>
    <xf numFmtId="0" fontId="2" fillId="3" borderId="49"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39" xfId="0" applyFont="1" applyFill="1" applyBorder="1" applyAlignment="1">
      <alignment horizontal="center" vertical="center"/>
    </xf>
    <xf numFmtId="38" fontId="2" fillId="4" borderId="40" xfId="4" applyFont="1" applyFill="1" applyBorder="1" applyAlignment="1">
      <alignment horizontal="center" vertical="center"/>
    </xf>
    <xf numFmtId="0" fontId="2" fillId="4" borderId="27" xfId="0" applyFont="1" applyFill="1" applyBorder="1" applyAlignment="1">
      <alignment horizontal="center" vertical="center"/>
    </xf>
    <xf numFmtId="0" fontId="18" fillId="4" borderId="39" xfId="0" applyFont="1" applyFill="1" applyBorder="1" applyAlignment="1">
      <alignment horizontal="center" vertical="center"/>
    </xf>
    <xf numFmtId="38" fontId="2" fillId="3" borderId="64" xfId="4" applyFont="1" applyFill="1" applyBorder="1" applyAlignment="1">
      <alignment horizontal="center" vertical="center"/>
    </xf>
    <xf numFmtId="0" fontId="0" fillId="3" borderId="28" xfId="0" applyFill="1" applyBorder="1" applyAlignment="1">
      <alignment horizontal="center" vertical="center"/>
    </xf>
    <xf numFmtId="1" fontId="14" fillId="3" borderId="35" xfId="5" applyFont="1" applyFill="1" applyBorder="1" applyAlignment="1">
      <alignment horizontal="center" vertical="center"/>
    </xf>
    <xf numFmtId="1" fontId="14" fillId="3" borderId="60" xfId="5" applyFont="1" applyFill="1" applyBorder="1" applyAlignment="1">
      <alignment horizontal="center" vertical="center"/>
    </xf>
    <xf numFmtId="1" fontId="14" fillId="3" borderId="66" xfId="5" applyFont="1" applyFill="1" applyBorder="1" applyAlignment="1">
      <alignment horizontal="center" vertical="center"/>
    </xf>
    <xf numFmtId="0" fontId="2" fillId="5" borderId="39" xfId="0" applyFont="1" applyFill="1" applyBorder="1" applyAlignment="1">
      <alignment horizontal="center" vertical="center"/>
    </xf>
    <xf numFmtId="38" fontId="2" fillId="4" borderId="29" xfId="0" applyNumberFormat="1" applyFont="1" applyFill="1" applyBorder="1" applyAlignment="1">
      <alignment horizontal="center" vertical="center"/>
    </xf>
    <xf numFmtId="38" fontId="2" fillId="4" borderId="40"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32" xfId="0" applyFont="1" applyFill="1" applyBorder="1" applyAlignment="1">
      <alignment horizontal="center" vertical="center"/>
    </xf>
    <xf numFmtId="183" fontId="2" fillId="5" borderId="36" xfId="0" applyNumberFormat="1" applyFont="1" applyFill="1" applyBorder="1" applyAlignment="1">
      <alignment horizontal="center" vertical="center"/>
    </xf>
    <xf numFmtId="176" fontId="2" fillId="3" borderId="61" xfId="4" applyNumberFormat="1" applyFont="1" applyFill="1" applyBorder="1" applyAlignment="1">
      <alignment horizontal="center" vertical="center"/>
    </xf>
    <xf numFmtId="38" fontId="2" fillId="3" borderId="58" xfId="4" applyFont="1" applyFill="1" applyBorder="1" applyAlignment="1">
      <alignment horizontal="center" vertical="center"/>
    </xf>
    <xf numFmtId="38" fontId="2" fillId="3" borderId="14" xfId="4" applyFont="1" applyFill="1" applyBorder="1" applyAlignment="1">
      <alignment horizontal="center" vertical="center"/>
    </xf>
    <xf numFmtId="177" fontId="3" fillId="0" borderId="0" xfId="0" applyNumberFormat="1" applyFont="1" applyAlignment="1">
      <alignment horizontal="center" vertical="center"/>
    </xf>
    <xf numFmtId="0" fontId="2" fillId="3" borderId="47" xfId="0" applyFont="1" applyFill="1" applyBorder="1" applyAlignment="1">
      <alignment horizontal="center" vertical="center"/>
    </xf>
    <xf numFmtId="0" fontId="2" fillId="3" borderId="64" xfId="0" applyFont="1" applyFill="1" applyBorder="1" applyAlignment="1">
      <alignment horizontal="center" vertical="center"/>
    </xf>
    <xf numFmtId="176" fontId="3" fillId="3" borderId="60" xfId="0" applyNumberFormat="1" applyFont="1" applyFill="1" applyBorder="1" applyAlignment="1">
      <alignment horizontal="center" vertical="center"/>
    </xf>
    <xf numFmtId="177" fontId="3" fillId="5" borderId="83" xfId="0" applyNumberFormat="1" applyFont="1" applyFill="1" applyBorder="1" applyAlignment="1">
      <alignment horizontal="center" vertical="center"/>
    </xf>
    <xf numFmtId="177" fontId="3" fillId="5" borderId="66" xfId="0" applyNumberFormat="1" applyFont="1" applyFill="1" applyBorder="1" applyAlignment="1">
      <alignment horizontal="center" vertical="center"/>
    </xf>
    <xf numFmtId="177" fontId="3" fillId="5" borderId="35" xfId="0" applyNumberFormat="1" applyFont="1" applyFill="1" applyBorder="1" applyAlignment="1">
      <alignment horizontal="center" vertical="center"/>
    </xf>
    <xf numFmtId="177" fontId="3" fillId="5" borderId="37" xfId="0" applyNumberFormat="1" applyFont="1" applyFill="1" applyBorder="1" applyAlignment="1">
      <alignment horizontal="center" vertical="center"/>
    </xf>
    <xf numFmtId="180" fontId="2" fillId="3" borderId="48" xfId="0" applyNumberFormat="1" applyFont="1" applyFill="1" applyBorder="1" applyAlignment="1">
      <alignment horizontal="center" vertical="center" wrapText="1"/>
    </xf>
    <xf numFmtId="180" fontId="3" fillId="0" borderId="36" xfId="0" applyNumberFormat="1" applyFont="1" applyBorder="1" applyAlignment="1">
      <alignment horizontal="center" vertical="center"/>
    </xf>
    <xf numFmtId="0" fontId="3" fillId="3" borderId="37" xfId="0" applyFont="1" applyFill="1" applyBorder="1" applyAlignment="1">
      <alignment horizontal="center" vertical="center"/>
    </xf>
    <xf numFmtId="0" fontId="3" fillId="0" borderId="40" xfId="0" applyFont="1" applyBorder="1" applyAlignment="1">
      <alignment horizontal="center" vertical="center"/>
    </xf>
    <xf numFmtId="176" fontId="3" fillId="0" borderId="40" xfId="0" applyNumberFormat="1" applyFont="1" applyBorder="1" applyAlignment="1">
      <alignment horizontal="center" vertical="center"/>
    </xf>
    <xf numFmtId="180" fontId="3" fillId="0" borderId="40" xfId="0" applyNumberFormat="1" applyFont="1" applyBorder="1" applyAlignment="1">
      <alignment horizontal="center" vertical="center"/>
    </xf>
    <xf numFmtId="182" fontId="3" fillId="0" borderId="40" xfId="0" applyNumberFormat="1" applyFont="1" applyBorder="1" applyAlignment="1">
      <alignment horizontal="center" vertical="center"/>
    </xf>
    <xf numFmtId="180" fontId="3" fillId="0" borderId="41" xfId="0" applyNumberFormat="1" applyFont="1" applyBorder="1" applyAlignment="1">
      <alignment horizontal="center" vertical="center"/>
    </xf>
    <xf numFmtId="0" fontId="3" fillId="3" borderId="49" xfId="0" applyFont="1" applyFill="1" applyBorder="1" applyAlignment="1">
      <alignment horizontal="center" vertical="center"/>
    </xf>
    <xf numFmtId="180" fontId="3" fillId="0" borderId="29" xfId="0" applyNumberFormat="1" applyFont="1" applyBorder="1" applyAlignment="1">
      <alignment horizontal="center" vertical="center"/>
    </xf>
    <xf numFmtId="182" fontId="3" fillId="0" borderId="29" xfId="0" applyNumberFormat="1" applyFont="1" applyBorder="1" applyAlignment="1">
      <alignment horizontal="center" vertical="center"/>
    </xf>
    <xf numFmtId="180" fontId="3" fillId="0" borderId="50" xfId="0" applyNumberFormat="1" applyFont="1" applyBorder="1" applyAlignment="1">
      <alignment horizontal="center" vertical="center"/>
    </xf>
    <xf numFmtId="180" fontId="2" fillId="3" borderId="64" xfId="0" applyNumberFormat="1" applyFont="1" applyFill="1" applyBorder="1" applyAlignment="1">
      <alignment horizontal="center" vertical="center"/>
    </xf>
    <xf numFmtId="182" fontId="2" fillId="3" borderId="64" xfId="0" applyNumberFormat="1" applyFont="1" applyFill="1" applyBorder="1" applyAlignment="1">
      <alignment horizontal="center" vertical="center"/>
    </xf>
    <xf numFmtId="180" fontId="2" fillId="3" borderId="65" xfId="0" applyNumberFormat="1" applyFont="1" applyFill="1" applyBorder="1" applyAlignment="1">
      <alignment horizontal="center" vertical="center"/>
    </xf>
    <xf numFmtId="0" fontId="0" fillId="2" borderId="0" xfId="0" applyFill="1" applyAlignment="1">
      <alignment horizontal="center" vertical="center"/>
    </xf>
    <xf numFmtId="177" fontId="2" fillId="5" borderId="28" xfId="0" applyNumberFormat="1" applyFont="1" applyFill="1" applyBorder="1" applyAlignment="1">
      <alignment horizontal="center" vertical="center"/>
    </xf>
    <xf numFmtId="177" fontId="2" fillId="4" borderId="3" xfId="0" applyNumberFormat="1" applyFont="1" applyFill="1" applyBorder="1" applyAlignment="1">
      <alignment horizontal="center" vertical="center"/>
    </xf>
    <xf numFmtId="0" fontId="0" fillId="3" borderId="7" xfId="0" applyFill="1" applyBorder="1" applyAlignment="1">
      <alignment horizontal="center" vertical="center"/>
    </xf>
    <xf numFmtId="0" fontId="3" fillId="3" borderId="32" xfId="0" applyFont="1" applyFill="1" applyBorder="1" applyAlignment="1">
      <alignment horizontal="center" vertical="center"/>
    </xf>
    <xf numFmtId="0" fontId="0" fillId="3" borderId="60" xfId="0" applyFill="1" applyBorder="1" applyAlignment="1">
      <alignment horizontal="center" vertical="center"/>
    </xf>
    <xf numFmtId="178" fontId="2" fillId="5" borderId="1" xfId="0" applyNumberFormat="1" applyFont="1" applyFill="1" applyBorder="1" applyAlignment="1">
      <alignment horizontal="center" vertical="center"/>
    </xf>
    <xf numFmtId="178" fontId="2" fillId="4" borderId="4"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178" fontId="3" fillId="4" borderId="4" xfId="0" applyNumberFormat="1" applyFont="1" applyFill="1" applyBorder="1" applyAlignment="1">
      <alignment horizontal="center" vertical="center"/>
    </xf>
    <xf numFmtId="178" fontId="3" fillId="5" borderId="4" xfId="0" applyNumberFormat="1" applyFont="1" applyFill="1" applyBorder="1" applyAlignment="1">
      <alignment horizontal="center" vertical="center"/>
    </xf>
    <xf numFmtId="178" fontId="3" fillId="5" borderId="1" xfId="0" applyNumberFormat="1" applyFont="1" applyFill="1" applyBorder="1" applyAlignment="1">
      <alignment horizontal="center" vertical="center"/>
    </xf>
    <xf numFmtId="178" fontId="3" fillId="5" borderId="39" xfId="0" applyNumberFormat="1" applyFont="1" applyFill="1" applyBorder="1" applyAlignment="1">
      <alignment horizontal="center" vertical="center"/>
    </xf>
    <xf numFmtId="178" fontId="3" fillId="5" borderId="40" xfId="0" applyNumberFormat="1" applyFont="1" applyFill="1" applyBorder="1" applyAlignment="1">
      <alignment horizontal="center" vertical="center"/>
    </xf>
    <xf numFmtId="178" fontId="3" fillId="4" borderId="30" xfId="0" applyNumberFormat="1" applyFont="1" applyFill="1" applyBorder="1" applyAlignment="1">
      <alignment horizontal="center" vertical="center"/>
    </xf>
    <xf numFmtId="178" fontId="3" fillId="4" borderId="29" xfId="0" applyNumberFormat="1"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4" borderId="27" xfId="0" applyNumberFormat="1" applyFont="1" applyFill="1" applyBorder="1" applyAlignment="1">
      <alignment horizontal="center" vertical="center"/>
    </xf>
    <xf numFmtId="178" fontId="3" fillId="4" borderId="28" xfId="0" applyNumberFormat="1" applyFont="1" applyFill="1" applyBorder="1" applyAlignment="1">
      <alignment horizontal="center" vertical="center"/>
    </xf>
    <xf numFmtId="181" fontId="3" fillId="0" borderId="1" xfId="0" applyNumberFormat="1" applyFont="1" applyBorder="1" applyAlignment="1">
      <alignment horizontal="center" vertical="center"/>
    </xf>
    <xf numFmtId="185" fontId="3" fillId="5" borderId="33" xfId="0" applyNumberFormat="1" applyFont="1" applyFill="1" applyBorder="1" applyAlignment="1">
      <alignment horizontal="center" vertical="center"/>
    </xf>
    <xf numFmtId="185" fontId="3" fillId="5" borderId="34" xfId="0" applyNumberFormat="1" applyFont="1" applyFill="1" applyBorder="1" applyAlignment="1">
      <alignment horizontal="center" vertical="center"/>
    </xf>
    <xf numFmtId="185" fontId="3" fillId="5" borderId="66" xfId="0" applyNumberFormat="1" applyFont="1" applyFill="1" applyBorder="1" applyAlignment="1">
      <alignment horizontal="center" vertical="center"/>
    </xf>
    <xf numFmtId="185" fontId="3" fillId="5" borderId="1" xfId="0" applyNumberFormat="1" applyFont="1" applyFill="1" applyBorder="1" applyAlignment="1">
      <alignment horizontal="center" vertical="center"/>
    </xf>
    <xf numFmtId="185" fontId="3" fillId="5" borderId="36" xfId="0" applyNumberFormat="1" applyFont="1" applyFill="1" applyBorder="1" applyAlignment="1">
      <alignment horizontal="center" vertical="center"/>
    </xf>
    <xf numFmtId="185" fontId="3" fillId="5" borderId="35" xfId="0" applyNumberFormat="1" applyFont="1" applyFill="1" applyBorder="1" applyAlignment="1">
      <alignment horizontal="center" vertical="center"/>
    </xf>
    <xf numFmtId="185" fontId="3" fillId="5" borderId="40" xfId="0" applyNumberFormat="1" applyFont="1" applyFill="1" applyBorder="1" applyAlignment="1">
      <alignment horizontal="center" vertical="center"/>
    </xf>
    <xf numFmtId="185" fontId="3" fillId="5" borderId="41" xfId="0" applyNumberFormat="1" applyFont="1" applyFill="1" applyBorder="1" applyAlignment="1">
      <alignment horizontal="center" vertical="center"/>
    </xf>
    <xf numFmtId="185" fontId="3" fillId="5" borderId="37" xfId="0" applyNumberFormat="1" applyFont="1" applyFill="1" applyBorder="1" applyAlignment="1">
      <alignment horizontal="center" vertical="center"/>
    </xf>
    <xf numFmtId="185" fontId="3" fillId="5" borderId="43" xfId="0" applyNumberFormat="1" applyFont="1" applyFill="1" applyBorder="1" applyAlignment="1">
      <alignment horizontal="center" vertical="center"/>
    </xf>
    <xf numFmtId="185" fontId="3" fillId="5" borderId="44" xfId="0" applyNumberFormat="1" applyFont="1" applyFill="1" applyBorder="1" applyAlignment="1">
      <alignment horizontal="center" vertical="center"/>
    </xf>
    <xf numFmtId="181" fontId="3" fillId="0" borderId="40" xfId="0" applyNumberFormat="1" applyFont="1" applyBorder="1" applyAlignment="1">
      <alignment horizontal="center" vertical="center"/>
    </xf>
    <xf numFmtId="184" fontId="14" fillId="4" borderId="1" xfId="5" applyNumberFormat="1" applyFont="1" applyFill="1" applyBorder="1" applyAlignment="1" applyProtection="1">
      <alignment horizontal="center" vertical="center" shrinkToFit="1"/>
      <protection locked="0"/>
    </xf>
    <xf numFmtId="184" fontId="14" fillId="4" borderId="28" xfId="5" applyNumberFormat="1" applyFont="1" applyFill="1" applyBorder="1" applyAlignment="1" applyProtection="1">
      <alignment horizontal="center" vertical="center" shrinkToFit="1"/>
      <protection locked="0"/>
    </xf>
    <xf numFmtId="184" fontId="14" fillId="5" borderId="33" xfId="5" applyNumberFormat="1" applyFont="1" applyFill="1" applyBorder="1" applyAlignment="1" applyProtection="1">
      <alignment horizontal="center" vertical="center" shrinkToFit="1"/>
      <protection locked="0"/>
    </xf>
    <xf numFmtId="184" fontId="14" fillId="5" borderId="1" xfId="5" applyNumberFormat="1" applyFont="1" applyFill="1" applyBorder="1" applyAlignment="1" applyProtection="1">
      <alignment horizontal="center" vertical="center" shrinkToFit="1"/>
      <protection locked="0"/>
    </xf>
    <xf numFmtId="184" fontId="14" fillId="5" borderId="40" xfId="5" applyNumberFormat="1" applyFont="1" applyFill="1" applyBorder="1" applyAlignment="1" applyProtection="1">
      <alignment horizontal="center" vertical="center" shrinkToFit="1"/>
      <protection locked="0"/>
    </xf>
    <xf numFmtId="181" fontId="14" fillId="5" borderId="1" xfId="5" applyNumberFormat="1" applyFont="1" applyFill="1" applyBorder="1" applyAlignment="1">
      <alignment horizontal="center" vertical="center" shrinkToFit="1"/>
    </xf>
    <xf numFmtId="181" fontId="14" fillId="5" borderId="36" xfId="5" applyNumberFormat="1" applyFont="1" applyFill="1" applyBorder="1" applyAlignment="1">
      <alignment horizontal="center" vertical="center" shrinkToFit="1"/>
    </xf>
    <xf numFmtId="181" fontId="14" fillId="5" borderId="33" xfId="5" applyNumberFormat="1" applyFont="1" applyFill="1" applyBorder="1" applyAlignment="1">
      <alignment horizontal="center" vertical="center" shrinkToFit="1"/>
    </xf>
    <xf numFmtId="181" fontId="14" fillId="5" borderId="34" xfId="5" applyNumberFormat="1" applyFont="1" applyFill="1" applyBorder="1" applyAlignment="1">
      <alignment horizontal="center" vertical="center" shrinkToFit="1"/>
    </xf>
    <xf numFmtId="181" fontId="14" fillId="5" borderId="40" xfId="5" applyNumberFormat="1" applyFont="1" applyFill="1" applyBorder="1" applyAlignment="1">
      <alignment horizontal="center" vertical="center" shrinkToFit="1"/>
    </xf>
    <xf numFmtId="181" fontId="14" fillId="5" borderId="41" xfId="5" applyNumberFormat="1" applyFont="1" applyFill="1" applyBorder="1" applyAlignment="1">
      <alignment horizontal="center" vertical="center" shrinkToFit="1"/>
    </xf>
    <xf numFmtId="181" fontId="14" fillId="5" borderId="43" xfId="5" applyNumberFormat="1" applyFont="1" applyFill="1" applyBorder="1" applyAlignment="1">
      <alignment horizontal="center" vertical="center" shrinkToFit="1"/>
    </xf>
    <xf numFmtId="181" fontId="14" fillId="5" borderId="44" xfId="5" applyNumberFormat="1" applyFont="1" applyFill="1" applyBorder="1" applyAlignment="1">
      <alignment horizontal="center" vertical="center" shrinkToFit="1"/>
    </xf>
    <xf numFmtId="184" fontId="2" fillId="5" borderId="33" xfId="4" applyNumberFormat="1" applyFont="1" applyFill="1" applyBorder="1" applyAlignment="1">
      <alignment horizontal="center" vertical="center"/>
    </xf>
    <xf numFmtId="184" fontId="2" fillId="5" borderId="31" xfId="4" applyNumberFormat="1" applyFont="1" applyFill="1" applyBorder="1" applyAlignment="1">
      <alignment horizontal="center" vertical="center"/>
    </xf>
    <xf numFmtId="184" fontId="2" fillId="5" borderId="78" xfId="4" applyNumberFormat="1" applyFont="1" applyFill="1" applyBorder="1" applyAlignment="1">
      <alignment horizontal="center" vertical="center"/>
    </xf>
    <xf numFmtId="184" fontId="2" fillId="5" borderId="1" xfId="4" applyNumberFormat="1" applyFont="1" applyFill="1" applyBorder="1" applyAlignment="1">
      <alignment horizontal="center" vertical="center"/>
    </xf>
    <xf numFmtId="184" fontId="2" fillId="5" borderId="3" xfId="4" applyNumberFormat="1" applyFont="1" applyFill="1" applyBorder="1" applyAlignment="1">
      <alignment horizontal="center" vertical="center"/>
    </xf>
    <xf numFmtId="184" fontId="2" fillId="5" borderId="79" xfId="4" applyNumberFormat="1" applyFont="1" applyFill="1" applyBorder="1" applyAlignment="1">
      <alignment horizontal="center" vertical="center"/>
    </xf>
    <xf numFmtId="184" fontId="2" fillId="5" borderId="28" xfId="4" applyNumberFormat="1" applyFont="1" applyFill="1" applyBorder="1" applyAlignment="1">
      <alignment horizontal="center" vertical="center"/>
    </xf>
    <xf numFmtId="184" fontId="2" fillId="5" borderId="61" xfId="4" applyNumberFormat="1" applyFont="1" applyFill="1" applyBorder="1" applyAlignment="1">
      <alignment horizontal="center" vertical="center"/>
    </xf>
    <xf numFmtId="184" fontId="2" fillId="5" borderId="80" xfId="4" applyNumberFormat="1" applyFont="1" applyFill="1" applyBorder="1" applyAlignment="1">
      <alignment horizontal="center" vertical="center"/>
    </xf>
    <xf numFmtId="184" fontId="2" fillId="5" borderId="1" xfId="0" applyNumberFormat="1" applyFont="1" applyFill="1" applyBorder="1" applyAlignment="1">
      <alignment horizontal="center" vertical="center"/>
    </xf>
    <xf numFmtId="184" fontId="2" fillId="5" borderId="40" xfId="0" applyNumberFormat="1" applyFont="1" applyFill="1" applyBorder="1" applyAlignment="1">
      <alignment horizontal="center" vertical="center"/>
    </xf>
    <xf numFmtId="184" fontId="2" fillId="5" borderId="40" xfId="4" applyNumberFormat="1" applyFont="1" applyFill="1" applyBorder="1" applyAlignment="1">
      <alignment horizontal="center" vertical="center"/>
    </xf>
    <xf numFmtId="184" fontId="2" fillId="5" borderId="38" xfId="4" applyNumberFormat="1" applyFont="1" applyFill="1" applyBorder="1" applyAlignment="1">
      <alignment horizontal="center" vertical="center"/>
    </xf>
    <xf numFmtId="184" fontId="2" fillId="5" borderId="73" xfId="4" applyNumberFormat="1" applyFont="1" applyFill="1" applyBorder="1" applyAlignment="1">
      <alignment horizontal="center" vertical="center"/>
    </xf>
    <xf numFmtId="184" fontId="2" fillId="5" borderId="29" xfId="0" applyNumberFormat="1" applyFont="1" applyFill="1" applyBorder="1" applyAlignment="1">
      <alignment horizontal="center" vertical="center"/>
    </xf>
    <xf numFmtId="184" fontId="2" fillId="5" borderId="29" xfId="4" applyNumberFormat="1" applyFont="1" applyFill="1" applyBorder="1" applyAlignment="1">
      <alignment horizontal="center" vertical="center"/>
    </xf>
    <xf numFmtId="184" fontId="2" fillId="5" borderId="62" xfId="4" applyNumberFormat="1" applyFont="1" applyFill="1" applyBorder="1" applyAlignment="1">
      <alignment horizontal="center" vertical="center"/>
    </xf>
    <xf numFmtId="184" fontId="2" fillId="5" borderId="81" xfId="4" applyNumberFormat="1" applyFont="1" applyFill="1" applyBorder="1" applyAlignment="1">
      <alignment horizontal="center" vertical="center"/>
    </xf>
    <xf numFmtId="184" fontId="2" fillId="5" borderId="64" xfId="4" applyNumberFormat="1" applyFont="1" applyFill="1" applyBorder="1" applyAlignment="1">
      <alignment horizontal="center" vertical="center"/>
    </xf>
    <xf numFmtId="184" fontId="2" fillId="5" borderId="59" xfId="4" applyNumberFormat="1" applyFont="1" applyFill="1" applyBorder="1" applyAlignment="1">
      <alignment horizontal="center" vertical="center"/>
    </xf>
    <xf numFmtId="184" fontId="2" fillId="5" borderId="15" xfId="4" applyNumberFormat="1" applyFont="1" applyFill="1" applyBorder="1" applyAlignment="1">
      <alignment horizontal="center" vertical="center"/>
    </xf>
    <xf numFmtId="186" fontId="2" fillId="4" borderId="33" xfId="4" applyNumberFormat="1" applyFont="1" applyFill="1" applyBorder="1" applyAlignment="1">
      <alignment horizontal="center" vertical="center"/>
    </xf>
    <xf numFmtId="186" fontId="2" fillId="4" borderId="1" xfId="4" applyNumberFormat="1" applyFont="1" applyFill="1" applyBorder="1" applyAlignment="1">
      <alignment horizontal="center" vertical="center"/>
    </xf>
    <xf numFmtId="186" fontId="2" fillId="4" borderId="28" xfId="4" applyNumberFormat="1" applyFont="1" applyFill="1" applyBorder="1" applyAlignment="1">
      <alignment horizontal="center" vertical="center"/>
    </xf>
    <xf numFmtId="186" fontId="2" fillId="4" borderId="40" xfId="4" applyNumberFormat="1" applyFont="1" applyFill="1" applyBorder="1" applyAlignment="1">
      <alignment horizontal="center" vertical="center"/>
    </xf>
    <xf numFmtId="186" fontId="2" fillId="4" borderId="29" xfId="4" applyNumberFormat="1" applyFont="1" applyFill="1" applyBorder="1" applyAlignment="1">
      <alignment horizontal="center" vertical="center"/>
    </xf>
    <xf numFmtId="178" fontId="2" fillId="2" borderId="0" xfId="4" applyNumberFormat="1" applyFont="1" applyFill="1" applyAlignment="1">
      <alignment horizontal="center" vertical="center"/>
    </xf>
    <xf numFmtId="178" fontId="2" fillId="4" borderId="33" xfId="4" applyNumberFormat="1" applyFont="1" applyFill="1" applyBorder="1" applyAlignment="1">
      <alignment horizontal="center" vertical="center"/>
    </xf>
    <xf numFmtId="178" fontId="2" fillId="4" borderId="1" xfId="4" applyNumberFormat="1" applyFont="1" applyFill="1" applyBorder="1" applyAlignment="1">
      <alignment horizontal="center" vertical="center"/>
    </xf>
    <xf numFmtId="178" fontId="2" fillId="4" borderId="28" xfId="4" applyNumberFormat="1" applyFont="1" applyFill="1" applyBorder="1" applyAlignment="1">
      <alignment horizontal="center" vertical="center"/>
    </xf>
    <xf numFmtId="178" fontId="2" fillId="4" borderId="40" xfId="0" applyNumberFormat="1" applyFont="1" applyFill="1" applyBorder="1" applyAlignment="1">
      <alignment horizontal="center" vertical="center"/>
    </xf>
    <xf numFmtId="178" fontId="2" fillId="4" borderId="29" xfId="0" applyNumberFormat="1" applyFont="1" applyFill="1" applyBorder="1" applyAlignment="1">
      <alignment horizontal="center" vertical="center"/>
    </xf>
    <xf numFmtId="178" fontId="2" fillId="4" borderId="40" xfId="4" applyNumberFormat="1" applyFont="1" applyFill="1" applyBorder="1" applyAlignment="1">
      <alignment horizontal="center" vertical="center"/>
    </xf>
    <xf numFmtId="186" fontId="2" fillId="5" borderId="33" xfId="4" applyNumberFormat="1" applyFont="1" applyFill="1" applyBorder="1" applyAlignment="1">
      <alignment horizontal="center" vertical="center"/>
    </xf>
    <xf numFmtId="38" fontId="2" fillId="5" borderId="33" xfId="4" applyFont="1" applyFill="1" applyBorder="1" applyAlignment="1">
      <alignment horizontal="center" vertical="center"/>
    </xf>
    <xf numFmtId="178" fontId="2" fillId="5" borderId="33" xfId="4" applyNumberFormat="1" applyFont="1" applyFill="1" applyBorder="1" applyAlignment="1">
      <alignment horizontal="center" vertical="center"/>
    </xf>
    <xf numFmtId="186" fontId="2" fillId="5" borderId="1" xfId="4" applyNumberFormat="1" applyFont="1" applyFill="1" applyBorder="1" applyAlignment="1">
      <alignment horizontal="center" vertical="center"/>
    </xf>
    <xf numFmtId="38" fontId="2" fillId="5" borderId="1" xfId="4" applyFont="1" applyFill="1" applyBorder="1" applyAlignment="1">
      <alignment horizontal="center" vertical="center"/>
    </xf>
    <xf numFmtId="178" fontId="2" fillId="5" borderId="1" xfId="4" applyNumberFormat="1" applyFont="1" applyFill="1" applyBorder="1" applyAlignment="1">
      <alignment horizontal="center" vertical="center"/>
    </xf>
    <xf numFmtId="186" fontId="2" fillId="5" borderId="28" xfId="4" applyNumberFormat="1" applyFont="1" applyFill="1" applyBorder="1" applyAlignment="1">
      <alignment horizontal="center" vertical="center"/>
    </xf>
    <xf numFmtId="38" fontId="2" fillId="5" borderId="28" xfId="4" applyFont="1" applyFill="1" applyBorder="1" applyAlignment="1">
      <alignment horizontal="center" vertical="center"/>
    </xf>
    <xf numFmtId="178" fontId="2" fillId="5" borderId="28" xfId="4" applyNumberFormat="1" applyFont="1" applyFill="1" applyBorder="1" applyAlignment="1">
      <alignment horizontal="center" vertical="center"/>
    </xf>
    <xf numFmtId="38" fontId="2" fillId="5" borderId="1" xfId="0" applyNumberFormat="1" applyFont="1" applyFill="1" applyBorder="1" applyAlignment="1">
      <alignment horizontal="center" vertical="center"/>
    </xf>
    <xf numFmtId="0" fontId="18" fillId="5" borderId="4" xfId="0" applyFont="1" applyFill="1" applyBorder="1" applyAlignment="1">
      <alignment horizontal="center" vertical="center"/>
    </xf>
    <xf numFmtId="186" fontId="2" fillId="5" borderId="40" xfId="4" applyNumberFormat="1" applyFont="1" applyFill="1" applyBorder="1" applyAlignment="1">
      <alignment horizontal="center" vertical="center"/>
    </xf>
    <xf numFmtId="38" fontId="2" fillId="5" borderId="40" xfId="0" applyNumberFormat="1" applyFont="1" applyFill="1" applyBorder="1" applyAlignment="1">
      <alignment horizontal="center" vertical="center"/>
    </xf>
    <xf numFmtId="178" fontId="2" fillId="5" borderId="40" xfId="0" applyNumberFormat="1" applyFont="1" applyFill="1" applyBorder="1" applyAlignment="1">
      <alignment horizontal="center" vertical="center"/>
    </xf>
    <xf numFmtId="176" fontId="2" fillId="3" borderId="28" xfId="0" applyNumberFormat="1" applyFont="1" applyFill="1" applyBorder="1" applyAlignment="1">
      <alignment horizontal="center" vertical="center"/>
    </xf>
    <xf numFmtId="184" fontId="2" fillId="5" borderId="87" xfId="4" applyNumberFormat="1" applyFont="1" applyFill="1" applyBorder="1" applyAlignment="1">
      <alignment horizontal="center" vertical="center"/>
    </xf>
    <xf numFmtId="184" fontId="2" fillId="5" borderId="88" xfId="4" applyNumberFormat="1" applyFont="1" applyFill="1" applyBorder="1" applyAlignment="1">
      <alignment horizontal="center" vertical="center"/>
    </xf>
    <xf numFmtId="184" fontId="2" fillId="5" borderId="89" xfId="4" applyNumberFormat="1" applyFont="1" applyFill="1" applyBorder="1" applyAlignment="1">
      <alignment horizontal="center" vertical="center"/>
    </xf>
    <xf numFmtId="184" fontId="2" fillId="5" borderId="90" xfId="4" applyNumberFormat="1" applyFont="1" applyFill="1" applyBorder="1" applyAlignment="1">
      <alignment horizontal="center" vertical="center"/>
    </xf>
    <xf numFmtId="184" fontId="2" fillId="5" borderId="86" xfId="4" applyNumberFormat="1" applyFont="1" applyFill="1" applyBorder="1" applyAlignment="1">
      <alignment horizontal="center" vertical="center"/>
    </xf>
    <xf numFmtId="184" fontId="2" fillId="2" borderId="0" xfId="0" applyNumberFormat="1" applyFont="1" applyFill="1" applyAlignment="1">
      <alignment horizontal="center" vertical="center"/>
    </xf>
    <xf numFmtId="184" fontId="2" fillId="3" borderId="13" xfId="0" applyNumberFormat="1" applyFont="1" applyFill="1" applyBorder="1" applyAlignment="1">
      <alignment horizontal="center" vertical="center"/>
    </xf>
    <xf numFmtId="184" fontId="2" fillId="3" borderId="1" xfId="0" applyNumberFormat="1" applyFont="1" applyFill="1" applyBorder="1" applyAlignment="1">
      <alignment horizontal="center" vertical="center"/>
    </xf>
    <xf numFmtId="184" fontId="2" fillId="3" borderId="79" xfId="0" applyNumberFormat="1" applyFont="1" applyFill="1" applyBorder="1" applyAlignment="1">
      <alignment horizontal="center" vertical="center"/>
    </xf>
    <xf numFmtId="184" fontId="2" fillId="3" borderId="28" xfId="0" applyNumberFormat="1" applyFont="1" applyFill="1" applyBorder="1" applyAlignment="1">
      <alignment horizontal="center" vertical="center"/>
    </xf>
    <xf numFmtId="184" fontId="2" fillId="3" borderId="73" xfId="0" applyNumberFormat="1" applyFont="1" applyFill="1" applyBorder="1" applyAlignment="1">
      <alignment horizontal="center" vertical="center"/>
    </xf>
    <xf numFmtId="181" fontId="2" fillId="4" borderId="33" xfId="0" applyNumberFormat="1" applyFont="1" applyFill="1" applyBorder="1" applyAlignment="1">
      <alignment horizontal="center" vertical="center"/>
    </xf>
    <xf numFmtId="184" fontId="2" fillId="5" borderId="33" xfId="0" applyNumberFormat="1" applyFont="1" applyFill="1" applyBorder="1" applyAlignment="1">
      <alignment horizontal="center" vertical="center"/>
    </xf>
    <xf numFmtId="184" fontId="2" fillId="5" borderId="78" xfId="0" applyNumberFormat="1" applyFont="1" applyFill="1" applyBorder="1" applyAlignment="1">
      <alignment horizontal="center" vertical="center"/>
    </xf>
    <xf numFmtId="181" fontId="2" fillId="4" borderId="1" xfId="0" applyNumberFormat="1" applyFont="1" applyFill="1" applyBorder="1" applyAlignment="1">
      <alignment horizontal="center" vertical="center"/>
    </xf>
    <xf numFmtId="184" fontId="2" fillId="5" borderId="79" xfId="0" applyNumberFormat="1" applyFont="1" applyFill="1" applyBorder="1" applyAlignment="1">
      <alignment horizontal="center" vertical="center"/>
    </xf>
    <xf numFmtId="181" fontId="2" fillId="4" borderId="28" xfId="0" applyNumberFormat="1" applyFont="1" applyFill="1" applyBorder="1" applyAlignment="1">
      <alignment horizontal="center" vertical="center"/>
    </xf>
    <xf numFmtId="184" fontId="2" fillId="5" borderId="28" xfId="0" applyNumberFormat="1" applyFont="1" applyFill="1" applyBorder="1" applyAlignment="1">
      <alignment horizontal="center" vertical="center"/>
    </xf>
    <xf numFmtId="184" fontId="2" fillId="5" borderId="80" xfId="0" applyNumberFormat="1" applyFont="1" applyFill="1" applyBorder="1" applyAlignment="1">
      <alignment horizontal="center" vertical="center"/>
    </xf>
    <xf numFmtId="181" fontId="2" fillId="4" borderId="40" xfId="0" applyNumberFormat="1" applyFont="1" applyFill="1" applyBorder="1" applyAlignment="1">
      <alignment horizontal="center" vertical="center"/>
    </xf>
    <xf numFmtId="184" fontId="2" fillId="5" borderId="73" xfId="0" applyNumberFormat="1" applyFont="1" applyFill="1" applyBorder="1" applyAlignment="1">
      <alignment horizontal="center" vertical="center"/>
    </xf>
    <xf numFmtId="184" fontId="2" fillId="5" borderId="67" xfId="0" applyNumberFormat="1" applyFont="1" applyFill="1" applyBorder="1" applyAlignment="1">
      <alignment horizontal="center" vertical="center"/>
    </xf>
    <xf numFmtId="180" fontId="0" fillId="2" borderId="0" xfId="0" applyNumberFormat="1" applyFill="1">
      <alignment vertical="center"/>
    </xf>
    <xf numFmtId="0" fontId="0" fillId="4" borderId="17" xfId="0" applyFill="1" applyBorder="1" applyAlignment="1">
      <alignment horizontal="center" vertical="center"/>
    </xf>
    <xf numFmtId="0" fontId="0" fillId="3" borderId="49" xfId="0" applyFill="1" applyBorder="1" applyAlignment="1">
      <alignment horizontal="center" vertical="center"/>
    </xf>
    <xf numFmtId="0" fontId="0" fillId="4" borderId="54" xfId="0" applyFill="1" applyBorder="1" applyAlignment="1">
      <alignment horizontal="center" vertical="center"/>
    </xf>
    <xf numFmtId="0" fontId="0" fillId="3" borderId="51" xfId="0" applyFill="1" applyBorder="1" applyAlignment="1">
      <alignment horizontal="center" vertical="center"/>
    </xf>
    <xf numFmtId="0" fontId="0" fillId="3" borderId="64" xfId="0" applyFill="1" applyBorder="1" applyAlignment="1">
      <alignment horizontal="center" vertical="center"/>
    </xf>
    <xf numFmtId="176" fontId="3" fillId="3" borderId="37" xfId="0" applyNumberFormat="1" applyFont="1" applyFill="1" applyBorder="1" applyAlignment="1">
      <alignment horizontal="center" vertical="center"/>
    </xf>
    <xf numFmtId="176" fontId="3" fillId="3" borderId="40" xfId="0" applyNumberFormat="1" applyFont="1" applyFill="1" applyBorder="1" applyAlignment="1">
      <alignment horizontal="center" vertical="center"/>
    </xf>
    <xf numFmtId="176" fontId="3" fillId="3" borderId="41" xfId="0" applyNumberFormat="1" applyFont="1" applyFill="1" applyBorder="1" applyAlignment="1">
      <alignment horizontal="center" vertical="center"/>
    </xf>
    <xf numFmtId="0" fontId="0" fillId="4" borderId="2" xfId="0" applyFill="1" applyBorder="1" applyAlignment="1">
      <alignment horizontal="center" vertical="center"/>
    </xf>
    <xf numFmtId="0" fontId="0" fillId="5" borderId="83" xfId="0" applyFill="1" applyBorder="1" applyAlignment="1">
      <alignment horizontal="center" vertical="center"/>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66"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5" borderId="35" xfId="0" applyFill="1" applyBorder="1" applyAlignment="1">
      <alignment horizontal="center" vertical="center"/>
    </xf>
    <xf numFmtId="0" fontId="0" fillId="5" borderId="1" xfId="0" applyFill="1" applyBorder="1" applyAlignment="1">
      <alignment horizontal="center" vertical="center"/>
    </xf>
    <xf numFmtId="0" fontId="0" fillId="5" borderId="36" xfId="0" applyFill="1" applyBorder="1" applyAlignment="1">
      <alignment horizontal="center" vertical="center"/>
    </xf>
    <xf numFmtId="0" fontId="0" fillId="5" borderId="60" xfId="0" applyFill="1" applyBorder="1" applyAlignment="1">
      <alignment horizontal="center" vertical="center"/>
    </xf>
    <xf numFmtId="0" fontId="0" fillId="5" borderId="28" xfId="0" applyFill="1" applyBorder="1" applyAlignment="1">
      <alignment horizontal="center" vertical="center"/>
    </xf>
    <xf numFmtId="0" fontId="0" fillId="5" borderId="48" xfId="0" applyFill="1" applyBorder="1" applyAlignment="1">
      <alignment horizontal="center" vertical="center"/>
    </xf>
    <xf numFmtId="176" fontId="14" fillId="3" borderId="35" xfId="5" applyNumberFormat="1" applyFont="1" applyFill="1" applyBorder="1" applyAlignment="1">
      <alignment horizontal="center" vertical="center"/>
    </xf>
    <xf numFmtId="176" fontId="14" fillId="3" borderId="1" xfId="5" applyNumberFormat="1" applyFont="1" applyFill="1" applyBorder="1" applyAlignment="1">
      <alignment horizontal="center" vertical="center"/>
    </xf>
    <xf numFmtId="176" fontId="14" fillId="3" borderId="36" xfId="5" applyNumberFormat="1" applyFont="1" applyFill="1" applyBorder="1" applyAlignment="1">
      <alignment horizontal="center" vertical="center"/>
    </xf>
    <xf numFmtId="1" fontId="14" fillId="3" borderId="1" xfId="5" applyFont="1" applyFill="1" applyBorder="1" applyAlignment="1">
      <alignment horizontal="center" vertical="center"/>
    </xf>
    <xf numFmtId="1" fontId="14" fillId="3" borderId="36" xfId="5" applyFont="1" applyFill="1" applyBorder="1" applyAlignment="1">
      <alignment horizontal="center" vertical="center"/>
    </xf>
    <xf numFmtId="181" fontId="14" fillId="5" borderId="35" xfId="5" applyNumberFormat="1" applyFont="1" applyFill="1" applyBorder="1" applyAlignment="1">
      <alignment horizontal="center" vertical="center" shrinkToFit="1"/>
    </xf>
    <xf numFmtId="0" fontId="3" fillId="3" borderId="3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1" xfId="0" applyFont="1" applyFill="1" applyBorder="1" applyAlignment="1">
      <alignment horizontal="center" vertical="center"/>
    </xf>
    <xf numFmtId="180" fontId="3" fillId="0" borderId="28" xfId="0" applyNumberFormat="1" applyFont="1" applyBorder="1" applyAlignment="1">
      <alignment horizontal="center" vertical="center"/>
    </xf>
    <xf numFmtId="182" fontId="3" fillId="0" borderId="28" xfId="0" applyNumberFormat="1" applyFont="1" applyBorder="1" applyAlignment="1">
      <alignment horizontal="center" vertical="center"/>
    </xf>
    <xf numFmtId="180" fontId="3" fillId="0" borderId="48" xfId="0" applyNumberFormat="1" applyFont="1" applyBorder="1" applyAlignment="1">
      <alignment horizontal="center" vertical="center"/>
    </xf>
    <xf numFmtId="185" fontId="3" fillId="5" borderId="28" xfId="0" applyNumberFormat="1" applyFont="1" applyFill="1" applyBorder="1" applyAlignment="1">
      <alignment horizontal="center" vertical="center"/>
    </xf>
    <xf numFmtId="185" fontId="3" fillId="5" borderId="48" xfId="0" applyNumberFormat="1" applyFont="1" applyFill="1" applyBorder="1" applyAlignment="1">
      <alignment horizontal="center" vertical="center"/>
    </xf>
    <xf numFmtId="185" fontId="3" fillId="5" borderId="60" xfId="0" applyNumberFormat="1" applyFont="1" applyFill="1" applyBorder="1" applyAlignment="1">
      <alignment horizontal="center" vertical="center"/>
    </xf>
    <xf numFmtId="185" fontId="3" fillId="5" borderId="29" xfId="0" applyNumberFormat="1" applyFont="1" applyFill="1" applyBorder="1" applyAlignment="1">
      <alignment horizontal="center" vertical="center"/>
    </xf>
    <xf numFmtId="185" fontId="3" fillId="5" borderId="50" xfId="0" applyNumberFormat="1" applyFont="1" applyFill="1" applyBorder="1" applyAlignment="1">
      <alignment horizontal="center" vertical="center"/>
    </xf>
    <xf numFmtId="185" fontId="3" fillId="5" borderId="49" xfId="0" applyNumberFormat="1" applyFont="1" applyFill="1" applyBorder="1" applyAlignment="1">
      <alignment horizontal="center" vertical="center"/>
    </xf>
    <xf numFmtId="180" fontId="3" fillId="0" borderId="33" xfId="0" applyNumberFormat="1" applyFont="1" applyBorder="1" applyAlignment="1">
      <alignment horizontal="center" vertical="center"/>
    </xf>
    <xf numFmtId="182" fontId="3" fillId="0" borderId="33" xfId="0" applyNumberFormat="1" applyFont="1" applyBorder="1" applyAlignment="1">
      <alignment horizontal="center" vertical="center"/>
    </xf>
    <xf numFmtId="180" fontId="3" fillId="0" borderId="34" xfId="0" applyNumberFormat="1" applyFont="1" applyBorder="1" applyAlignment="1">
      <alignment horizontal="center" vertical="center"/>
    </xf>
    <xf numFmtId="183" fontId="0" fillId="4" borderId="29" xfId="0" applyNumberFormat="1" applyFill="1" applyBorder="1" applyAlignment="1">
      <alignment horizontal="center" vertical="center"/>
    </xf>
    <xf numFmtId="183" fontId="0" fillId="4" borderId="1" xfId="0" applyNumberFormat="1" applyFill="1" applyBorder="1" applyAlignment="1">
      <alignment horizontal="center" vertical="center"/>
    </xf>
    <xf numFmtId="183" fontId="0" fillId="4" borderId="28" xfId="0" applyNumberFormat="1" applyFill="1" applyBorder="1" applyAlignment="1">
      <alignment horizontal="center" vertical="center"/>
    </xf>
    <xf numFmtId="0" fontId="3" fillId="5" borderId="29" xfId="0" applyFont="1" applyFill="1" applyBorder="1" applyAlignment="1">
      <alignment horizontal="center" vertical="center"/>
    </xf>
    <xf numFmtId="176" fontId="3" fillId="5" borderId="29" xfId="0" applyNumberFormat="1" applyFont="1" applyFill="1" applyBorder="1" applyAlignment="1">
      <alignment horizontal="center" vertical="center"/>
    </xf>
    <xf numFmtId="0" fontId="3" fillId="5" borderId="1" xfId="0" applyFont="1" applyFill="1" applyBorder="1" applyAlignment="1">
      <alignment horizontal="center" vertical="center"/>
    </xf>
    <xf numFmtId="176" fontId="3" fillId="5" borderId="1" xfId="0" applyNumberFormat="1" applyFont="1" applyFill="1" applyBorder="1" applyAlignment="1">
      <alignment horizontal="center" vertical="center"/>
    </xf>
    <xf numFmtId="184" fontId="3" fillId="5" borderId="1" xfId="0" applyNumberFormat="1" applyFont="1" applyFill="1" applyBorder="1" applyAlignment="1">
      <alignment horizontal="center" vertical="center"/>
    </xf>
    <xf numFmtId="0" fontId="3" fillId="5" borderId="28" xfId="0" applyFont="1" applyFill="1" applyBorder="1" applyAlignment="1">
      <alignment horizontal="center" vertical="center"/>
    </xf>
    <xf numFmtId="176" fontId="3" fillId="5" borderId="28" xfId="0" applyNumberFormat="1" applyFont="1" applyFill="1" applyBorder="1" applyAlignment="1">
      <alignment horizontal="center" vertical="center"/>
    </xf>
    <xf numFmtId="184" fontId="3" fillId="5" borderId="28" xfId="0" applyNumberFormat="1" applyFont="1" applyFill="1" applyBorder="1" applyAlignment="1">
      <alignment horizontal="center" vertical="center"/>
    </xf>
    <xf numFmtId="0" fontId="3" fillId="5" borderId="33" xfId="0" applyFont="1" applyFill="1" applyBorder="1" applyAlignment="1">
      <alignment horizontal="center" vertical="center"/>
    </xf>
    <xf numFmtId="176" fontId="3" fillId="5" borderId="33" xfId="0" applyNumberFormat="1" applyFont="1" applyFill="1" applyBorder="1" applyAlignment="1">
      <alignment horizontal="center" vertical="center"/>
    </xf>
    <xf numFmtId="184" fontId="3" fillId="5" borderId="33" xfId="0" applyNumberFormat="1" applyFont="1" applyFill="1" applyBorder="1" applyAlignment="1">
      <alignment horizontal="center" vertical="center"/>
    </xf>
    <xf numFmtId="0" fontId="3" fillId="5" borderId="40" xfId="0" applyFont="1" applyFill="1" applyBorder="1" applyAlignment="1">
      <alignment horizontal="center" vertical="center"/>
    </xf>
    <xf numFmtId="176" fontId="3" fillId="5" borderId="40" xfId="0" applyNumberFormat="1" applyFont="1" applyFill="1" applyBorder="1" applyAlignment="1">
      <alignment horizontal="center" vertical="center"/>
    </xf>
    <xf numFmtId="184" fontId="3" fillId="5" borderId="40" xfId="0" applyNumberFormat="1" applyFont="1" applyFill="1" applyBorder="1" applyAlignment="1">
      <alignment horizontal="center" vertical="center"/>
    </xf>
    <xf numFmtId="184" fontId="3" fillId="5" borderId="29" xfId="0" applyNumberFormat="1" applyFont="1" applyFill="1" applyBorder="1" applyAlignment="1">
      <alignment horizontal="center" vertical="center"/>
    </xf>
    <xf numFmtId="183" fontId="3" fillId="5" borderId="29" xfId="0" applyNumberFormat="1" applyFont="1" applyFill="1" applyBorder="1" applyAlignment="1">
      <alignment horizontal="center" vertical="center"/>
    </xf>
    <xf numFmtId="0" fontId="0" fillId="0" borderId="0" xfId="0" applyAlignment="1">
      <alignment horizontal="center" vertical="center"/>
    </xf>
    <xf numFmtId="176" fontId="3" fillId="0" borderId="28" xfId="0" applyNumberFormat="1" applyFont="1" applyBorder="1" applyAlignment="1">
      <alignment horizontal="center" vertical="center"/>
    </xf>
    <xf numFmtId="181" fontId="2" fillId="5" borderId="33" xfId="0" applyNumberFormat="1" applyFont="1" applyFill="1" applyBorder="1" applyAlignment="1">
      <alignment horizontal="center" vertical="center"/>
    </xf>
    <xf numFmtId="181" fontId="2" fillId="5" borderId="1" xfId="0" applyNumberFormat="1" applyFont="1" applyFill="1" applyBorder="1" applyAlignment="1">
      <alignment horizontal="center" vertical="center"/>
    </xf>
    <xf numFmtId="181" fontId="2" fillId="5" borderId="28" xfId="0" applyNumberFormat="1" applyFont="1" applyFill="1" applyBorder="1" applyAlignment="1">
      <alignment horizontal="center" vertical="center"/>
    </xf>
    <xf numFmtId="181" fontId="2" fillId="5" borderId="40" xfId="0" applyNumberFormat="1" applyFont="1" applyFill="1" applyBorder="1" applyAlignment="1">
      <alignment horizontal="center" vertical="center"/>
    </xf>
    <xf numFmtId="0" fontId="2" fillId="3" borderId="66" xfId="0" applyFont="1" applyFill="1" applyBorder="1" applyAlignment="1">
      <alignment horizontal="center" vertical="center"/>
    </xf>
    <xf numFmtId="0" fontId="2" fillId="3" borderId="35" xfId="0" applyFont="1" applyFill="1" applyBorder="1" applyAlignment="1">
      <alignment horizontal="center" vertical="center"/>
    </xf>
    <xf numFmtId="0" fontId="0" fillId="5" borderId="12" xfId="0" applyFill="1" applyBorder="1" applyAlignment="1">
      <alignment horizontal="center" vertical="center"/>
    </xf>
    <xf numFmtId="0" fontId="0" fillId="3" borderId="46" xfId="0" applyFill="1" applyBorder="1" applyAlignment="1">
      <alignment horizontal="center" vertical="center"/>
    </xf>
    <xf numFmtId="178" fontId="2" fillId="3" borderId="63" xfId="4" applyNumberFormat="1" applyFont="1" applyFill="1" applyBorder="1" applyAlignment="1">
      <alignment horizontal="center" vertical="center"/>
    </xf>
    <xf numFmtId="188" fontId="3" fillId="0" borderId="1" xfId="0" applyNumberFormat="1" applyFont="1" applyBorder="1" applyAlignment="1">
      <alignment horizontal="center" vertical="center"/>
    </xf>
    <xf numFmtId="188" fontId="3" fillId="0" borderId="28" xfId="0" applyNumberFormat="1" applyFont="1" applyBorder="1" applyAlignment="1">
      <alignment horizontal="center" vertical="center"/>
    </xf>
    <xf numFmtId="188" fontId="3" fillId="0" borderId="33" xfId="0" applyNumberFormat="1" applyFont="1" applyBorder="1" applyAlignment="1">
      <alignment horizontal="center" vertical="center"/>
    </xf>
    <xf numFmtId="0" fontId="18" fillId="4" borderId="5" xfId="0" applyFont="1" applyFill="1" applyBorder="1" applyAlignment="1">
      <alignment horizontal="center" vertical="center"/>
    </xf>
    <xf numFmtId="186" fontId="2" fillId="4" borderId="63" xfId="4" applyNumberFormat="1" applyFont="1" applyFill="1" applyBorder="1" applyAlignment="1">
      <alignment horizontal="center" vertical="center"/>
    </xf>
    <xf numFmtId="38" fontId="2" fillId="4" borderId="63" xfId="4" applyFont="1" applyFill="1" applyBorder="1" applyAlignment="1">
      <alignment horizontal="center" vertical="center"/>
    </xf>
    <xf numFmtId="178" fontId="2" fillId="4" borderId="63" xfId="4" applyNumberFormat="1" applyFont="1" applyFill="1" applyBorder="1" applyAlignment="1">
      <alignment horizontal="center" vertical="center"/>
    </xf>
    <xf numFmtId="184" fontId="2" fillId="5" borderId="63" xfId="4" applyNumberFormat="1" applyFont="1" applyFill="1" applyBorder="1" applyAlignment="1">
      <alignment horizontal="center" vertical="center"/>
    </xf>
    <xf numFmtId="184" fontId="2" fillId="5" borderId="58" xfId="4" applyNumberFormat="1" applyFont="1" applyFill="1" applyBorder="1" applyAlignment="1">
      <alignment horizontal="center" vertical="center"/>
    </xf>
    <xf numFmtId="184" fontId="2" fillId="5" borderId="14" xfId="4" applyNumberFormat="1" applyFont="1" applyFill="1" applyBorder="1" applyAlignment="1">
      <alignment horizontal="center" vertical="center"/>
    </xf>
    <xf numFmtId="177" fontId="3" fillId="5" borderId="60" xfId="0" applyNumberFormat="1" applyFont="1" applyFill="1" applyBorder="1" applyAlignment="1">
      <alignment horizontal="center" vertical="center"/>
    </xf>
    <xf numFmtId="0" fontId="0" fillId="5" borderId="46" xfId="0" applyFill="1" applyBorder="1" applyAlignment="1">
      <alignment horizontal="center"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7" xfId="0" applyFill="1" applyBorder="1" applyAlignment="1">
      <alignment horizontal="center" vertical="center"/>
    </xf>
    <xf numFmtId="183" fontId="0" fillId="5" borderId="51" xfId="0" applyNumberFormat="1" applyFill="1" applyBorder="1" applyAlignment="1">
      <alignment horizontal="center" vertical="center"/>
    </xf>
    <xf numFmtId="176" fontId="3" fillId="5" borderId="51" xfId="0" applyNumberFormat="1" applyFont="1" applyFill="1" applyBorder="1" applyAlignment="1">
      <alignment horizontal="center" vertical="center"/>
    </xf>
    <xf numFmtId="0" fontId="0" fillId="3" borderId="83" xfId="0" applyFill="1" applyBorder="1" applyAlignment="1">
      <alignment horizontal="center" vertical="center"/>
    </xf>
    <xf numFmtId="176" fontId="3" fillId="5" borderId="43" xfId="0" applyNumberFormat="1" applyFont="1" applyFill="1" applyBorder="1" applyAlignment="1">
      <alignment horizontal="center" vertical="center"/>
    </xf>
    <xf numFmtId="183" fontId="0" fillId="5" borderId="43" xfId="0" applyNumberFormat="1" applyFill="1" applyBorder="1" applyAlignment="1">
      <alignment horizontal="center" vertical="center"/>
    </xf>
    <xf numFmtId="177" fontId="3" fillId="5" borderId="49" xfId="0" applyNumberFormat="1" applyFont="1" applyFill="1" applyBorder="1" applyAlignment="1">
      <alignment horizontal="center" vertical="center"/>
    </xf>
    <xf numFmtId="1" fontId="20" fillId="2" borderId="0" xfId="5" applyFont="1" applyFill="1" applyAlignment="1">
      <alignment horizontal="center" vertical="center"/>
    </xf>
    <xf numFmtId="181" fontId="14" fillId="5" borderId="66" xfId="5" applyNumberFormat="1" applyFont="1" applyFill="1" applyBorder="1" applyAlignment="1">
      <alignment horizontal="center" vertical="center" shrinkToFit="1"/>
    </xf>
    <xf numFmtId="181" fontId="14" fillId="5" borderId="37" xfId="5" applyNumberFormat="1" applyFont="1" applyFill="1" applyBorder="1" applyAlignment="1">
      <alignment horizontal="center" vertical="center" shrinkToFit="1"/>
    </xf>
    <xf numFmtId="177" fontId="2" fillId="5" borderId="33" xfId="0" applyNumberFormat="1" applyFont="1" applyFill="1" applyBorder="1" applyAlignment="1">
      <alignment horizontal="center" vertical="center"/>
    </xf>
    <xf numFmtId="184" fontId="2" fillId="3" borderId="80" xfId="0" applyNumberFormat="1" applyFont="1" applyFill="1" applyBorder="1" applyAlignment="1">
      <alignment horizontal="center" vertical="center"/>
    </xf>
    <xf numFmtId="184" fontId="3" fillId="5" borderId="37" xfId="0" applyNumberFormat="1" applyFont="1" applyFill="1" applyBorder="1" applyAlignment="1">
      <alignment horizontal="center" vertical="center"/>
    </xf>
    <xf numFmtId="180" fontId="0" fillId="0" borderId="0" xfId="0" applyNumberFormat="1">
      <alignment vertical="center"/>
    </xf>
    <xf numFmtId="0" fontId="0" fillId="3" borderId="4" xfId="0" applyFill="1" applyBorder="1" applyAlignment="1">
      <alignment horizontal="center" vertical="center" textRotation="255"/>
    </xf>
    <xf numFmtId="0" fontId="2" fillId="3" borderId="3" xfId="0" applyFont="1" applyFill="1" applyBorder="1" applyAlignment="1">
      <alignment horizontal="center" vertical="center"/>
    </xf>
    <xf numFmtId="0" fontId="2" fillId="3" borderId="17" xfId="0" applyFont="1" applyFill="1" applyBorder="1" applyAlignment="1">
      <alignment horizontal="center" vertical="center"/>
    </xf>
    <xf numFmtId="0" fontId="0" fillId="3" borderId="17" xfId="0" applyFill="1" applyBorder="1" applyAlignment="1">
      <alignment horizontal="center" vertical="center"/>
    </xf>
    <xf numFmtId="0" fontId="2" fillId="3" borderId="16" xfId="0" applyFont="1" applyFill="1" applyBorder="1" applyAlignment="1">
      <alignment horizontal="center" vertical="center"/>
    </xf>
    <xf numFmtId="0" fontId="0" fillId="3" borderId="23" xfId="0" applyFill="1" applyBorder="1" applyAlignment="1">
      <alignment horizontal="center" vertical="center"/>
    </xf>
    <xf numFmtId="0" fontId="2" fillId="3" borderId="23" xfId="0" applyFont="1" applyFill="1" applyBorder="1" applyAlignment="1">
      <alignment horizontal="center" vertical="center"/>
    </xf>
    <xf numFmtId="184" fontId="3" fillId="5" borderId="38" xfId="0" applyNumberFormat="1" applyFont="1" applyFill="1" applyBorder="1" applyAlignment="1">
      <alignment horizontal="center" vertical="center"/>
    </xf>
    <xf numFmtId="177" fontId="2" fillId="5" borderId="62" xfId="0" applyNumberFormat="1" applyFont="1" applyFill="1" applyBorder="1" applyAlignment="1">
      <alignment horizontal="center" vertical="center"/>
    </xf>
    <xf numFmtId="177" fontId="2" fillId="5" borderId="3" xfId="0" applyNumberFormat="1" applyFont="1" applyFill="1" applyBorder="1" applyAlignment="1">
      <alignment horizontal="center" vertical="center"/>
    </xf>
    <xf numFmtId="178" fontId="2" fillId="5" borderId="3" xfId="0" applyNumberFormat="1" applyFont="1" applyFill="1" applyBorder="1" applyAlignment="1">
      <alignment horizontal="center" vertical="center"/>
    </xf>
    <xf numFmtId="177" fontId="2" fillId="5" borderId="31" xfId="0" applyNumberFormat="1" applyFont="1" applyFill="1" applyBorder="1" applyAlignment="1">
      <alignment horizontal="center" vertical="center"/>
    </xf>
    <xf numFmtId="177" fontId="2" fillId="4" borderId="61" xfId="0" applyNumberFormat="1" applyFont="1" applyFill="1" applyBorder="1" applyAlignment="1">
      <alignment horizontal="center" vertical="center"/>
    </xf>
    <xf numFmtId="177" fontId="2" fillId="4" borderId="17" xfId="0" applyNumberFormat="1" applyFont="1" applyFill="1" applyBorder="1" applyAlignment="1">
      <alignment horizontal="center" vertical="center"/>
    </xf>
    <xf numFmtId="178" fontId="2" fillId="4" borderId="3" xfId="0" applyNumberFormat="1" applyFont="1" applyFill="1" applyBorder="1" applyAlignment="1">
      <alignment horizontal="center" vertical="center"/>
    </xf>
    <xf numFmtId="178" fontId="3" fillId="5" borderId="38" xfId="0" applyNumberFormat="1" applyFont="1" applyFill="1" applyBorder="1" applyAlignment="1">
      <alignment horizontal="center" vertical="center"/>
    </xf>
    <xf numFmtId="178" fontId="3" fillId="4" borderId="62" xfId="0" applyNumberFormat="1" applyFont="1" applyFill="1" applyBorder="1" applyAlignment="1">
      <alignment horizontal="center" vertical="center"/>
    </xf>
    <xf numFmtId="178" fontId="3" fillId="4" borderId="3" xfId="0" applyNumberFormat="1" applyFont="1" applyFill="1" applyBorder="1" applyAlignment="1">
      <alignment horizontal="center" vertical="center"/>
    </xf>
    <xf numFmtId="178" fontId="3" fillId="5" borderId="3" xfId="0" applyNumberFormat="1" applyFont="1" applyFill="1" applyBorder="1" applyAlignment="1">
      <alignment horizontal="center" vertical="center"/>
    </xf>
    <xf numFmtId="178" fontId="3" fillId="4" borderId="61" xfId="0" applyNumberFormat="1" applyFont="1" applyFill="1" applyBorder="1" applyAlignment="1">
      <alignment horizontal="center" vertical="center"/>
    </xf>
    <xf numFmtId="183" fontId="2" fillId="4" borderId="1"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62" xfId="0" applyFont="1" applyFill="1" applyBorder="1" applyAlignment="1">
      <alignment horizontal="center" vertical="center"/>
    </xf>
    <xf numFmtId="183" fontId="2" fillId="4" borderId="36" xfId="0" applyNumberFormat="1" applyFont="1" applyFill="1" applyBorder="1" applyAlignment="1">
      <alignment horizontal="center" vertical="center"/>
    </xf>
    <xf numFmtId="184" fontId="3" fillId="5" borderId="41" xfId="0" applyNumberFormat="1" applyFont="1" applyFill="1" applyBorder="1" applyAlignment="1">
      <alignment horizontal="center" vertical="center"/>
    </xf>
    <xf numFmtId="177" fontId="2" fillId="5" borderId="50" xfId="0" applyNumberFormat="1" applyFont="1" applyFill="1" applyBorder="1" applyAlignment="1">
      <alignment horizontal="center" vertical="center"/>
    </xf>
    <xf numFmtId="177" fontId="2" fillId="4" borderId="36" xfId="0" applyNumberFormat="1" applyFont="1" applyFill="1" applyBorder="1" applyAlignment="1">
      <alignment horizontal="center" vertical="center"/>
    </xf>
    <xf numFmtId="177" fontId="2" fillId="5" borderId="36" xfId="0" applyNumberFormat="1" applyFont="1" applyFill="1" applyBorder="1" applyAlignment="1">
      <alignment horizontal="center" vertical="center"/>
    </xf>
    <xf numFmtId="177" fontId="2" fillId="5" borderId="34" xfId="0" applyNumberFormat="1" applyFont="1" applyFill="1" applyBorder="1" applyAlignment="1">
      <alignment horizontal="center" vertical="center"/>
    </xf>
    <xf numFmtId="177" fontId="2" fillId="4" borderId="48" xfId="0" applyNumberFormat="1" applyFont="1" applyFill="1" applyBorder="1" applyAlignment="1">
      <alignment horizontal="center" vertical="center"/>
    </xf>
    <xf numFmtId="178" fontId="2" fillId="5" borderId="36" xfId="0" applyNumberFormat="1" applyFont="1" applyFill="1" applyBorder="1" applyAlignment="1">
      <alignment horizontal="center" vertical="center"/>
    </xf>
    <xf numFmtId="178" fontId="2" fillId="4" borderId="36" xfId="0" applyNumberFormat="1" applyFont="1" applyFill="1" applyBorder="1" applyAlignment="1">
      <alignment horizontal="center" vertical="center"/>
    </xf>
    <xf numFmtId="178" fontId="3" fillId="4" borderId="36" xfId="0" applyNumberFormat="1" applyFont="1" applyFill="1" applyBorder="1" applyAlignment="1">
      <alignment horizontal="center" vertical="center"/>
    </xf>
    <xf numFmtId="178" fontId="3" fillId="5" borderId="41" xfId="0" applyNumberFormat="1" applyFont="1" applyFill="1" applyBorder="1" applyAlignment="1">
      <alignment horizontal="center" vertical="center"/>
    </xf>
    <xf numFmtId="178" fontId="3" fillId="4" borderId="50" xfId="0" applyNumberFormat="1" applyFont="1" applyFill="1" applyBorder="1" applyAlignment="1">
      <alignment horizontal="center" vertical="center"/>
    </xf>
    <xf numFmtId="178" fontId="3" fillId="5" borderId="36" xfId="0" applyNumberFormat="1" applyFont="1" applyFill="1" applyBorder="1" applyAlignment="1">
      <alignment horizontal="center" vertical="center"/>
    </xf>
    <xf numFmtId="178" fontId="3" fillId="4" borderId="48" xfId="0" applyNumberFormat="1" applyFont="1" applyFill="1" applyBorder="1" applyAlignment="1">
      <alignment horizontal="center" vertical="center"/>
    </xf>
    <xf numFmtId="183" fontId="2" fillId="5" borderId="1" xfId="0" applyNumberFormat="1" applyFont="1" applyFill="1" applyBorder="1" applyAlignment="1">
      <alignment horizontal="center" vertical="center"/>
    </xf>
    <xf numFmtId="178" fontId="2" fillId="0" borderId="4" xfId="0" applyNumberFormat="1" applyFont="1" applyBorder="1" applyAlignment="1">
      <alignment horizontal="center" vertical="center"/>
    </xf>
    <xf numFmtId="178" fontId="2" fillId="0" borderId="27" xfId="0" applyNumberFormat="1" applyFont="1" applyBorder="1" applyAlignment="1">
      <alignment horizontal="center" vertical="center"/>
    </xf>
    <xf numFmtId="178" fontId="2" fillId="5" borderId="28" xfId="0" applyNumberFormat="1" applyFont="1" applyFill="1" applyBorder="1" applyAlignment="1">
      <alignment horizontal="center" vertical="center"/>
    </xf>
    <xf numFmtId="178" fontId="2" fillId="5" borderId="61" xfId="0" applyNumberFormat="1" applyFont="1" applyFill="1" applyBorder="1" applyAlignment="1">
      <alignment horizontal="center" vertical="center"/>
    </xf>
    <xf numFmtId="178" fontId="2" fillId="5" borderId="48" xfId="0" applyNumberFormat="1" applyFont="1" applyFill="1" applyBorder="1" applyAlignment="1">
      <alignment horizontal="center" vertical="center"/>
    </xf>
    <xf numFmtId="178" fontId="2" fillId="5" borderId="4" xfId="0" applyNumberFormat="1" applyFont="1" applyFill="1" applyBorder="1" applyAlignment="1">
      <alignment horizontal="center" vertical="center"/>
    </xf>
    <xf numFmtId="183" fontId="2" fillId="4" borderId="4" xfId="0" applyNumberFormat="1" applyFont="1" applyFill="1" applyBorder="1" applyAlignment="1">
      <alignment horizontal="center" vertical="center"/>
    </xf>
    <xf numFmtId="183" fontId="2" fillId="5" borderId="4" xfId="0" applyNumberFormat="1" applyFont="1" applyFill="1" applyBorder="1" applyAlignment="1">
      <alignment horizontal="center" vertical="center"/>
    </xf>
    <xf numFmtId="178" fontId="3" fillId="5" borderId="27" xfId="0" applyNumberFormat="1" applyFont="1" applyFill="1" applyBorder="1" applyAlignment="1">
      <alignment horizontal="center" vertical="center"/>
    </xf>
    <xf numFmtId="178" fontId="3" fillId="5" borderId="28" xfId="0" applyNumberFormat="1" applyFont="1" applyFill="1" applyBorder="1" applyAlignment="1">
      <alignment horizontal="center" vertical="center"/>
    </xf>
    <xf numFmtId="178" fontId="3" fillId="5" borderId="61" xfId="0" applyNumberFormat="1" applyFont="1" applyFill="1" applyBorder="1" applyAlignment="1">
      <alignment horizontal="center" vertical="center"/>
    </xf>
    <xf numFmtId="178" fontId="3" fillId="5" borderId="48" xfId="0" applyNumberFormat="1" applyFont="1" applyFill="1" applyBorder="1" applyAlignment="1">
      <alignment horizontal="center" vertical="center"/>
    </xf>
    <xf numFmtId="187" fontId="2" fillId="2" borderId="0" xfId="0" applyNumberFormat="1" applyFont="1" applyFill="1" applyAlignment="1">
      <alignment horizontal="center" vertical="center"/>
    </xf>
    <xf numFmtId="178" fontId="2" fillId="4" borderId="66" xfId="0" applyNumberFormat="1" applyFont="1" applyFill="1" applyBorder="1" applyAlignment="1">
      <alignment horizontal="center" vertical="center"/>
    </xf>
    <xf numFmtId="178" fontId="2" fillId="4" borderId="33" xfId="0" applyNumberFormat="1" applyFont="1" applyFill="1" applyBorder="1" applyAlignment="1">
      <alignment horizontal="center" vertical="center"/>
    </xf>
    <xf numFmtId="178" fontId="2" fillId="4" borderId="31" xfId="0" applyNumberFormat="1" applyFont="1" applyFill="1" applyBorder="1" applyAlignment="1">
      <alignment horizontal="center" vertical="center"/>
    </xf>
    <xf numFmtId="178" fontId="2" fillId="4" borderId="34" xfId="0" applyNumberFormat="1" applyFont="1" applyFill="1" applyBorder="1" applyAlignment="1">
      <alignment horizontal="center" vertical="center"/>
    </xf>
    <xf numFmtId="0" fontId="2" fillId="3" borderId="68" xfId="0" applyFont="1" applyFill="1" applyBorder="1" applyAlignment="1">
      <alignment horizontal="center" vertical="center"/>
    </xf>
    <xf numFmtId="178" fontId="3" fillId="5" borderId="29" xfId="0" applyNumberFormat="1" applyFont="1" applyFill="1" applyBorder="1" applyAlignment="1">
      <alignment horizontal="center" vertical="center"/>
    </xf>
    <xf numFmtId="178" fontId="3" fillId="5" borderId="62" xfId="0" applyNumberFormat="1" applyFont="1" applyFill="1" applyBorder="1" applyAlignment="1">
      <alignment horizontal="center" vertical="center"/>
    </xf>
    <xf numFmtId="178" fontId="3" fillId="5" borderId="50" xfId="0" applyNumberFormat="1" applyFont="1" applyFill="1" applyBorder="1" applyAlignment="1">
      <alignment horizontal="center" vertical="center"/>
    </xf>
    <xf numFmtId="178" fontId="2" fillId="5" borderId="66" xfId="0" applyNumberFormat="1" applyFont="1" applyFill="1" applyBorder="1" applyAlignment="1">
      <alignment horizontal="center" vertical="center"/>
    </xf>
    <xf numFmtId="178" fontId="2" fillId="5" borderId="33" xfId="0" applyNumberFormat="1" applyFont="1" applyFill="1" applyBorder="1" applyAlignment="1">
      <alignment horizontal="center" vertical="center"/>
    </xf>
    <xf numFmtId="178" fontId="2" fillId="5" borderId="34" xfId="0" applyNumberFormat="1" applyFont="1" applyFill="1" applyBorder="1" applyAlignment="1">
      <alignment horizontal="center" vertical="center"/>
    </xf>
    <xf numFmtId="180" fontId="2" fillId="2" borderId="0" xfId="0" applyNumberFormat="1" applyFont="1" applyFill="1" applyAlignment="1">
      <alignment horizontal="center" vertical="center"/>
    </xf>
    <xf numFmtId="177" fontId="2" fillId="4" borderId="30" xfId="0" applyNumberFormat="1" applyFont="1" applyFill="1" applyBorder="1" applyAlignment="1">
      <alignment horizontal="center" vertical="center"/>
    </xf>
    <xf numFmtId="177" fontId="2" fillId="4" borderId="29" xfId="0" applyNumberFormat="1" applyFont="1" applyFill="1" applyBorder="1" applyAlignment="1">
      <alignment horizontal="center" vertical="center"/>
    </xf>
    <xf numFmtId="177" fontId="2" fillId="4" borderId="62" xfId="0" applyNumberFormat="1" applyFont="1" applyFill="1" applyBorder="1" applyAlignment="1">
      <alignment horizontal="center" vertical="center"/>
    </xf>
    <xf numFmtId="177" fontId="2" fillId="4" borderId="50" xfId="0" applyNumberFormat="1" applyFont="1" applyFill="1" applyBorder="1" applyAlignment="1">
      <alignment horizontal="center" vertical="center"/>
    </xf>
    <xf numFmtId="177" fontId="2" fillId="5" borderId="32" xfId="0" applyNumberFormat="1" applyFont="1" applyFill="1" applyBorder="1" applyAlignment="1">
      <alignment horizontal="center" vertical="center"/>
    </xf>
    <xf numFmtId="0" fontId="0" fillId="3" borderId="18" xfId="0" applyFill="1" applyBorder="1" applyAlignment="1">
      <alignment horizontal="center" vertical="center"/>
    </xf>
    <xf numFmtId="177" fontId="2" fillId="5" borderId="4" xfId="0" applyNumberFormat="1" applyFont="1" applyFill="1" applyBorder="1" applyAlignment="1">
      <alignment horizontal="center" vertical="center"/>
    </xf>
    <xf numFmtId="177" fontId="2" fillId="5" borderId="17" xfId="0" applyNumberFormat="1" applyFont="1" applyFill="1" applyBorder="1" applyAlignment="1">
      <alignment horizontal="center" vertical="center"/>
    </xf>
    <xf numFmtId="177" fontId="2" fillId="4" borderId="49" xfId="0" applyNumberFormat="1" applyFont="1" applyFill="1" applyBorder="1" applyAlignment="1">
      <alignment horizontal="center" vertical="center"/>
    </xf>
    <xf numFmtId="0" fontId="19" fillId="2" borderId="0" xfId="0" applyFont="1" applyFill="1">
      <alignment vertical="center"/>
    </xf>
    <xf numFmtId="0" fontId="19" fillId="2" borderId="0" xfId="0" applyFont="1" applyFill="1" applyAlignment="1">
      <alignment horizontal="center" vertical="center"/>
    </xf>
    <xf numFmtId="177" fontId="19" fillId="5" borderId="28" xfId="0" applyNumberFormat="1" applyFont="1" applyFill="1" applyBorder="1" applyAlignment="1">
      <alignment horizontal="center" vertical="center"/>
    </xf>
    <xf numFmtId="177" fontId="19" fillId="5" borderId="55" xfId="0" applyNumberFormat="1" applyFont="1" applyFill="1" applyBorder="1" applyAlignment="1">
      <alignment horizontal="center" vertical="center"/>
    </xf>
    <xf numFmtId="178" fontId="19" fillId="5" borderId="17" xfId="0" applyNumberFormat="1" applyFont="1" applyFill="1" applyBorder="1" applyAlignment="1">
      <alignment horizontal="center" vertical="center"/>
    </xf>
    <xf numFmtId="178" fontId="19" fillId="5" borderId="3" xfId="0" applyNumberFormat="1" applyFont="1" applyFill="1" applyBorder="1" applyAlignment="1">
      <alignment horizontal="center" vertical="center"/>
    </xf>
    <xf numFmtId="178" fontId="19" fillId="5" borderId="1" xfId="0" applyNumberFormat="1" applyFont="1" applyFill="1" applyBorder="1" applyAlignment="1">
      <alignment horizontal="center" vertical="center"/>
    </xf>
    <xf numFmtId="178" fontId="19" fillId="5" borderId="18" xfId="0" applyNumberFormat="1" applyFont="1" applyFill="1" applyBorder="1" applyAlignment="1">
      <alignment horizontal="center" vertical="center"/>
    </xf>
    <xf numFmtId="180" fontId="19" fillId="2" borderId="0" xfId="0" applyNumberFormat="1" applyFont="1" applyFill="1">
      <alignment vertical="center"/>
    </xf>
    <xf numFmtId="185" fontId="19" fillId="5" borderId="28" xfId="0" applyNumberFormat="1" applyFont="1" applyFill="1" applyBorder="1" applyAlignment="1">
      <alignment horizontal="center" vertical="center"/>
    </xf>
    <xf numFmtId="185" fontId="19" fillId="5" borderId="55" xfId="0" applyNumberFormat="1" applyFont="1" applyFill="1" applyBorder="1" applyAlignment="1">
      <alignment horizontal="center" vertical="center"/>
    </xf>
    <xf numFmtId="185" fontId="19" fillId="5" borderId="29" xfId="0" applyNumberFormat="1" applyFont="1" applyFill="1" applyBorder="1" applyAlignment="1">
      <alignment horizontal="center" vertical="center"/>
    </xf>
    <xf numFmtId="185" fontId="19" fillId="5" borderId="54" xfId="0" applyNumberFormat="1" applyFont="1" applyFill="1" applyBorder="1" applyAlignment="1">
      <alignment horizontal="center" vertical="center"/>
    </xf>
    <xf numFmtId="180" fontId="19" fillId="2" borderId="0" xfId="0" applyNumberFormat="1" applyFont="1" applyFill="1" applyAlignment="1">
      <alignment horizontal="center" vertical="center"/>
    </xf>
    <xf numFmtId="1" fontId="14" fillId="3" borderId="62" xfId="5" applyFont="1" applyFill="1" applyBorder="1" applyAlignment="1">
      <alignment horizontal="center" vertical="center"/>
    </xf>
    <xf numFmtId="1" fontId="14" fillId="4" borderId="3" xfId="5" applyFont="1" applyFill="1" applyBorder="1" applyAlignment="1" applyProtection="1">
      <alignment horizontal="center" vertical="center" shrinkToFit="1"/>
      <protection locked="0"/>
    </xf>
    <xf numFmtId="1" fontId="14" fillId="5" borderId="31" xfId="5" applyFont="1" applyFill="1" applyBorder="1" applyAlignment="1" applyProtection="1">
      <alignment horizontal="center" vertical="center" shrinkToFit="1"/>
      <protection locked="0"/>
    </xf>
    <xf numFmtId="1" fontId="14" fillId="5" borderId="3" xfId="5" applyFont="1" applyFill="1" applyBorder="1" applyAlignment="1" applyProtection="1">
      <alignment horizontal="center" vertical="center" shrinkToFit="1"/>
      <protection locked="0"/>
    </xf>
    <xf numFmtId="1" fontId="14" fillId="5" borderId="38" xfId="5" applyFont="1" applyFill="1" applyBorder="1" applyAlignment="1" applyProtection="1">
      <alignment horizontal="center" vertical="center" shrinkToFit="1"/>
      <protection locked="0"/>
    </xf>
    <xf numFmtId="1" fontId="14" fillId="3" borderId="35" xfId="5" applyFont="1" applyFill="1" applyBorder="1" applyAlignment="1">
      <alignment horizontal="center" vertical="center" wrapText="1"/>
    </xf>
    <xf numFmtId="1" fontId="14" fillId="5" borderId="28" xfId="5" applyFont="1" applyFill="1" applyBorder="1" applyAlignment="1" applyProtection="1">
      <alignment horizontal="center" vertical="center" shrinkToFit="1"/>
      <protection locked="0"/>
    </xf>
    <xf numFmtId="184" fontId="14" fillId="5" borderId="28" xfId="5" applyNumberFormat="1" applyFont="1" applyFill="1" applyBorder="1" applyAlignment="1" applyProtection="1">
      <alignment horizontal="center" vertical="center" shrinkToFit="1"/>
      <protection locked="0"/>
    </xf>
    <xf numFmtId="1" fontId="14" fillId="5" borderId="61" xfId="5" applyFont="1" applyFill="1" applyBorder="1" applyAlignment="1" applyProtection="1">
      <alignment horizontal="center" vertical="center" shrinkToFit="1"/>
      <protection locked="0"/>
    </xf>
    <xf numFmtId="1" fontId="14" fillId="5" borderId="36" xfId="5" applyFont="1" applyFill="1" applyBorder="1" applyAlignment="1" applyProtection="1">
      <alignment horizontal="center" vertical="center" shrinkToFit="1"/>
      <protection locked="0"/>
    </xf>
    <xf numFmtId="184" fontId="14" fillId="4" borderId="33" xfId="5" applyNumberFormat="1" applyFont="1" applyFill="1" applyBorder="1" applyAlignment="1" applyProtection="1">
      <alignment horizontal="center" vertical="center" shrinkToFit="1"/>
      <protection locked="0"/>
    </xf>
    <xf numFmtId="188" fontId="3" fillId="0" borderId="40" xfId="0" applyNumberFormat="1" applyFont="1" applyBorder="1" applyAlignment="1">
      <alignment horizontal="center" vertical="center"/>
    </xf>
    <xf numFmtId="184" fontId="14" fillId="4" borderId="40" xfId="5" applyNumberFormat="1" applyFont="1" applyFill="1" applyBorder="1" applyAlignment="1" applyProtection="1">
      <alignment horizontal="center" vertical="center" shrinkToFit="1"/>
      <protection locked="0"/>
    </xf>
    <xf numFmtId="181" fontId="14" fillId="5" borderId="42" xfId="5" applyNumberFormat="1" applyFont="1" applyFill="1" applyBorder="1" applyAlignment="1">
      <alignment horizontal="center" vertical="center" shrinkToFit="1"/>
    </xf>
    <xf numFmtId="181" fontId="14" fillId="5" borderId="83" xfId="5" applyNumberFormat="1" applyFont="1" applyFill="1" applyBorder="1" applyAlignment="1">
      <alignment horizontal="center" vertical="center" shrinkToFit="1"/>
    </xf>
    <xf numFmtId="182" fontId="14" fillId="2" borderId="0" xfId="5" applyNumberFormat="1" applyFont="1" applyFill="1" applyAlignment="1">
      <alignment horizontal="center" vertical="center"/>
    </xf>
    <xf numFmtId="182" fontId="14" fillId="3" borderId="62" xfId="5" applyNumberFormat="1" applyFont="1" applyFill="1" applyBorder="1" applyAlignment="1">
      <alignment horizontal="center" vertical="center"/>
    </xf>
    <xf numFmtId="182" fontId="14" fillId="4" borderId="3" xfId="5" applyNumberFormat="1" applyFont="1" applyFill="1" applyBorder="1" applyAlignment="1" applyProtection="1">
      <alignment horizontal="center" vertical="center" shrinkToFit="1"/>
      <protection locked="0"/>
    </xf>
    <xf numFmtId="182" fontId="14" fillId="4" borderId="61" xfId="5" applyNumberFormat="1" applyFont="1" applyFill="1" applyBorder="1" applyAlignment="1" applyProtection="1">
      <alignment horizontal="center" vertical="center" shrinkToFit="1"/>
      <protection locked="0"/>
    </xf>
    <xf numFmtId="182" fontId="14" fillId="5" borderId="31" xfId="5" applyNumberFormat="1" applyFont="1" applyFill="1" applyBorder="1" applyAlignment="1" applyProtection="1">
      <alignment horizontal="center" vertical="center" shrinkToFit="1"/>
      <protection locked="0"/>
    </xf>
    <xf numFmtId="182" fontId="14" fillId="5" borderId="3" xfId="5" applyNumberFormat="1" applyFont="1" applyFill="1" applyBorder="1" applyAlignment="1" applyProtection="1">
      <alignment horizontal="center" vertical="center" shrinkToFit="1"/>
      <protection locked="0"/>
    </xf>
    <xf numFmtId="182" fontId="14" fillId="5" borderId="61" xfId="5" applyNumberFormat="1" applyFont="1" applyFill="1" applyBorder="1" applyAlignment="1" applyProtection="1">
      <alignment horizontal="center" vertical="center" shrinkToFit="1"/>
      <protection locked="0"/>
    </xf>
    <xf numFmtId="182" fontId="14" fillId="5" borderId="38" xfId="5" applyNumberFormat="1" applyFont="1" applyFill="1" applyBorder="1" applyAlignment="1" applyProtection="1">
      <alignment horizontal="center" vertical="center" shrinkToFit="1"/>
      <protection locked="0"/>
    </xf>
    <xf numFmtId="182" fontId="12" fillId="2" borderId="0" xfId="5" applyNumberFormat="1" applyFont="1" applyFill="1" applyAlignment="1">
      <alignment horizontal="center" vertical="center"/>
    </xf>
    <xf numFmtId="184" fontId="14" fillId="2" borderId="0" xfId="5" applyNumberFormat="1" applyFont="1" applyFill="1" applyAlignment="1">
      <alignment horizontal="center" vertical="center"/>
    </xf>
    <xf numFmtId="184" fontId="14" fillId="3" borderId="62" xfId="5" applyNumberFormat="1" applyFont="1" applyFill="1" applyBorder="1" applyAlignment="1">
      <alignment horizontal="center" vertical="center"/>
    </xf>
    <xf numFmtId="184" fontId="14" fillId="4" borderId="3" xfId="5" applyNumberFormat="1" applyFont="1" applyFill="1" applyBorder="1" applyAlignment="1" applyProtection="1">
      <alignment horizontal="center" vertical="center" shrinkToFit="1"/>
      <protection locked="0"/>
    </xf>
    <xf numFmtId="184" fontId="14" fillId="4" borderId="61" xfId="5" applyNumberFormat="1" applyFont="1" applyFill="1" applyBorder="1" applyAlignment="1" applyProtection="1">
      <alignment horizontal="center" vertical="center" shrinkToFit="1"/>
      <protection locked="0"/>
    </xf>
    <xf numFmtId="184" fontId="14" fillId="5" borderId="31" xfId="5" applyNumberFormat="1" applyFont="1" applyFill="1" applyBorder="1" applyAlignment="1" applyProtection="1">
      <alignment horizontal="center" vertical="center" shrinkToFit="1"/>
      <protection locked="0"/>
    </xf>
    <xf numFmtId="184" fontId="14" fillId="5" borderId="3" xfId="5" applyNumberFormat="1" applyFont="1" applyFill="1" applyBorder="1" applyAlignment="1" applyProtection="1">
      <alignment horizontal="center" vertical="center" shrinkToFit="1"/>
      <protection locked="0"/>
    </xf>
    <xf numFmtId="184" fontId="14" fillId="5" borderId="61" xfId="5" applyNumberFormat="1" applyFont="1" applyFill="1" applyBorder="1" applyAlignment="1" applyProtection="1">
      <alignment horizontal="center" vertical="center" shrinkToFit="1"/>
      <protection locked="0"/>
    </xf>
    <xf numFmtId="184" fontId="14" fillId="5" borderId="38" xfId="5" applyNumberFormat="1" applyFont="1" applyFill="1" applyBorder="1" applyAlignment="1" applyProtection="1">
      <alignment horizontal="center" vertical="center" shrinkToFit="1"/>
      <protection locked="0"/>
    </xf>
    <xf numFmtId="184" fontId="12" fillId="2" borderId="0" xfId="5" applyNumberFormat="1" applyFont="1" applyFill="1" applyAlignment="1">
      <alignment horizontal="center" vertical="center"/>
    </xf>
    <xf numFmtId="177" fontId="19" fillId="5" borderId="29" xfId="0" applyNumberFormat="1" applyFont="1" applyFill="1" applyBorder="1" applyAlignment="1">
      <alignment horizontal="center" vertical="center"/>
    </xf>
    <xf numFmtId="177" fontId="19" fillId="5" borderId="54" xfId="0" applyNumberFormat="1" applyFont="1" applyFill="1" applyBorder="1" applyAlignment="1">
      <alignment horizontal="center" vertical="center"/>
    </xf>
    <xf numFmtId="177" fontId="19" fillId="5" borderId="30" xfId="0" applyNumberFormat="1" applyFont="1" applyFill="1" applyBorder="1" applyAlignment="1">
      <alignment horizontal="center" vertical="center"/>
    </xf>
    <xf numFmtId="177" fontId="19" fillId="5" borderId="27" xfId="0" applyNumberFormat="1" applyFont="1" applyFill="1" applyBorder="1" applyAlignment="1">
      <alignment horizontal="center" vertical="center"/>
    </xf>
    <xf numFmtId="185" fontId="19" fillId="5" borderId="27" xfId="0" applyNumberFormat="1" applyFont="1" applyFill="1" applyBorder="1" applyAlignment="1">
      <alignment horizontal="center" vertical="center"/>
    </xf>
    <xf numFmtId="185" fontId="19" fillId="5" borderId="30" xfId="0" applyNumberFormat="1" applyFont="1" applyFill="1" applyBorder="1" applyAlignment="1">
      <alignment horizontal="center" vertical="center"/>
    </xf>
    <xf numFmtId="0" fontId="19" fillId="2" borderId="0" xfId="0" applyFont="1" applyFill="1" applyAlignment="1">
      <alignment horizontal="distributed" vertical="center"/>
    </xf>
    <xf numFmtId="0" fontId="19" fillId="2" borderId="0" xfId="0" applyFont="1" applyFill="1" applyAlignment="1">
      <alignment horizontal="distributed" vertical="center" textRotation="255"/>
    </xf>
    <xf numFmtId="0" fontId="7" fillId="3" borderId="54" xfId="0" applyFont="1" applyFill="1" applyBorder="1" applyAlignment="1">
      <alignment horizontal="distributed" vertical="center" shrinkToFit="1"/>
    </xf>
    <xf numFmtId="0" fontId="7" fillId="3" borderId="68" xfId="0" applyFont="1" applyFill="1" applyBorder="1" applyAlignment="1">
      <alignment horizontal="distributed" vertical="center" shrinkToFit="1"/>
    </xf>
    <xf numFmtId="0" fontId="7" fillId="3" borderId="55" xfId="0" applyFont="1" applyFill="1" applyBorder="1" applyAlignment="1">
      <alignment horizontal="distributed" vertical="center" shrinkToFit="1"/>
    </xf>
    <xf numFmtId="0" fontId="7" fillId="8" borderId="8" xfId="0" applyFont="1" applyFill="1" applyBorder="1" applyAlignment="1">
      <alignment horizontal="distributed" vertical="center" shrinkToFit="1"/>
    </xf>
    <xf numFmtId="0" fontId="7" fillId="8" borderId="18" xfId="0" applyFont="1" applyFill="1" applyBorder="1" applyAlignment="1">
      <alignment horizontal="distributed" vertical="center" shrinkToFit="1"/>
    </xf>
    <xf numFmtId="0" fontId="7" fillId="8" borderId="54" xfId="0" applyFont="1" applyFill="1" applyBorder="1" applyAlignment="1">
      <alignment horizontal="distributed" vertical="center" shrinkToFit="1"/>
    </xf>
    <xf numFmtId="0" fontId="7" fillId="7" borderId="68" xfId="0" applyFont="1" applyFill="1" applyBorder="1" applyAlignment="1">
      <alignment horizontal="distributed" vertical="center" shrinkToFit="1"/>
    </xf>
    <xf numFmtId="0" fontId="7" fillId="7" borderId="55" xfId="0" applyFont="1" applyFill="1" applyBorder="1" applyAlignment="1">
      <alignment horizontal="distributed" vertical="center" shrinkToFit="1"/>
    </xf>
    <xf numFmtId="0" fontId="7" fillId="7" borderId="18" xfId="0" applyFont="1" applyFill="1" applyBorder="1" applyAlignment="1">
      <alignment horizontal="distributed" vertical="center" shrinkToFit="1"/>
    </xf>
    <xf numFmtId="0" fontId="7" fillId="9" borderId="68" xfId="0" applyFont="1" applyFill="1" applyBorder="1" applyAlignment="1">
      <alignment horizontal="distributed" vertical="center" shrinkToFit="1"/>
    </xf>
    <xf numFmtId="0" fontId="7" fillId="9" borderId="18" xfId="0" applyFont="1" applyFill="1" applyBorder="1" applyAlignment="1">
      <alignment horizontal="distributed" vertical="center" shrinkToFit="1"/>
    </xf>
    <xf numFmtId="177" fontId="3" fillId="5" borderId="27" xfId="0" applyNumberFormat="1" applyFont="1" applyFill="1" applyBorder="1" applyAlignment="1">
      <alignment horizontal="center" vertical="center"/>
    </xf>
    <xf numFmtId="177" fontId="3" fillId="5" borderId="28" xfId="0" applyNumberFormat="1" applyFont="1" applyFill="1" applyBorder="1" applyAlignment="1">
      <alignment horizontal="center" vertical="center"/>
    </xf>
    <xf numFmtId="177" fontId="3" fillId="5" borderId="48" xfId="0" applyNumberFormat="1" applyFont="1" applyFill="1" applyBorder="1" applyAlignment="1">
      <alignment horizontal="center" vertical="center"/>
    </xf>
    <xf numFmtId="177" fontId="3" fillId="5" borderId="5" xfId="0" applyNumberFormat="1" applyFont="1" applyFill="1" applyBorder="1" applyAlignment="1">
      <alignment horizontal="center" vertical="center"/>
    </xf>
    <xf numFmtId="177" fontId="3" fillId="5" borderId="63" xfId="0" applyNumberFormat="1" applyFont="1" applyFill="1" applyBorder="1" applyAlignment="1">
      <alignment horizontal="center" vertical="center"/>
    </xf>
    <xf numFmtId="177" fontId="3" fillId="5" borderId="77" xfId="0" applyNumberFormat="1" applyFont="1" applyFill="1" applyBorder="1" applyAlignment="1">
      <alignment horizontal="center" vertical="center"/>
    </xf>
    <xf numFmtId="177" fontId="3" fillId="5" borderId="53" xfId="0" applyNumberFormat="1" applyFont="1" applyFill="1" applyBorder="1" applyAlignment="1">
      <alignment horizontal="center" vertical="center"/>
    </xf>
    <xf numFmtId="177" fontId="3" fillId="5" borderId="64" xfId="0" applyNumberFormat="1" applyFont="1" applyFill="1" applyBorder="1" applyAlignment="1">
      <alignment horizontal="center" vertical="center"/>
    </xf>
    <xf numFmtId="177" fontId="19" fillId="5" borderId="5" xfId="0" applyNumberFormat="1" applyFont="1" applyFill="1" applyBorder="1" applyAlignment="1">
      <alignment horizontal="center" vertical="center"/>
    </xf>
    <xf numFmtId="177" fontId="19" fillId="5" borderId="63" xfId="0" applyNumberFormat="1" applyFont="1" applyFill="1" applyBorder="1" applyAlignment="1">
      <alignment horizontal="center" vertical="center"/>
    </xf>
    <xf numFmtId="177" fontId="19" fillId="5" borderId="68" xfId="0" applyNumberFormat="1" applyFont="1" applyFill="1" applyBorder="1" applyAlignment="1">
      <alignment horizontal="center" vertical="center"/>
    </xf>
    <xf numFmtId="0" fontId="19" fillId="3" borderId="62" xfId="0" applyFont="1" applyFill="1" applyBorder="1" applyAlignment="1">
      <alignment horizontal="distributed" vertical="center"/>
    </xf>
    <xf numFmtId="0" fontId="7" fillId="8" borderId="55" xfId="0" applyFont="1" applyFill="1" applyBorder="1" applyAlignment="1">
      <alignment horizontal="distributed" vertical="center" shrinkToFit="1"/>
    </xf>
    <xf numFmtId="0" fontId="19" fillId="8" borderId="28" xfId="0" applyFont="1" applyFill="1" applyBorder="1" applyAlignment="1">
      <alignment horizontal="distributed" vertical="center"/>
    </xf>
    <xf numFmtId="0" fontId="19" fillId="8" borderId="63" xfId="0" applyFont="1" applyFill="1" applyBorder="1" applyAlignment="1">
      <alignment horizontal="distributed" vertical="center"/>
    </xf>
    <xf numFmtId="0" fontId="19" fillId="8" borderId="29" xfId="0" applyFont="1" applyFill="1" applyBorder="1" applyAlignment="1">
      <alignment horizontal="distributed" vertical="center"/>
    </xf>
    <xf numFmtId="177" fontId="9" fillId="3" borderId="61" xfId="0" applyNumberFormat="1" applyFont="1" applyFill="1" applyBorder="1" applyAlignment="1">
      <alignment horizontal="distributed" vertical="center"/>
    </xf>
    <xf numFmtId="177" fontId="9" fillId="3" borderId="58" xfId="0" applyNumberFormat="1" applyFont="1" applyFill="1" applyBorder="1" applyAlignment="1">
      <alignment horizontal="distributed" vertical="center"/>
    </xf>
    <xf numFmtId="177" fontId="9" fillId="4" borderId="61"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177" fontId="9" fillId="4" borderId="2" xfId="0" applyNumberFormat="1" applyFont="1" applyFill="1" applyBorder="1" applyAlignment="1">
      <alignment horizontal="center" vertical="center" wrapText="1"/>
    </xf>
    <xf numFmtId="177" fontId="9" fillId="4" borderId="27" xfId="0" applyNumberFormat="1" applyFont="1" applyFill="1" applyBorder="1" applyAlignment="1">
      <alignment horizontal="center" vertical="center" wrapText="1"/>
    </xf>
    <xf numFmtId="177" fontId="9" fillId="4" borderId="2" xfId="0" applyNumberFormat="1" applyFont="1" applyFill="1" applyBorder="1" applyAlignment="1">
      <alignment horizontal="center" vertical="center"/>
    </xf>
    <xf numFmtId="177" fontId="9" fillId="4" borderId="58" xfId="0" applyNumberFormat="1" applyFont="1" applyFill="1" applyBorder="1" applyAlignment="1">
      <alignment horizontal="center" vertical="center"/>
    </xf>
    <xf numFmtId="177" fontId="9" fillId="4" borderId="63" xfId="0" applyNumberFormat="1" applyFont="1" applyFill="1" applyBorder="1" applyAlignment="1">
      <alignment horizontal="center" vertical="center"/>
    </xf>
    <xf numFmtId="177" fontId="9" fillId="4" borderId="5" xfId="0" applyNumberFormat="1" applyFont="1" applyFill="1" applyBorder="1" applyAlignment="1">
      <alignment horizontal="center" vertical="center" wrapText="1"/>
    </xf>
    <xf numFmtId="177" fontId="9" fillId="4" borderId="5" xfId="0" applyNumberFormat="1" applyFont="1" applyFill="1" applyBorder="1" applyAlignment="1">
      <alignment horizontal="center" vertical="center"/>
    </xf>
    <xf numFmtId="177" fontId="9" fillId="4" borderId="27" xfId="0" applyNumberFormat="1" applyFont="1" applyFill="1" applyBorder="1" applyAlignment="1">
      <alignment horizontal="center" vertical="center"/>
    </xf>
    <xf numFmtId="177" fontId="9" fillId="4" borderId="59" xfId="0" applyNumberFormat="1" applyFont="1" applyFill="1" applyBorder="1" applyAlignment="1">
      <alignment horizontal="center" vertical="center"/>
    </xf>
    <xf numFmtId="177" fontId="9" fillId="4" borderId="64" xfId="0" applyNumberFormat="1" applyFont="1" applyFill="1" applyBorder="1" applyAlignment="1">
      <alignment horizontal="center" vertical="center"/>
    </xf>
    <xf numFmtId="177" fontId="9" fillId="4" borderId="9" xfId="0" applyNumberFormat="1" applyFont="1" applyFill="1" applyBorder="1" applyAlignment="1">
      <alignment horizontal="center" vertical="center"/>
    </xf>
    <xf numFmtId="177" fontId="9" fillId="4" borderId="53" xfId="0" applyNumberFormat="1" applyFont="1" applyFill="1" applyBorder="1" applyAlignment="1">
      <alignment horizontal="center" vertical="center"/>
    </xf>
    <xf numFmtId="0" fontId="2" fillId="3" borderId="61" xfId="0" applyFont="1" applyFill="1" applyBorder="1" applyAlignment="1">
      <alignment horizontal="center" vertical="center"/>
    </xf>
    <xf numFmtId="0" fontId="0" fillId="5" borderId="10" xfId="0" applyFill="1" applyBorder="1" applyAlignment="1">
      <alignment horizontal="center" vertical="center"/>
    </xf>
    <xf numFmtId="177" fontId="9" fillId="3" borderId="27" xfId="0" applyNumberFormat="1" applyFont="1" applyFill="1" applyBorder="1" applyAlignment="1">
      <alignment horizontal="center" vertical="center"/>
    </xf>
    <xf numFmtId="177" fontId="9" fillId="3" borderId="5" xfId="0" applyNumberFormat="1" applyFont="1" applyFill="1" applyBorder="1" applyAlignment="1">
      <alignment horizontal="center" vertical="center"/>
    </xf>
    <xf numFmtId="177" fontId="9" fillId="3" borderId="53" xfId="0" applyNumberFormat="1" applyFont="1" applyFill="1" applyBorder="1" applyAlignment="1">
      <alignment horizontal="center" vertical="center"/>
    </xf>
    <xf numFmtId="177" fontId="9" fillId="2" borderId="0" xfId="0" applyNumberFormat="1" applyFont="1" applyFill="1" applyAlignment="1">
      <alignment horizontal="center" vertical="center" wrapText="1"/>
    </xf>
    <xf numFmtId="177" fontId="9" fillId="3" borderId="59" xfId="0" applyNumberFormat="1" applyFont="1" applyFill="1" applyBorder="1" applyAlignment="1">
      <alignment horizontal="distributed" vertical="center"/>
    </xf>
    <xf numFmtId="0" fontId="19" fillId="3" borderId="33" xfId="0" applyFont="1" applyFill="1" applyBorder="1" applyAlignment="1">
      <alignment horizontal="center" vertical="center"/>
    </xf>
    <xf numFmtId="185" fontId="9" fillId="4" borderId="63" xfId="0" applyNumberFormat="1" applyFont="1" applyFill="1" applyBorder="1" applyAlignment="1">
      <alignment horizontal="center" vertical="center"/>
    </xf>
    <xf numFmtId="190" fontId="9" fillId="4" borderId="63"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89" fontId="0" fillId="5" borderId="1" xfId="0" applyNumberFormat="1" applyFill="1" applyBorder="1" applyAlignment="1">
      <alignment horizontal="center" vertical="center"/>
    </xf>
    <xf numFmtId="185" fontId="9" fillId="4" borderId="1" xfId="0" applyNumberFormat="1" applyFont="1" applyFill="1" applyBorder="1" applyAlignment="1">
      <alignment horizontal="center" vertical="center"/>
    </xf>
    <xf numFmtId="177" fontId="9" fillId="2" borderId="0" xfId="0" applyNumberFormat="1" applyFont="1" applyFill="1">
      <alignment vertical="center"/>
    </xf>
    <xf numFmtId="177" fontId="9" fillId="3" borderId="16" xfId="0" applyNumberFormat="1" applyFont="1" applyFill="1" applyBorder="1" applyAlignment="1">
      <alignment horizontal="distributed" vertical="center"/>
    </xf>
    <xf numFmtId="177" fontId="21" fillId="3" borderId="17" xfId="6" applyNumberFormat="1" applyFont="1" applyFill="1" applyBorder="1" applyAlignment="1">
      <alignment horizontal="distributed" vertical="center" wrapText="1"/>
    </xf>
    <xf numFmtId="0" fontId="9" fillId="3" borderId="39" xfId="0" applyFont="1" applyFill="1" applyBorder="1" applyAlignment="1">
      <alignment horizontal="center" vertical="center"/>
    </xf>
    <xf numFmtId="177" fontId="21" fillId="3" borderId="4" xfId="6" applyNumberFormat="1" applyFont="1" applyFill="1" applyBorder="1" applyAlignment="1">
      <alignment horizontal="center" vertical="center" wrapText="1"/>
    </xf>
    <xf numFmtId="177" fontId="9" fillId="3" borderId="4" xfId="0" applyNumberFormat="1" applyFont="1" applyFill="1" applyBorder="1" applyAlignment="1">
      <alignment horizontal="center" vertical="center" wrapText="1"/>
    </xf>
    <xf numFmtId="0" fontId="0" fillId="3" borderId="42" xfId="0" applyFill="1" applyBorder="1" applyAlignment="1">
      <alignment horizontal="center" vertical="center"/>
    </xf>
    <xf numFmtId="177" fontId="9" fillId="4" borderId="10" xfId="0" applyNumberFormat="1" applyFont="1" applyFill="1" applyBorder="1" applyAlignment="1">
      <alignment horizontal="center" vertical="center"/>
    </xf>
    <xf numFmtId="184" fontId="2" fillId="3" borderId="78" xfId="0" applyNumberFormat="1" applyFont="1" applyFill="1" applyBorder="1" applyAlignment="1">
      <alignment horizontal="center" vertical="center"/>
    </xf>
    <xf numFmtId="0" fontId="3" fillId="3" borderId="40" xfId="0" applyFont="1" applyFill="1" applyBorder="1" applyAlignment="1">
      <alignment horizontal="center" vertical="center" wrapText="1"/>
    </xf>
    <xf numFmtId="0" fontId="16" fillId="2" borderId="0" xfId="0" applyFont="1" applyFill="1" applyAlignment="1">
      <alignment horizontal="center"/>
    </xf>
    <xf numFmtId="183" fontId="16" fillId="2" borderId="0" xfId="0" applyNumberFormat="1" applyFont="1" applyFill="1" applyAlignment="1">
      <alignment horizontal="center" vertical="center"/>
    </xf>
    <xf numFmtId="184" fontId="16" fillId="2" borderId="0" xfId="0" applyNumberFormat="1" applyFont="1" applyFill="1" applyAlignment="1">
      <alignment horizontal="center" vertical="center"/>
    </xf>
    <xf numFmtId="177" fontId="9" fillId="5" borderId="1" xfId="0" applyNumberFormat="1" applyFont="1" applyFill="1" applyBorder="1" applyAlignment="1">
      <alignment horizontal="center" vertical="center"/>
    </xf>
    <xf numFmtId="177" fontId="9" fillId="5" borderId="36" xfId="0" applyNumberFormat="1" applyFont="1" applyFill="1" applyBorder="1" applyAlignment="1">
      <alignment horizontal="center" vertical="center"/>
    </xf>
    <xf numFmtId="177" fontId="9" fillId="5" borderId="40" xfId="0" applyNumberFormat="1" applyFont="1" applyFill="1" applyBorder="1" applyAlignment="1">
      <alignment horizontal="center" vertical="center"/>
    </xf>
    <xf numFmtId="177" fontId="9" fillId="5" borderId="41" xfId="0" applyNumberFormat="1" applyFont="1" applyFill="1" applyBorder="1" applyAlignment="1">
      <alignment horizontal="center" vertical="center"/>
    </xf>
    <xf numFmtId="177" fontId="9" fillId="2" borderId="0" xfId="0" applyNumberFormat="1" applyFont="1" applyFill="1" applyAlignment="1">
      <alignment horizontal="center" vertical="center"/>
    </xf>
    <xf numFmtId="0" fontId="2" fillId="3" borderId="63" xfId="0" applyFont="1" applyFill="1" applyBorder="1" applyAlignment="1">
      <alignment horizontal="center" vertical="center"/>
    </xf>
    <xf numFmtId="178" fontId="3" fillId="5" borderId="30" xfId="0" applyNumberFormat="1" applyFont="1" applyFill="1" applyBorder="1" applyAlignment="1">
      <alignment horizontal="center" vertical="center"/>
    </xf>
    <xf numFmtId="177" fontId="9" fillId="5" borderId="4" xfId="0" applyNumberFormat="1" applyFont="1" applyFill="1" applyBorder="1" applyAlignment="1">
      <alignment horizontal="center" vertical="center"/>
    </xf>
    <xf numFmtId="177" fontId="9" fillId="5" borderId="39" xfId="0" applyNumberFormat="1" applyFont="1" applyFill="1" applyBorder="1" applyAlignment="1">
      <alignment horizontal="center" vertical="center"/>
    </xf>
    <xf numFmtId="185" fontId="9" fillId="4" borderId="95" xfId="0" applyNumberFormat="1" applyFont="1" applyFill="1" applyBorder="1" applyAlignment="1">
      <alignment horizontal="center" vertical="center"/>
    </xf>
    <xf numFmtId="177" fontId="9" fillId="3" borderId="3" xfId="0" applyNumberFormat="1" applyFont="1" applyFill="1" applyBorder="1" applyAlignment="1">
      <alignment horizontal="distributed" vertical="center"/>
    </xf>
    <xf numFmtId="177" fontId="9" fillId="4" borderId="3" xfId="0" applyNumberFormat="1" applyFont="1" applyFill="1" applyBorder="1" applyAlignment="1">
      <alignment horizontal="center" vertical="center"/>
    </xf>
    <xf numFmtId="177" fontId="9" fillId="4" borderId="1" xfId="0" applyNumberFormat="1" applyFont="1" applyFill="1" applyBorder="1" applyAlignment="1">
      <alignment horizontal="center" vertical="center"/>
    </xf>
    <xf numFmtId="177" fontId="9" fillId="4" borderId="17" xfId="0" applyNumberFormat="1" applyFont="1" applyFill="1" applyBorder="1" applyAlignment="1">
      <alignment horizontal="center" vertical="center"/>
    </xf>
    <xf numFmtId="177" fontId="9" fillId="4" borderId="4" xfId="0" applyNumberFormat="1" applyFont="1" applyFill="1" applyBorder="1" applyAlignment="1">
      <alignment horizontal="center" vertical="center"/>
    </xf>
    <xf numFmtId="177" fontId="0" fillId="2" borderId="0" xfId="0" applyNumberFormat="1" applyFill="1">
      <alignment vertical="center"/>
    </xf>
    <xf numFmtId="190" fontId="0" fillId="2" borderId="0" xfId="0" applyNumberFormat="1" applyFill="1">
      <alignment vertical="center"/>
    </xf>
    <xf numFmtId="189" fontId="0" fillId="4" borderId="17" xfId="0" applyNumberFormat="1" applyFill="1" applyBorder="1" applyAlignment="1">
      <alignment horizontal="center" vertical="center"/>
    </xf>
    <xf numFmtId="185" fontId="0" fillId="4" borderId="1" xfId="0" applyNumberFormat="1" applyFill="1" applyBorder="1" applyAlignment="1">
      <alignment horizontal="center" vertical="center"/>
    </xf>
    <xf numFmtId="181" fontId="0" fillId="4" borderId="1" xfId="0" applyNumberFormat="1" applyFill="1" applyBorder="1" applyAlignment="1">
      <alignment horizontal="center" vertical="center"/>
    </xf>
    <xf numFmtId="189" fontId="3" fillId="5" borderId="33" xfId="0" applyNumberFormat="1" applyFont="1" applyFill="1" applyBorder="1" applyAlignment="1">
      <alignment horizontal="center" vertical="center"/>
    </xf>
    <xf numFmtId="189" fontId="3" fillId="5" borderId="1" xfId="0" applyNumberFormat="1" applyFont="1" applyFill="1" applyBorder="1" applyAlignment="1">
      <alignment horizontal="center" vertical="center"/>
    </xf>
    <xf numFmtId="189" fontId="3" fillId="5" borderId="28" xfId="0" applyNumberFormat="1" applyFont="1" applyFill="1" applyBorder="1" applyAlignment="1">
      <alignment horizontal="center" vertical="center"/>
    </xf>
    <xf numFmtId="176" fontId="2" fillId="3" borderId="48" xfId="4" applyNumberFormat="1" applyFont="1" applyFill="1" applyBorder="1" applyAlignment="1">
      <alignment horizontal="center" vertical="center"/>
    </xf>
    <xf numFmtId="38" fontId="2" fillId="3" borderId="77" xfId="4" applyFont="1" applyFill="1" applyBorder="1" applyAlignment="1">
      <alignment horizontal="center" vertical="center"/>
    </xf>
    <xf numFmtId="184" fontId="2" fillId="5" borderId="34" xfId="4" applyNumberFormat="1" applyFont="1" applyFill="1" applyBorder="1" applyAlignment="1">
      <alignment horizontal="center" vertical="center"/>
    </xf>
    <xf numFmtId="184" fontId="2" fillId="5" borderId="36" xfId="4" applyNumberFormat="1" applyFont="1" applyFill="1" applyBorder="1" applyAlignment="1">
      <alignment horizontal="center" vertical="center"/>
    </xf>
    <xf numFmtId="184" fontId="2" fillId="5" borderId="48" xfId="4" applyNumberFormat="1" applyFont="1" applyFill="1" applyBorder="1" applyAlignment="1">
      <alignment horizontal="center" vertical="center"/>
    </xf>
    <xf numFmtId="184" fontId="2" fillId="5" borderId="41" xfId="4" applyNumberFormat="1" applyFont="1" applyFill="1" applyBorder="1" applyAlignment="1">
      <alignment horizontal="center" vertical="center"/>
    </xf>
    <xf numFmtId="184" fontId="2" fillId="5" borderId="50" xfId="4" applyNumberFormat="1" applyFont="1" applyFill="1" applyBorder="1" applyAlignment="1">
      <alignment horizontal="center" vertical="center"/>
    </xf>
    <xf numFmtId="184" fontId="2" fillId="5" borderId="77" xfId="4" applyNumberFormat="1" applyFont="1" applyFill="1" applyBorder="1" applyAlignment="1">
      <alignment horizontal="center" vertical="center"/>
    </xf>
    <xf numFmtId="184" fontId="2" fillId="5" borderId="65" xfId="4" applyNumberFormat="1" applyFont="1" applyFill="1" applyBorder="1" applyAlignment="1">
      <alignment horizontal="center" vertical="center"/>
    </xf>
    <xf numFmtId="0" fontId="22" fillId="2" borderId="0" xfId="1" applyFont="1" applyFill="1" applyAlignment="1">
      <alignment horizontal="center" vertical="center"/>
    </xf>
    <xf numFmtId="0" fontId="22" fillId="2" borderId="0" xfId="1" applyFont="1" applyFill="1">
      <alignment vertical="center"/>
    </xf>
    <xf numFmtId="176" fontId="23" fillId="3" borderId="42" xfId="1" applyNumberFormat="1" applyFont="1" applyFill="1" applyBorder="1" applyAlignment="1">
      <alignment horizontal="center" vertical="center"/>
    </xf>
    <xf numFmtId="176" fontId="23" fillId="3" borderId="43" xfId="1" applyNumberFormat="1" applyFont="1" applyFill="1" applyBorder="1" applyAlignment="1">
      <alignment horizontal="center" vertical="center"/>
    </xf>
    <xf numFmtId="0" fontId="23" fillId="3" borderId="23" xfId="1" applyFont="1" applyFill="1" applyBorder="1" applyAlignment="1">
      <alignment horizontal="center" vertical="center"/>
    </xf>
    <xf numFmtId="0" fontId="23" fillId="4" borderId="32" xfId="1" applyFont="1" applyFill="1" applyBorder="1" applyAlignment="1">
      <alignment horizontal="center" vertical="center"/>
    </xf>
    <xf numFmtId="0" fontId="23" fillId="5" borderId="33" xfId="1" applyFont="1" applyFill="1" applyBorder="1" applyAlignment="1">
      <alignment horizontal="center" vertical="center"/>
    </xf>
    <xf numFmtId="0" fontId="23" fillId="3" borderId="18" xfId="1" applyFont="1" applyFill="1" applyBorder="1" applyAlignment="1">
      <alignment horizontal="center" vertical="center"/>
    </xf>
    <xf numFmtId="0" fontId="23" fillId="4" borderId="4" xfId="1" applyFont="1" applyFill="1" applyBorder="1" applyAlignment="1">
      <alignment horizontal="center" vertical="center"/>
    </xf>
    <xf numFmtId="0" fontId="23" fillId="5" borderId="1" xfId="1" applyFont="1" applyFill="1" applyBorder="1" applyAlignment="1">
      <alignment horizontal="center" vertical="center"/>
    </xf>
    <xf numFmtId="0" fontId="23" fillId="3" borderId="26" xfId="1" applyFont="1" applyFill="1" applyBorder="1" applyAlignment="1">
      <alignment horizontal="center" vertical="center"/>
    </xf>
    <xf numFmtId="0" fontId="23" fillId="4" borderId="39" xfId="1" applyFont="1" applyFill="1" applyBorder="1" applyAlignment="1">
      <alignment horizontal="center" vertical="center"/>
    </xf>
    <xf numFmtId="0" fontId="23" fillId="5" borderId="40" xfId="1" applyFont="1" applyFill="1" applyBorder="1" applyAlignment="1">
      <alignment horizontal="center" vertical="center"/>
    </xf>
    <xf numFmtId="0" fontId="23" fillId="4" borderId="53" xfId="1" applyFont="1" applyFill="1" applyBorder="1" applyAlignment="1">
      <alignment horizontal="center" vertical="center"/>
    </xf>
    <xf numFmtId="0" fontId="23" fillId="4" borderId="64" xfId="1" applyFont="1" applyFill="1" applyBorder="1" applyAlignment="1">
      <alignment horizontal="center" vertical="center"/>
    </xf>
    <xf numFmtId="0" fontId="23" fillId="4" borderId="42" xfId="1" applyFont="1" applyFill="1" applyBorder="1" applyAlignment="1">
      <alignment horizontal="center" vertical="center"/>
    </xf>
    <xf numFmtId="0" fontId="23" fillId="4" borderId="43" xfId="1" applyFont="1" applyFill="1" applyBorder="1" applyAlignment="1">
      <alignment horizontal="center" vertical="center" wrapText="1"/>
    </xf>
    <xf numFmtId="0" fontId="23" fillId="4" borderId="43" xfId="1" applyFont="1" applyFill="1" applyBorder="1" applyAlignment="1">
      <alignment horizontal="center" vertical="center"/>
    </xf>
    <xf numFmtId="0" fontId="23" fillId="3" borderId="66" xfId="1" applyFont="1" applyFill="1" applyBorder="1" applyAlignment="1">
      <alignment horizontal="center" vertical="center"/>
    </xf>
    <xf numFmtId="0" fontId="23" fillId="3" borderId="22" xfId="1" applyFont="1" applyFill="1" applyBorder="1" applyAlignment="1">
      <alignment horizontal="center" vertical="center"/>
    </xf>
    <xf numFmtId="184" fontId="23" fillId="4" borderId="66" xfId="1" applyNumberFormat="1" applyFont="1" applyFill="1" applyBorder="1" applyAlignment="1">
      <alignment horizontal="center" vertical="center"/>
    </xf>
    <xf numFmtId="184" fontId="23" fillId="4" borderId="33" xfId="1" applyNumberFormat="1" applyFont="1" applyFill="1" applyBorder="1" applyAlignment="1">
      <alignment horizontal="center" vertical="center"/>
    </xf>
    <xf numFmtId="184" fontId="23" fillId="4" borderId="33" xfId="2" applyNumberFormat="1" applyFont="1" applyFill="1" applyBorder="1" applyAlignment="1">
      <alignment horizontal="center" vertical="center"/>
    </xf>
    <xf numFmtId="0" fontId="23" fillId="3" borderId="35" xfId="1" applyFont="1" applyFill="1" applyBorder="1" applyAlignment="1">
      <alignment horizontal="center" vertical="center"/>
    </xf>
    <xf numFmtId="0" fontId="23" fillId="3" borderId="17" xfId="1" applyFont="1" applyFill="1" applyBorder="1" applyAlignment="1">
      <alignment horizontal="center" vertical="center"/>
    </xf>
    <xf numFmtId="184" fontId="23" fillId="4" borderId="35" xfId="1" applyNumberFormat="1" applyFont="1" applyFill="1" applyBorder="1" applyAlignment="1">
      <alignment horizontal="center" vertical="center"/>
    </xf>
    <xf numFmtId="184" fontId="23" fillId="4" borderId="1" xfId="1" applyNumberFormat="1" applyFont="1" applyFill="1" applyBorder="1" applyAlignment="1">
      <alignment horizontal="center" vertical="center"/>
    </xf>
    <xf numFmtId="0" fontId="23" fillId="3" borderId="2" xfId="1" applyFont="1" applyFill="1" applyBorder="1" applyAlignment="1">
      <alignment horizontal="center" vertical="center"/>
    </xf>
    <xf numFmtId="0" fontId="23" fillId="3" borderId="55" xfId="1" applyFont="1" applyFill="1" applyBorder="1" applyAlignment="1">
      <alignment horizontal="center" vertical="center"/>
    </xf>
    <xf numFmtId="184" fontId="23" fillId="4" borderId="60" xfId="2" applyNumberFormat="1" applyFont="1" applyFill="1" applyBorder="1" applyAlignment="1">
      <alignment horizontal="center" vertical="center"/>
    </xf>
    <xf numFmtId="184" fontId="23" fillId="4" borderId="28" xfId="2" applyNumberFormat="1" applyFont="1" applyFill="1" applyBorder="1" applyAlignment="1">
      <alignment horizontal="center" vertical="center"/>
    </xf>
    <xf numFmtId="184" fontId="23" fillId="5" borderId="39" xfId="2" applyNumberFormat="1" applyFont="1" applyFill="1" applyBorder="1" applyAlignment="1">
      <alignment horizontal="center" vertical="center"/>
    </xf>
    <xf numFmtId="184" fontId="23" fillId="5" borderId="40" xfId="2" applyNumberFormat="1" applyFont="1" applyFill="1" applyBorder="1" applyAlignment="1">
      <alignment horizontal="center" vertical="center"/>
    </xf>
    <xf numFmtId="0" fontId="2" fillId="2" borderId="0" xfId="0" applyFont="1" applyFill="1" applyAlignment="1">
      <alignment horizontal="left" vertical="center"/>
    </xf>
    <xf numFmtId="0" fontId="0" fillId="3" borderId="36" xfId="0" applyFill="1" applyBorder="1" applyAlignment="1">
      <alignment horizontal="center" vertical="center"/>
    </xf>
    <xf numFmtId="177" fontId="0" fillId="4" borderId="4" xfId="0" applyNumberFormat="1" applyFill="1" applyBorder="1" applyAlignment="1">
      <alignment horizontal="center" vertical="center"/>
    </xf>
    <xf numFmtId="177" fontId="0" fillId="4" borderId="1" xfId="0" applyNumberFormat="1" applyFill="1" applyBorder="1" applyAlignment="1">
      <alignment horizontal="center" vertical="center"/>
    </xf>
    <xf numFmtId="177" fontId="0" fillId="4" borderId="36" xfId="0" applyNumberFormat="1" applyFill="1" applyBorder="1" applyAlignment="1">
      <alignment horizontal="center" vertical="center"/>
    </xf>
    <xf numFmtId="0" fontId="0" fillId="3" borderId="16" xfId="0" applyFill="1" applyBorder="1" applyAlignment="1">
      <alignment horizontal="center" vertical="center"/>
    </xf>
    <xf numFmtId="177" fontId="2" fillId="5" borderId="39" xfId="0" applyNumberFormat="1" applyFont="1" applyFill="1" applyBorder="1" applyAlignment="1">
      <alignment horizontal="center" vertical="center"/>
    </xf>
    <xf numFmtId="177" fontId="2" fillId="5" borderId="40" xfId="0" applyNumberFormat="1" applyFont="1" applyFill="1" applyBorder="1" applyAlignment="1">
      <alignment horizontal="center" vertical="center"/>
    </xf>
    <xf numFmtId="177" fontId="2" fillId="5" borderId="41" xfId="0" applyNumberFormat="1" applyFont="1" applyFill="1" applyBorder="1" applyAlignment="1">
      <alignment horizontal="center" vertical="center"/>
    </xf>
    <xf numFmtId="181" fontId="2" fillId="2" borderId="0" xfId="0" applyNumberFormat="1" applyFont="1" applyFill="1" applyAlignment="1">
      <alignment horizontal="center" vertical="center"/>
    </xf>
    <xf numFmtId="176" fontId="3" fillId="3" borderId="27" xfId="0" applyNumberFormat="1" applyFont="1" applyFill="1" applyBorder="1" applyAlignment="1">
      <alignment horizontal="center" vertical="center"/>
    </xf>
    <xf numFmtId="0" fontId="2" fillId="3" borderId="53" xfId="0" applyFont="1" applyFill="1" applyBorder="1" applyAlignment="1">
      <alignment horizontal="center" vertical="center"/>
    </xf>
    <xf numFmtId="177" fontId="3" fillId="5" borderId="32" xfId="0" applyNumberFormat="1" applyFont="1" applyFill="1" applyBorder="1" applyAlignment="1">
      <alignment horizontal="center" vertical="center"/>
    </xf>
    <xf numFmtId="177" fontId="3" fillId="5" borderId="4" xfId="0" applyNumberFormat="1" applyFont="1" applyFill="1" applyBorder="1" applyAlignment="1">
      <alignment horizontal="center" vertical="center"/>
    </xf>
    <xf numFmtId="177" fontId="3" fillId="5" borderId="39" xfId="0" applyNumberFormat="1" applyFont="1" applyFill="1" applyBorder="1" applyAlignment="1">
      <alignment horizontal="center" vertical="center"/>
    </xf>
    <xf numFmtId="177" fontId="3" fillId="5" borderId="42" xfId="0" applyNumberFormat="1" applyFont="1" applyFill="1" applyBorder="1" applyAlignment="1">
      <alignment horizontal="center" vertical="center"/>
    </xf>
    <xf numFmtId="177" fontId="3" fillId="5" borderId="33"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177" fontId="3" fillId="5" borderId="40" xfId="0" applyNumberFormat="1" applyFont="1" applyFill="1" applyBorder="1" applyAlignment="1">
      <alignment horizontal="center" vertical="center"/>
    </xf>
    <xf numFmtId="177" fontId="3" fillId="5" borderId="43" xfId="0" applyNumberFormat="1" applyFont="1" applyFill="1" applyBorder="1" applyAlignment="1">
      <alignment horizontal="center" vertical="center"/>
    </xf>
    <xf numFmtId="185" fontId="3" fillId="5" borderId="83" xfId="0" applyNumberFormat="1" applyFont="1" applyFill="1" applyBorder="1" applyAlignment="1">
      <alignment horizontal="center" vertical="center"/>
    </xf>
    <xf numFmtId="176" fontId="3" fillId="3" borderId="38" xfId="0" applyNumberFormat="1" applyFont="1" applyFill="1" applyBorder="1" applyAlignment="1">
      <alignment horizontal="center" vertical="center"/>
    </xf>
    <xf numFmtId="0" fontId="0" fillId="5" borderId="31" xfId="0" applyFill="1" applyBorder="1" applyAlignment="1">
      <alignment horizontal="center" vertical="center"/>
    </xf>
    <xf numFmtId="0" fontId="0" fillId="5" borderId="3" xfId="0" applyFill="1" applyBorder="1" applyAlignment="1">
      <alignment horizontal="center" vertical="center"/>
    </xf>
    <xf numFmtId="0" fontId="0" fillId="5" borderId="61" xfId="0" applyFill="1" applyBorder="1" applyAlignment="1">
      <alignment horizontal="center" vertical="center"/>
    </xf>
    <xf numFmtId="0" fontId="0" fillId="5" borderId="57" xfId="0" applyFill="1" applyBorder="1" applyAlignment="1">
      <alignment horizontal="center" vertical="center"/>
    </xf>
    <xf numFmtId="0" fontId="0" fillId="5" borderId="72" xfId="0" applyFill="1" applyBorder="1" applyAlignment="1">
      <alignment horizontal="center" vertical="center"/>
    </xf>
    <xf numFmtId="176" fontId="3" fillId="3" borderId="47" xfId="0" applyNumberFormat="1" applyFont="1" applyFill="1" applyBorder="1" applyAlignment="1">
      <alignment horizontal="center" vertical="center"/>
    </xf>
    <xf numFmtId="176" fontId="3" fillId="3" borderId="64" xfId="0" applyNumberFormat="1" applyFont="1" applyFill="1" applyBorder="1" applyAlignment="1">
      <alignment horizontal="center" vertical="center"/>
    </xf>
    <xf numFmtId="176" fontId="3" fillId="3" borderId="59" xfId="0" applyNumberFormat="1" applyFont="1" applyFill="1" applyBorder="1" applyAlignment="1">
      <alignment horizontal="center" vertical="center"/>
    </xf>
    <xf numFmtId="176" fontId="3" fillId="3" borderId="69" xfId="0" applyNumberFormat="1" applyFont="1" applyFill="1" applyBorder="1" applyAlignment="1">
      <alignment horizontal="center" vertical="center"/>
    </xf>
    <xf numFmtId="0" fontId="0" fillId="5" borderId="23" xfId="0" applyFill="1" applyBorder="1" applyAlignment="1">
      <alignment horizontal="center" vertical="center"/>
    </xf>
    <xf numFmtId="0" fontId="0" fillId="5" borderId="18" xfId="0" applyFill="1" applyBorder="1" applyAlignment="1">
      <alignment horizontal="center" vertical="center"/>
    </xf>
    <xf numFmtId="176" fontId="3" fillId="3" borderId="43" xfId="0" applyNumberFormat="1" applyFont="1" applyFill="1" applyBorder="1" applyAlignment="1">
      <alignment horizontal="center" vertical="center"/>
    </xf>
    <xf numFmtId="176" fontId="3" fillId="3" borderId="72" xfId="0" applyNumberFormat="1" applyFont="1" applyFill="1" applyBorder="1" applyAlignment="1">
      <alignment horizontal="center" vertical="center"/>
    </xf>
    <xf numFmtId="176" fontId="3" fillId="3" borderId="26" xfId="0" applyNumberFormat="1" applyFont="1" applyFill="1" applyBorder="1" applyAlignment="1">
      <alignment horizontal="center" vertical="center"/>
    </xf>
    <xf numFmtId="0" fontId="19" fillId="7" borderId="0" xfId="0" applyFont="1" applyFill="1" applyAlignment="1">
      <alignment horizontal="distributed" vertical="center" wrapText="1"/>
    </xf>
    <xf numFmtId="0" fontId="0" fillId="3" borderId="56" xfId="0" applyFill="1" applyBorder="1" applyAlignment="1">
      <alignment horizontal="center" vertical="center"/>
    </xf>
    <xf numFmtId="184" fontId="2" fillId="4" borderId="4" xfId="0" applyNumberFormat="1" applyFont="1" applyFill="1" applyBorder="1" applyAlignment="1">
      <alignment horizontal="center" vertical="center"/>
    </xf>
    <xf numFmtId="178" fontId="2" fillId="5" borderId="30" xfId="0" applyNumberFormat="1" applyFont="1" applyFill="1" applyBorder="1" applyAlignment="1">
      <alignment horizontal="center" vertical="center"/>
    </xf>
    <xf numFmtId="178" fontId="2" fillId="5" borderId="29" xfId="0" applyNumberFormat="1" applyFont="1" applyFill="1" applyBorder="1" applyAlignment="1">
      <alignment horizontal="center" vertical="center"/>
    </xf>
    <xf numFmtId="178" fontId="2" fillId="5" borderId="62" xfId="0" applyNumberFormat="1" applyFont="1" applyFill="1" applyBorder="1" applyAlignment="1">
      <alignment horizontal="center" vertical="center"/>
    </xf>
    <xf numFmtId="178" fontId="2" fillId="5" borderId="50" xfId="0" applyNumberFormat="1" applyFont="1" applyFill="1" applyBorder="1" applyAlignment="1">
      <alignment horizontal="center" vertical="center"/>
    </xf>
    <xf numFmtId="177" fontId="3" fillId="5" borderId="69" xfId="0" applyNumberFormat="1" applyFont="1" applyFill="1" applyBorder="1" applyAlignment="1">
      <alignment horizontal="center" vertical="center"/>
    </xf>
    <xf numFmtId="177" fontId="9" fillId="3" borderId="95" xfId="0" applyNumberFormat="1" applyFont="1" applyFill="1" applyBorder="1" applyAlignment="1">
      <alignment horizontal="center" vertical="center"/>
    </xf>
    <xf numFmtId="177" fontId="9" fillId="3" borderId="36" xfId="0" applyNumberFormat="1" applyFont="1" applyFill="1" applyBorder="1" applyAlignment="1">
      <alignment horizontal="center" vertical="center"/>
    </xf>
    <xf numFmtId="186" fontId="19" fillId="5" borderId="66" xfId="0" applyNumberFormat="1" applyFont="1" applyFill="1" applyBorder="1" applyAlignment="1">
      <alignment horizontal="center" vertical="center"/>
    </xf>
    <xf numFmtId="186" fontId="19" fillId="5" borderId="33" xfId="0" applyNumberFormat="1" applyFont="1" applyFill="1" applyBorder="1" applyAlignment="1">
      <alignment horizontal="center" vertical="center"/>
    </xf>
    <xf numFmtId="186" fontId="19" fillId="5" borderId="23" xfId="0" applyNumberFormat="1" applyFont="1" applyFill="1" applyBorder="1" applyAlignment="1">
      <alignment horizontal="center" vertical="center"/>
    </xf>
    <xf numFmtId="186" fontId="19" fillId="5" borderId="28" xfId="0" applyNumberFormat="1" applyFont="1" applyFill="1" applyBorder="1" applyAlignment="1">
      <alignment horizontal="center" vertical="center"/>
    </xf>
    <xf numFmtId="186" fontId="19" fillId="5" borderId="55" xfId="0" applyNumberFormat="1" applyFont="1" applyFill="1" applyBorder="1" applyAlignment="1">
      <alignment horizontal="center" vertical="center"/>
    </xf>
    <xf numFmtId="186" fontId="19" fillId="5" borderId="30" xfId="0" applyNumberFormat="1" applyFont="1" applyFill="1" applyBorder="1" applyAlignment="1">
      <alignment horizontal="center" vertical="center"/>
    </xf>
    <xf numFmtId="186" fontId="19" fillId="5" borderId="29" xfId="0" applyNumberFormat="1" applyFont="1" applyFill="1" applyBorder="1" applyAlignment="1">
      <alignment horizontal="center" vertical="center"/>
    </xf>
    <xf numFmtId="186" fontId="19" fillId="5" borderId="54" xfId="0" applyNumberFormat="1" applyFont="1" applyFill="1" applyBorder="1" applyAlignment="1">
      <alignment horizontal="center" vertical="center"/>
    </xf>
    <xf numFmtId="186" fontId="19" fillId="5" borderId="60" xfId="0" applyNumberFormat="1" applyFont="1" applyFill="1" applyBorder="1" applyAlignment="1">
      <alignment horizontal="center" vertical="center"/>
    </xf>
    <xf numFmtId="186" fontId="19" fillId="5" borderId="35" xfId="0" applyNumberFormat="1" applyFont="1" applyFill="1" applyBorder="1" applyAlignment="1">
      <alignment horizontal="center" vertical="center"/>
    </xf>
    <xf numFmtId="186" fontId="19" fillId="5" borderId="1" xfId="0" applyNumberFormat="1" applyFont="1" applyFill="1" applyBorder="1" applyAlignment="1">
      <alignment horizontal="center" vertical="center"/>
    </xf>
    <xf numFmtId="186" fontId="19" fillId="5" borderId="18" xfId="0" applyNumberFormat="1" applyFont="1" applyFill="1" applyBorder="1" applyAlignment="1">
      <alignment horizontal="center" vertical="center"/>
    </xf>
    <xf numFmtId="186" fontId="19" fillId="5" borderId="49" xfId="0" applyNumberFormat="1" applyFont="1" applyFill="1" applyBorder="1" applyAlignment="1">
      <alignment horizontal="center" vertical="center"/>
    </xf>
    <xf numFmtId="186" fontId="19" fillId="5" borderId="27" xfId="0" applyNumberFormat="1" applyFont="1" applyFill="1" applyBorder="1" applyAlignment="1">
      <alignment horizontal="center" vertical="center"/>
    </xf>
    <xf numFmtId="186" fontId="19" fillId="5" borderId="5" xfId="0" applyNumberFormat="1" applyFont="1" applyFill="1" applyBorder="1" applyAlignment="1">
      <alignment horizontal="center" vertical="center"/>
    </xf>
    <xf numFmtId="186" fontId="19" fillId="5" borderId="63" xfId="0" applyNumberFormat="1" applyFont="1" applyFill="1" applyBorder="1" applyAlignment="1">
      <alignment horizontal="center" vertical="center"/>
    </xf>
    <xf numFmtId="186" fontId="19" fillId="5" borderId="68" xfId="0" applyNumberFormat="1" applyFont="1" applyFill="1" applyBorder="1" applyAlignment="1">
      <alignment horizontal="center" vertical="center"/>
    </xf>
    <xf numFmtId="186" fontId="19" fillId="5" borderId="4" xfId="0" applyNumberFormat="1" applyFont="1" applyFill="1" applyBorder="1" applyAlignment="1">
      <alignment horizontal="center" vertical="center"/>
    </xf>
    <xf numFmtId="186" fontId="19" fillId="5" borderId="20" xfId="0" applyNumberFormat="1" applyFont="1" applyFill="1" applyBorder="1" applyAlignment="1">
      <alignment horizontal="center" vertical="center"/>
    </xf>
    <xf numFmtId="185" fontId="9" fillId="5" borderId="1" xfId="0" applyNumberFormat="1" applyFont="1" applyFill="1" applyBorder="1" applyAlignment="1">
      <alignment horizontal="center" vertical="center"/>
    </xf>
    <xf numFmtId="185" fontId="9" fillId="5" borderId="40" xfId="0" applyNumberFormat="1" applyFont="1" applyFill="1" applyBorder="1" applyAlignment="1">
      <alignment horizontal="center" vertical="center"/>
    </xf>
    <xf numFmtId="185" fontId="9" fillId="5" borderId="96" xfId="0" applyNumberFormat="1" applyFont="1" applyFill="1" applyBorder="1" applyAlignment="1">
      <alignment horizontal="center" vertical="center"/>
    </xf>
    <xf numFmtId="0" fontId="19" fillId="7" borderId="58" xfId="0" applyFont="1" applyFill="1" applyBorder="1" applyAlignment="1">
      <alignment horizontal="distributed" vertical="center"/>
    </xf>
    <xf numFmtId="0" fontId="19" fillId="7" borderId="0" xfId="0" applyFont="1" applyFill="1" applyAlignment="1">
      <alignment horizontal="distributed" vertical="center"/>
    </xf>
    <xf numFmtId="0" fontId="19" fillId="8" borderId="61" xfId="0" applyFont="1" applyFill="1" applyBorder="1" applyAlignment="1">
      <alignment horizontal="distributed" vertical="center"/>
    </xf>
    <xf numFmtId="0" fontId="19" fillId="8" borderId="58" xfId="0" applyFont="1" applyFill="1" applyBorder="1" applyAlignment="1">
      <alignment horizontal="distributed" vertical="center"/>
    </xf>
    <xf numFmtId="0" fontId="19" fillId="8" borderId="62" xfId="0" applyFont="1" applyFill="1" applyBorder="1" applyAlignment="1">
      <alignment horizontal="distributed" vertical="center"/>
    </xf>
    <xf numFmtId="176" fontId="23" fillId="3" borderId="10" xfId="1" applyNumberFormat="1" applyFont="1" applyFill="1" applyBorder="1" applyAlignment="1">
      <alignment horizontal="center" vertical="center"/>
    </xf>
    <xf numFmtId="0" fontId="23" fillId="5" borderId="23" xfId="1" applyFont="1" applyFill="1" applyBorder="1" applyAlignment="1">
      <alignment horizontal="center" vertical="center"/>
    </xf>
    <xf numFmtId="0" fontId="23" fillId="5" borderId="18" xfId="1" applyFont="1" applyFill="1" applyBorder="1" applyAlignment="1">
      <alignment horizontal="center" vertical="center"/>
    </xf>
    <xf numFmtId="0" fontId="23" fillId="5" borderId="26" xfId="1" applyFont="1" applyFill="1" applyBorder="1" applyAlignment="1">
      <alignment horizontal="center" vertical="center"/>
    </xf>
    <xf numFmtId="0" fontId="23" fillId="4" borderId="69" xfId="1" applyFont="1" applyFill="1" applyBorder="1" applyAlignment="1">
      <alignment horizontal="center" vertical="center"/>
    </xf>
    <xf numFmtId="0" fontId="23" fillId="4" borderId="10" xfId="1" applyFont="1" applyFill="1" applyBorder="1" applyAlignment="1">
      <alignment horizontal="center" vertical="center"/>
    </xf>
    <xf numFmtId="184" fontId="23" fillId="4" borderId="23" xfId="2" applyNumberFormat="1" applyFont="1" applyFill="1" applyBorder="1" applyAlignment="1">
      <alignment horizontal="center" vertical="center"/>
    </xf>
    <xf numFmtId="184" fontId="23" fillId="4" borderId="18" xfId="1" applyNumberFormat="1" applyFont="1" applyFill="1" applyBorder="1" applyAlignment="1">
      <alignment horizontal="center" vertical="center"/>
    </xf>
    <xf numFmtId="184" fontId="23" fillId="4" borderId="55" xfId="2" applyNumberFormat="1" applyFont="1" applyFill="1" applyBorder="1" applyAlignment="1">
      <alignment horizontal="center" vertical="center"/>
    </xf>
    <xf numFmtId="184" fontId="23" fillId="5" borderId="26" xfId="2" applyNumberFormat="1" applyFont="1" applyFill="1" applyBorder="1" applyAlignment="1">
      <alignment horizontal="center" vertical="center"/>
    </xf>
    <xf numFmtId="0" fontId="19" fillId="2" borderId="0" xfId="0" applyFont="1" applyFill="1" applyAlignment="1">
      <alignment horizontal="distributed" vertical="center" shrinkToFit="1"/>
    </xf>
    <xf numFmtId="0" fontId="19" fillId="3" borderId="18" xfId="0" applyFont="1" applyFill="1" applyBorder="1" applyAlignment="1">
      <alignment horizontal="distributed" vertical="center" shrinkToFit="1"/>
    </xf>
    <xf numFmtId="0" fontId="7" fillId="9" borderId="55" xfId="0" applyFont="1" applyFill="1" applyBorder="1" applyAlignment="1">
      <alignment horizontal="distributed" vertical="center" shrinkToFit="1"/>
    </xf>
    <xf numFmtId="0" fontId="0" fillId="0" borderId="36" xfId="0" applyBorder="1" applyAlignment="1">
      <alignment horizontal="center" vertical="center"/>
    </xf>
    <xf numFmtId="0" fontId="0" fillId="3" borderId="66" xfId="0" applyFill="1" applyBorder="1" applyAlignment="1">
      <alignment horizontal="center" vertical="center"/>
    </xf>
    <xf numFmtId="0" fontId="0" fillId="3" borderId="37" xfId="0" applyFill="1" applyBorder="1" applyAlignment="1">
      <alignment horizontal="center" vertical="center"/>
    </xf>
    <xf numFmtId="0" fontId="3" fillId="3" borderId="33" xfId="0" applyFont="1" applyFill="1" applyBorder="1" applyAlignment="1">
      <alignment horizontal="center" vertical="center"/>
    </xf>
    <xf numFmtId="0" fontId="21" fillId="0" borderId="0" xfId="7"/>
    <xf numFmtId="0" fontId="24" fillId="0" borderId="0" xfId="7" applyFont="1"/>
    <xf numFmtId="38" fontId="24" fillId="0" borderId="0" xfId="7" applyNumberFormat="1" applyFont="1"/>
    <xf numFmtId="38" fontId="24" fillId="0" borderId="0" xfId="7" applyNumberFormat="1" applyFont="1" applyAlignment="1">
      <alignment horizontal="center"/>
    </xf>
    <xf numFmtId="38" fontId="25" fillId="0" borderId="0" xfId="7" applyNumberFormat="1" applyFont="1"/>
    <xf numFmtId="38" fontId="26" fillId="0" borderId="0" xfId="7" applyNumberFormat="1" applyFont="1"/>
    <xf numFmtId="191" fontId="26" fillId="0" borderId="0" xfId="7" applyNumberFormat="1" applyFont="1"/>
    <xf numFmtId="0" fontId="26" fillId="0" borderId="0" xfId="7" applyFont="1"/>
    <xf numFmtId="0" fontId="25" fillId="0" borderId="0" xfId="7" applyFont="1"/>
    <xf numFmtId="191" fontId="24" fillId="0" borderId="0" xfId="7" applyNumberFormat="1" applyFont="1" applyAlignment="1">
      <alignment horizontal="center"/>
    </xf>
    <xf numFmtId="38" fontId="24" fillId="0" borderId="0" xfId="7" applyNumberFormat="1" applyFont="1" applyAlignment="1">
      <alignment horizontal="right"/>
    </xf>
    <xf numFmtId="38" fontId="24" fillId="0" borderId="0" xfId="7" applyNumberFormat="1" applyFont="1" applyAlignment="1">
      <alignment horizontal="left"/>
    </xf>
    <xf numFmtId="0" fontId="24" fillId="0" borderId="0" xfId="7" applyFont="1" applyAlignment="1">
      <alignment horizontal="left"/>
    </xf>
    <xf numFmtId="0" fontId="24" fillId="0" borderId="0" xfId="7" applyFont="1" applyAlignment="1">
      <alignment horizontal="right"/>
    </xf>
    <xf numFmtId="0" fontId="27" fillId="0" borderId="0" xfId="7" applyFont="1"/>
    <xf numFmtId="191" fontId="27" fillId="0" borderId="0" xfId="7" applyNumberFormat="1" applyFont="1" applyAlignment="1">
      <alignment horizontal="center"/>
    </xf>
    <xf numFmtId="38" fontId="27" fillId="0" borderId="0" xfId="7" applyNumberFormat="1" applyFont="1" applyAlignment="1">
      <alignment horizontal="center"/>
    </xf>
    <xf numFmtId="38" fontId="27" fillId="0" borderId="0" xfId="7" applyNumberFormat="1" applyFont="1" applyAlignment="1">
      <alignment horizontal="right"/>
    </xf>
    <xf numFmtId="38" fontId="27" fillId="0" borderId="0" xfId="7" applyNumberFormat="1" applyFont="1" applyAlignment="1">
      <alignment horizontal="left"/>
    </xf>
    <xf numFmtId="0" fontId="27" fillId="0" borderId="0" xfId="7" applyFont="1" applyAlignment="1">
      <alignment horizontal="center"/>
    </xf>
    <xf numFmtId="0" fontId="27" fillId="0" borderId="0" xfId="7" applyFont="1" applyAlignment="1">
      <alignment horizontal="right"/>
    </xf>
    <xf numFmtId="191" fontId="25" fillId="0" borderId="0" xfId="7" applyNumberFormat="1" applyFont="1"/>
    <xf numFmtId="191" fontId="25" fillId="0" borderId="0" xfId="7" applyNumberFormat="1" applyFont="1" applyAlignment="1">
      <alignment horizontal="center"/>
    </xf>
    <xf numFmtId="38" fontId="25" fillId="0" borderId="0" xfId="7" applyNumberFormat="1" applyFont="1" applyAlignment="1">
      <alignment horizontal="center"/>
    </xf>
    <xf numFmtId="38" fontId="25" fillId="0" borderId="0" xfId="7" applyNumberFormat="1" applyFont="1" applyAlignment="1">
      <alignment horizontal="right"/>
    </xf>
    <xf numFmtId="38" fontId="25" fillId="0" borderId="0" xfId="7" applyNumberFormat="1" applyFont="1" applyAlignment="1">
      <alignment horizontal="left"/>
    </xf>
    <xf numFmtId="0" fontId="25" fillId="0" borderId="0" xfId="7" applyFont="1" applyAlignment="1">
      <alignment horizontal="center"/>
    </xf>
    <xf numFmtId="38" fontId="26" fillId="0" borderId="97" xfId="7" applyNumberFormat="1" applyFont="1" applyBorder="1" applyAlignment="1">
      <alignment horizontal="left" vertical="center"/>
    </xf>
    <xf numFmtId="191" fontId="25" fillId="0" borderId="97" xfId="7" applyNumberFormat="1" applyFont="1" applyBorder="1"/>
    <xf numFmtId="0" fontId="25" fillId="0" borderId="98" xfId="7" applyFont="1" applyBorder="1"/>
    <xf numFmtId="191" fontId="25" fillId="0" borderId="98" xfId="7" applyNumberFormat="1" applyFont="1" applyBorder="1"/>
    <xf numFmtId="191" fontId="25" fillId="0" borderId="58" xfId="7" applyNumberFormat="1" applyFont="1" applyBorder="1"/>
    <xf numFmtId="191" fontId="25" fillId="0" borderId="58" xfId="7" applyNumberFormat="1" applyFont="1" applyBorder="1" applyAlignment="1">
      <alignment horizontal="center"/>
    </xf>
    <xf numFmtId="0" fontId="25" fillId="0" borderId="0" xfId="7" applyFont="1" applyAlignment="1">
      <alignment horizontal="distributed"/>
    </xf>
    <xf numFmtId="38" fontId="25" fillId="0" borderId="58" xfId="7" applyNumberFormat="1" applyFont="1" applyBorder="1" applyAlignment="1">
      <alignment horizontal="center" vertical="center"/>
    </xf>
    <xf numFmtId="0" fontId="25" fillId="0" borderId="56" xfId="7" applyFont="1" applyBorder="1"/>
    <xf numFmtId="191" fontId="25" fillId="0" borderId="56" xfId="7" applyNumberFormat="1" applyFont="1" applyBorder="1"/>
    <xf numFmtId="38" fontId="25" fillId="0" borderId="56" xfId="7" applyNumberFormat="1" applyFont="1" applyBorder="1"/>
    <xf numFmtId="38" fontId="25" fillId="0" borderId="1" xfId="7" applyNumberFormat="1" applyFont="1" applyBorder="1" applyAlignment="1">
      <alignment horizontal="distributed" vertical="center" wrapText="1" justifyLastLine="1"/>
    </xf>
    <xf numFmtId="38" fontId="25" fillId="0" borderId="62" xfId="7" applyNumberFormat="1" applyFont="1" applyBorder="1" applyAlignment="1">
      <alignment vertical="center"/>
    </xf>
    <xf numFmtId="191" fontId="25" fillId="0" borderId="62" xfId="7" applyNumberFormat="1" applyFont="1" applyBorder="1" applyAlignment="1">
      <alignment horizontal="center" vertical="top"/>
    </xf>
    <xf numFmtId="38" fontId="25" fillId="0" borderId="61" xfId="7" applyNumberFormat="1" applyFont="1" applyBorder="1" applyAlignment="1">
      <alignment horizontal="center" vertical="center"/>
    </xf>
    <xf numFmtId="38" fontId="25" fillId="0" borderId="0" xfId="7" applyNumberFormat="1" applyFont="1" applyAlignment="1">
      <alignment horizontal="center" vertical="center" wrapText="1"/>
    </xf>
    <xf numFmtId="0" fontId="25" fillId="0" borderId="0" xfId="7" applyFont="1" applyAlignment="1">
      <alignment horizontal="center" vertical="center" wrapText="1"/>
    </xf>
    <xf numFmtId="38" fontId="25" fillId="0" borderId="0" xfId="7" applyNumberFormat="1" applyFont="1" applyAlignment="1">
      <alignment horizontal="center" vertical="center"/>
    </xf>
    <xf numFmtId="0" fontId="25" fillId="0" borderId="0" xfId="7" applyFont="1" applyAlignment="1">
      <alignment horizontal="center" vertical="center"/>
    </xf>
    <xf numFmtId="38" fontId="25" fillId="0" borderId="0" xfId="7" applyNumberFormat="1" applyFont="1" applyAlignment="1">
      <alignment vertical="center"/>
    </xf>
    <xf numFmtId="38" fontId="25" fillId="0" borderId="0" xfId="7" applyNumberFormat="1" applyFont="1" applyAlignment="1">
      <alignment vertical="center" wrapText="1"/>
    </xf>
    <xf numFmtId="38" fontId="25" fillId="0" borderId="0" xfId="7" applyNumberFormat="1" applyFont="1" applyAlignment="1">
      <alignment horizontal="distributed" vertical="center" wrapText="1"/>
    </xf>
    <xf numFmtId="191" fontId="25" fillId="0" borderId="58" xfId="7" applyNumberFormat="1" applyFont="1" applyBorder="1" applyAlignment="1">
      <alignment horizontal="center" vertical="top"/>
    </xf>
    <xf numFmtId="191" fontId="25" fillId="0" borderId="5" xfId="7" applyNumberFormat="1" applyFont="1" applyBorder="1"/>
    <xf numFmtId="38" fontId="28" fillId="0" borderId="0" xfId="7" applyNumberFormat="1" applyFont="1" applyAlignment="1">
      <alignment horizontal="right"/>
    </xf>
    <xf numFmtId="0" fontId="28" fillId="0" borderId="0" xfId="7" applyFont="1" applyAlignment="1">
      <alignment horizontal="right"/>
    </xf>
    <xf numFmtId="38" fontId="28" fillId="0" borderId="0" xfId="7" applyNumberFormat="1" applyFont="1"/>
    <xf numFmtId="191" fontId="29" fillId="0" borderId="5" xfId="7" applyNumberFormat="1" applyFont="1" applyBorder="1" applyAlignment="1">
      <alignment horizontal="right"/>
    </xf>
    <xf numFmtId="192" fontId="29" fillId="0" borderId="0" xfId="7" applyNumberFormat="1" applyFont="1" applyAlignment="1">
      <alignment horizontal="right"/>
    </xf>
    <xf numFmtId="191" fontId="29" fillId="0" borderId="58" xfId="7" applyNumberFormat="1" applyFont="1" applyBorder="1" applyAlignment="1">
      <alignment horizontal="right"/>
    </xf>
    <xf numFmtId="191" fontId="25" fillId="0" borderId="5" xfId="7" applyNumberFormat="1" applyFont="1" applyBorder="1" applyAlignment="1">
      <alignment horizontal="right"/>
    </xf>
    <xf numFmtId="192" fontId="25" fillId="0" borderId="0" xfId="7" applyNumberFormat="1" applyFont="1" applyAlignment="1">
      <alignment horizontal="right"/>
    </xf>
    <xf numFmtId="191" fontId="25" fillId="0" borderId="58" xfId="7" applyNumberFormat="1" applyFont="1" applyBorder="1" applyAlignment="1">
      <alignment horizontal="right"/>
    </xf>
    <xf numFmtId="192" fontId="25" fillId="0" borderId="0" xfId="7" applyNumberFormat="1" applyFont="1"/>
    <xf numFmtId="0" fontId="25" fillId="0" borderId="0" xfId="7" applyFont="1" applyAlignment="1">
      <alignment horizontal="left"/>
    </xf>
    <xf numFmtId="191" fontId="25" fillId="0" borderId="5" xfId="7" applyNumberFormat="1" applyFont="1" applyBorder="1" applyAlignment="1">
      <alignment horizontal="center"/>
    </xf>
    <xf numFmtId="193" fontId="25" fillId="0" borderId="0" xfId="7" applyNumberFormat="1" applyFont="1"/>
    <xf numFmtId="193" fontId="25" fillId="0" borderId="0" xfId="7" applyNumberFormat="1" applyFont="1" applyAlignment="1">
      <alignment horizontal="right"/>
    </xf>
    <xf numFmtId="38" fontId="29" fillId="0" borderId="0" xfId="7" applyNumberFormat="1" applyFont="1" applyAlignment="1">
      <alignment horizontal="right"/>
    </xf>
    <xf numFmtId="0" fontId="26" fillId="0" borderId="56" xfId="7" applyFont="1" applyBorder="1"/>
    <xf numFmtId="191" fontId="25" fillId="0" borderId="30" xfId="7" applyNumberFormat="1" applyFont="1" applyBorder="1"/>
    <xf numFmtId="193" fontId="25" fillId="0" borderId="56" xfId="7" applyNumberFormat="1" applyFont="1" applyBorder="1"/>
    <xf numFmtId="38" fontId="25" fillId="0" borderId="56" xfId="7" applyNumberFormat="1" applyFont="1" applyBorder="1" applyAlignment="1">
      <alignment horizontal="right"/>
    </xf>
    <xf numFmtId="193" fontId="25" fillId="0" borderId="56" xfId="7" applyNumberFormat="1" applyFont="1" applyBorder="1" applyAlignment="1">
      <alignment horizontal="right"/>
    </xf>
    <xf numFmtId="191" fontId="25" fillId="0" borderId="62" xfId="7" applyNumberFormat="1" applyFont="1" applyBorder="1"/>
    <xf numFmtId="0" fontId="28" fillId="0" borderId="0" xfId="7" applyFont="1"/>
    <xf numFmtId="0" fontId="24" fillId="0" borderId="0" xfId="7" applyFont="1" applyAlignment="1">
      <alignment horizontal="center"/>
    </xf>
    <xf numFmtId="0" fontId="27" fillId="0" borderId="0" xfId="7" applyFont="1" applyAlignment="1">
      <alignment horizontal="left"/>
    </xf>
    <xf numFmtId="0" fontId="27" fillId="0" borderId="0" xfId="7" applyFont="1" applyAlignment="1">
      <alignment horizontal="center" vertical="center" wrapText="1"/>
    </xf>
    <xf numFmtId="0" fontId="25" fillId="0" borderId="0" xfId="7" applyFont="1" applyAlignment="1">
      <alignment vertical="center"/>
    </xf>
    <xf numFmtId="0" fontId="25" fillId="0" borderId="0" xfId="7" applyFont="1" applyAlignment="1">
      <alignment horizontal="left" wrapText="1"/>
    </xf>
    <xf numFmtId="0" fontId="26" fillId="0" borderId="97" xfId="7" applyFont="1" applyBorder="1" applyAlignment="1">
      <alignment horizontal="left"/>
    </xf>
    <xf numFmtId="0" fontId="25" fillId="0" borderId="97" xfId="7" applyFont="1" applyBorder="1"/>
    <xf numFmtId="0" fontId="26" fillId="0" borderId="97" xfId="7" applyFont="1" applyBorder="1" applyAlignment="1">
      <alignment vertical="center"/>
    </xf>
    <xf numFmtId="0" fontId="21" fillId="0" borderId="97" xfId="7" applyBorder="1"/>
    <xf numFmtId="0" fontId="25" fillId="0" borderId="97" xfId="7" applyFont="1" applyBorder="1" applyAlignment="1">
      <alignment horizontal="left" vertical="top" wrapText="1"/>
    </xf>
    <xf numFmtId="0" fontId="25" fillId="0" borderId="0" xfId="7" applyFont="1" applyAlignment="1">
      <alignment horizontal="right"/>
    </xf>
    <xf numFmtId="0" fontId="25" fillId="0" borderId="0" xfId="7" applyFont="1" applyAlignment="1">
      <alignment horizontal="left" vertical="center" wrapText="1"/>
    </xf>
    <xf numFmtId="0" fontId="25" fillId="0" borderId="58" xfId="7" applyFont="1" applyBorder="1" applyAlignment="1">
      <alignment horizontal="center"/>
    </xf>
    <xf numFmtId="0" fontId="25" fillId="0" borderId="56" xfId="7" applyFont="1" applyBorder="1" applyAlignment="1">
      <alignment horizontal="right"/>
    </xf>
    <xf numFmtId="0" fontId="25" fillId="0" borderId="56" xfId="7" applyFont="1" applyBorder="1" applyAlignment="1">
      <alignment horizontal="left" vertical="center" wrapText="1"/>
    </xf>
    <xf numFmtId="0" fontId="25" fillId="0" borderId="56" xfId="7" applyFont="1" applyBorder="1" applyAlignment="1">
      <alignment horizontal="center"/>
    </xf>
    <xf numFmtId="0" fontId="25" fillId="0" borderId="29" xfId="7" applyFont="1" applyBorder="1" applyAlignment="1">
      <alignment vertical="center" wrapText="1"/>
    </xf>
    <xf numFmtId="0" fontId="25" fillId="0" borderId="29" xfId="7" applyFont="1" applyBorder="1" applyAlignment="1">
      <alignment horizontal="center" vertical="center" wrapText="1"/>
    </xf>
    <xf numFmtId="0" fontId="25" fillId="0" borderId="56" xfId="7" applyFont="1" applyBorder="1" applyAlignment="1">
      <alignment vertical="center" wrapText="1"/>
    </xf>
    <xf numFmtId="0" fontId="25" fillId="0" borderId="62" xfId="7" applyFont="1" applyBorder="1" applyAlignment="1">
      <alignment horizontal="center" vertical="top"/>
    </xf>
    <xf numFmtId="0" fontId="25" fillId="0" borderId="61" xfId="7" applyFont="1" applyBorder="1" applyAlignment="1">
      <alignment horizontal="distributed" vertical="center" wrapText="1"/>
    </xf>
    <xf numFmtId="0" fontId="25" fillId="0" borderId="0" xfId="7" applyFont="1" applyAlignment="1">
      <alignment vertical="center" wrapText="1"/>
    </xf>
    <xf numFmtId="0" fontId="25" fillId="0" borderId="0" xfId="7" applyFont="1" applyAlignment="1">
      <alignment horizontal="distributed" vertical="center" wrapText="1"/>
    </xf>
    <xf numFmtId="0" fontId="25" fillId="0" borderId="58" xfId="7" applyFont="1" applyBorder="1" applyAlignment="1">
      <alignment horizontal="center" vertical="top"/>
    </xf>
    <xf numFmtId="0" fontId="25" fillId="0" borderId="5" xfId="7" applyFont="1" applyBorder="1" applyAlignment="1">
      <alignment horizontal="center"/>
    </xf>
    <xf numFmtId="49" fontId="25" fillId="0" borderId="0" xfId="7" applyNumberFormat="1" applyFont="1" applyAlignment="1">
      <alignment horizontal="right"/>
    </xf>
    <xf numFmtId="0" fontId="26" fillId="0" borderId="0" xfId="7" applyFont="1" applyAlignment="1">
      <alignment horizontal="right"/>
    </xf>
    <xf numFmtId="0" fontId="28" fillId="0" borderId="58" xfId="7" applyFont="1" applyBorder="1" applyAlignment="1">
      <alignment horizontal="center"/>
    </xf>
    <xf numFmtId="0" fontId="25" fillId="0" borderId="0" xfId="7" applyFont="1" applyAlignment="1">
      <alignment horizontal="distributed" vertical="center"/>
    </xf>
    <xf numFmtId="185" fontId="25" fillId="0" borderId="0" xfId="7" applyNumberFormat="1" applyFont="1" applyAlignment="1">
      <alignment horizontal="right"/>
    </xf>
    <xf numFmtId="182" fontId="25" fillId="0" borderId="0" xfId="7" applyNumberFormat="1" applyFont="1" applyAlignment="1">
      <alignment horizontal="right"/>
    </xf>
    <xf numFmtId="194" fontId="25" fillId="0" borderId="0" xfId="7" applyNumberFormat="1" applyFont="1" applyAlignment="1">
      <alignment horizontal="right"/>
    </xf>
    <xf numFmtId="195" fontId="25" fillId="0" borderId="0" xfId="7" applyNumberFormat="1" applyFont="1" applyAlignment="1">
      <alignment horizontal="right"/>
    </xf>
    <xf numFmtId="191" fontId="26" fillId="0" borderId="5" xfId="7" applyNumberFormat="1" applyFont="1" applyBorder="1" applyAlignment="1">
      <alignment horizontal="right"/>
    </xf>
    <xf numFmtId="192" fontId="26" fillId="0" borderId="0" xfId="7" applyNumberFormat="1" applyFont="1"/>
    <xf numFmtId="195" fontId="26" fillId="0" borderId="0" xfId="7" applyNumberFormat="1" applyFont="1"/>
    <xf numFmtId="191" fontId="26" fillId="0" borderId="58" xfId="7" applyNumberFormat="1" applyFont="1" applyBorder="1" applyAlignment="1">
      <alignment horizontal="right"/>
    </xf>
    <xf numFmtId="0" fontId="25" fillId="0" borderId="0" xfId="7" applyFont="1" applyAlignment="1">
      <alignment vertical="center" textRotation="255"/>
    </xf>
    <xf numFmtId="0" fontId="26" fillId="0" borderId="5" xfId="7" applyFont="1" applyBorder="1"/>
    <xf numFmtId="0" fontId="26" fillId="0" borderId="62" xfId="7" applyFont="1" applyBorder="1"/>
    <xf numFmtId="0" fontId="25" fillId="0" borderId="2" xfId="7" applyFont="1" applyBorder="1" applyAlignment="1">
      <alignment vertical="center" textRotation="255"/>
    </xf>
    <xf numFmtId="0" fontId="25" fillId="0" borderId="2" xfId="7" applyFont="1" applyBorder="1"/>
    <xf numFmtId="0" fontId="25" fillId="0" borderId="2" xfId="7" applyFont="1" applyBorder="1" applyAlignment="1">
      <alignment horizontal="left" vertical="center" textRotation="255"/>
    </xf>
    <xf numFmtId="0" fontId="26" fillId="0" borderId="2" xfId="7" applyFont="1" applyBorder="1"/>
    <xf numFmtId="0" fontId="25" fillId="0" borderId="0" xfId="7" applyFont="1" applyAlignment="1">
      <alignment horizontal="left" vertical="center"/>
    </xf>
    <xf numFmtId="0" fontId="25" fillId="0" borderId="0" xfId="7" applyFont="1" applyAlignment="1">
      <alignment horizontal="left" vertical="center" textRotation="255"/>
    </xf>
    <xf numFmtId="0" fontId="25" fillId="0" borderId="0" xfId="7" applyFont="1" applyAlignment="1">
      <alignment horizontal="left" vertical="distributed"/>
    </xf>
    <xf numFmtId="196" fontId="25" fillId="0" borderId="0" xfId="7" applyNumberFormat="1" applyFont="1" applyAlignment="1">
      <alignment horizontal="right"/>
    </xf>
    <xf numFmtId="2" fontId="25" fillId="0" borderId="0" xfId="7" applyNumberFormat="1" applyFont="1" applyAlignment="1">
      <alignment horizontal="right"/>
    </xf>
    <xf numFmtId="0" fontId="0" fillId="4" borderId="56" xfId="0" applyFill="1" applyBorder="1" applyAlignment="1">
      <alignment horizontal="center" vertical="center"/>
    </xf>
    <xf numFmtId="0" fontId="0" fillId="5" borderId="55" xfId="0" applyFill="1" applyBorder="1" applyAlignment="1">
      <alignment horizontal="center" vertical="center"/>
    </xf>
    <xf numFmtId="0" fontId="0" fillId="5" borderId="47" xfId="0" applyFill="1" applyBorder="1" applyAlignment="1">
      <alignment horizontal="center" vertical="center"/>
    </xf>
    <xf numFmtId="0" fontId="0" fillId="5" borderId="64" xfId="0" applyFill="1" applyBorder="1" applyAlignment="1">
      <alignment horizontal="center" vertical="center"/>
    </xf>
    <xf numFmtId="0" fontId="0" fillId="5" borderId="59" xfId="0" applyFill="1" applyBorder="1" applyAlignment="1">
      <alignment horizontal="center" vertical="center"/>
    </xf>
    <xf numFmtId="0" fontId="0" fillId="5" borderId="69" xfId="0" applyFill="1" applyBorder="1" applyAlignment="1">
      <alignment horizontal="center" vertical="center"/>
    </xf>
    <xf numFmtId="187" fontId="0" fillId="5" borderId="33" xfId="0" applyNumberFormat="1" applyFill="1" applyBorder="1" applyAlignment="1">
      <alignment horizontal="center" vertical="center"/>
    </xf>
    <xf numFmtId="176" fontId="3" fillId="0" borderId="33" xfId="0" applyNumberFormat="1" applyFont="1" applyBorder="1" applyAlignment="1">
      <alignment horizontal="center" vertical="center"/>
    </xf>
    <xf numFmtId="183" fontId="0" fillId="4" borderId="33" xfId="0" applyNumberFormat="1" applyFill="1" applyBorder="1" applyAlignment="1">
      <alignment horizontal="center" vertical="center"/>
    </xf>
    <xf numFmtId="0" fontId="0" fillId="4" borderId="34" xfId="0" applyFill="1" applyBorder="1" applyAlignment="1">
      <alignment horizontal="center" vertical="center"/>
    </xf>
    <xf numFmtId="187" fontId="0" fillId="5" borderId="1" xfId="0" applyNumberFormat="1" applyFill="1" applyBorder="1" applyAlignment="1">
      <alignment horizontal="center" vertical="center"/>
    </xf>
    <xf numFmtId="0" fontId="0" fillId="4" borderId="36" xfId="0" applyFill="1" applyBorder="1" applyAlignment="1">
      <alignment horizontal="center" vertical="center"/>
    </xf>
    <xf numFmtId="187" fontId="0" fillId="5" borderId="40" xfId="0" applyNumberFormat="1" applyFill="1" applyBorder="1" applyAlignment="1">
      <alignment horizontal="center" vertical="center"/>
    </xf>
    <xf numFmtId="183" fontId="0" fillId="4" borderId="40" xfId="0" applyNumberFormat="1" applyFill="1" applyBorder="1" applyAlignment="1">
      <alignment horizontal="center" vertical="center"/>
    </xf>
    <xf numFmtId="0" fontId="0" fillId="4" borderId="41" xfId="0" applyFill="1" applyBorder="1" applyAlignment="1">
      <alignment horizontal="center" vertical="center"/>
    </xf>
    <xf numFmtId="0" fontId="3" fillId="3" borderId="28" xfId="0" applyFont="1" applyFill="1" applyBorder="1" applyAlignment="1">
      <alignment horizontal="center" vertical="center"/>
    </xf>
    <xf numFmtId="0" fontId="3" fillId="3" borderId="40" xfId="0" applyFont="1" applyFill="1" applyBorder="1" applyAlignment="1">
      <alignment horizontal="center" vertical="center"/>
    </xf>
    <xf numFmtId="0" fontId="23" fillId="4" borderId="65" xfId="1" applyFont="1" applyFill="1" applyBorder="1" applyAlignment="1">
      <alignment horizontal="center" vertical="center"/>
    </xf>
    <xf numFmtId="0" fontId="19" fillId="3" borderId="58" xfId="0" applyFont="1" applyFill="1" applyBorder="1" applyAlignment="1">
      <alignment horizontal="distributed" vertical="center"/>
    </xf>
    <xf numFmtId="0" fontId="0" fillId="3" borderId="0" xfId="0" applyFill="1" applyAlignment="1">
      <alignment horizontal="distributed" vertical="center"/>
    </xf>
    <xf numFmtId="179" fontId="0" fillId="0" borderId="0" xfId="0" applyNumberFormat="1">
      <alignment vertical="center"/>
    </xf>
    <xf numFmtId="177" fontId="9" fillId="3" borderId="4" xfId="0" applyNumberFormat="1" applyFont="1" applyFill="1" applyBorder="1" applyAlignment="1">
      <alignment horizontal="center" vertical="center"/>
    </xf>
    <xf numFmtId="185" fontId="9" fillId="4" borderId="3" xfId="0" applyNumberFormat="1" applyFont="1" applyFill="1" applyBorder="1" applyAlignment="1">
      <alignment horizontal="center" vertical="center"/>
    </xf>
    <xf numFmtId="185" fontId="9" fillId="5" borderId="3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177" fontId="9" fillId="3" borderId="17" xfId="0" applyNumberFormat="1" applyFont="1" applyFill="1" applyBorder="1" applyAlignment="1">
      <alignment horizontal="distributed" vertical="center"/>
    </xf>
    <xf numFmtId="177" fontId="9" fillId="3" borderId="3" xfId="0" applyNumberFormat="1" applyFont="1" applyFill="1" applyBorder="1" applyAlignment="1">
      <alignment horizontal="center" vertical="center"/>
    </xf>
    <xf numFmtId="180" fontId="2" fillId="0" borderId="37" xfId="0" applyNumberFormat="1" applyFont="1" applyBorder="1" applyAlignment="1">
      <alignment horizontal="center" vertical="center"/>
    </xf>
    <xf numFmtId="180" fontId="2" fillId="0" borderId="40" xfId="0" applyNumberFormat="1" applyFont="1" applyBorder="1" applyAlignment="1">
      <alignment horizontal="center" vertical="center"/>
    </xf>
    <xf numFmtId="180" fontId="2" fillId="0" borderId="41" xfId="0" applyNumberFormat="1" applyFont="1" applyBorder="1" applyAlignment="1">
      <alignment horizontal="center" vertical="center"/>
    </xf>
    <xf numFmtId="0" fontId="19" fillId="3" borderId="34" xfId="0" applyFont="1" applyFill="1" applyBorder="1" applyAlignment="1">
      <alignment horizontal="center" vertical="center"/>
    </xf>
    <xf numFmtId="0" fontId="19" fillId="3" borderId="32" xfId="0" applyFont="1" applyFill="1" applyBorder="1" applyAlignment="1">
      <alignment horizontal="center" vertical="center"/>
    </xf>
    <xf numFmtId="176" fontId="19" fillId="3" borderId="39" xfId="0" applyNumberFormat="1" applyFont="1" applyFill="1" applyBorder="1" applyAlignment="1">
      <alignment horizontal="center" vertical="center"/>
    </xf>
    <xf numFmtId="176" fontId="19" fillId="3" borderId="40" xfId="0" applyNumberFormat="1" applyFont="1" applyFill="1" applyBorder="1" applyAlignment="1">
      <alignment horizontal="center" vertical="center"/>
    </xf>
    <xf numFmtId="176" fontId="19" fillId="3" borderId="41" xfId="0" applyNumberFormat="1" applyFont="1" applyFill="1" applyBorder="1" applyAlignment="1">
      <alignment horizontal="center" vertical="center"/>
    </xf>
    <xf numFmtId="177" fontId="0" fillId="0" borderId="5" xfId="0" applyNumberFormat="1" applyBorder="1">
      <alignment vertical="center"/>
    </xf>
    <xf numFmtId="185" fontId="9" fillId="5" borderId="95" xfId="0" applyNumberFormat="1" applyFont="1" applyFill="1" applyBorder="1" applyAlignment="1">
      <alignment horizontal="center" vertical="center"/>
    </xf>
    <xf numFmtId="0" fontId="0" fillId="0" borderId="35" xfId="0" applyBorder="1" applyAlignment="1">
      <alignment horizontal="center" vertical="center"/>
    </xf>
    <xf numFmtId="177" fontId="19" fillId="2" borderId="0" xfId="0" applyNumberFormat="1" applyFont="1" applyFill="1" applyAlignment="1">
      <alignment horizontal="center" vertical="center"/>
    </xf>
    <xf numFmtId="0" fontId="19" fillId="7" borderId="5" xfId="0" applyFont="1" applyFill="1" applyBorder="1" applyAlignment="1">
      <alignment horizontal="distributed" vertical="center" textRotation="255"/>
    </xf>
    <xf numFmtId="0" fontId="19" fillId="7" borderId="0" xfId="0" applyFont="1" applyFill="1" applyAlignment="1">
      <alignment horizontal="distributed" vertical="center" textRotation="255"/>
    </xf>
    <xf numFmtId="186" fontId="19" fillId="5" borderId="39" xfId="0" applyNumberFormat="1" applyFont="1" applyFill="1" applyBorder="1" applyAlignment="1">
      <alignment horizontal="center" vertical="center"/>
    </xf>
    <xf numFmtId="186" fontId="19" fillId="5" borderId="40" xfId="0" applyNumberFormat="1" applyFont="1" applyFill="1" applyBorder="1" applyAlignment="1">
      <alignment horizontal="center" vertical="center"/>
    </xf>
    <xf numFmtId="186" fontId="19" fillId="5" borderId="26" xfId="0" applyNumberFormat="1" applyFont="1" applyFill="1" applyBorder="1" applyAlignment="1">
      <alignment horizontal="center" vertical="center"/>
    </xf>
    <xf numFmtId="186" fontId="19" fillId="5" borderId="36" xfId="0" applyNumberFormat="1" applyFont="1" applyFill="1" applyBorder="1" applyAlignment="1">
      <alignment horizontal="center" vertical="center"/>
    </xf>
    <xf numFmtId="0" fontId="9" fillId="3" borderId="2" xfId="0" applyFont="1" applyFill="1" applyBorder="1" applyAlignment="1">
      <alignment horizontal="center" vertical="center"/>
    </xf>
    <xf numFmtId="177" fontId="9" fillId="3" borderId="3" xfId="0" applyNumberFormat="1" applyFont="1" applyFill="1" applyBorder="1" applyAlignment="1">
      <alignment horizontal="center" vertical="center" wrapText="1"/>
    </xf>
    <xf numFmtId="177" fontId="9" fillId="3" borderId="17" xfId="0" applyNumberFormat="1" applyFont="1" applyFill="1" applyBorder="1" applyAlignment="1">
      <alignment horizontal="center" vertical="center" wrapText="1"/>
    </xf>
    <xf numFmtId="177" fontId="9" fillId="3" borderId="56" xfId="0" applyNumberFormat="1" applyFont="1" applyFill="1" applyBorder="1" applyAlignment="1">
      <alignment horizontal="center" vertical="center" wrapText="1"/>
    </xf>
    <xf numFmtId="0" fontId="7" fillId="9" borderId="26" xfId="0" applyFont="1" applyFill="1" applyBorder="1" applyAlignment="1">
      <alignment horizontal="distributed" vertical="center" shrinkToFit="1"/>
    </xf>
    <xf numFmtId="184" fontId="9" fillId="5" borderId="1" xfId="0" applyNumberFormat="1" applyFont="1" applyFill="1" applyBorder="1" applyAlignment="1">
      <alignment horizontal="center" vertical="center"/>
    </xf>
    <xf numFmtId="184" fontId="9" fillId="4" borderId="1" xfId="0" applyNumberFormat="1" applyFont="1" applyFill="1" applyBorder="1" applyAlignment="1">
      <alignment horizontal="center" vertical="center"/>
    </xf>
    <xf numFmtId="184" fontId="30" fillId="0" borderId="2" xfId="0" applyNumberFormat="1" applyFont="1" applyBorder="1" applyAlignment="1">
      <alignment horizontal="center" vertical="center"/>
    </xf>
    <xf numFmtId="184" fontId="9" fillId="5" borderId="40" xfId="0" applyNumberFormat="1" applyFont="1" applyFill="1" applyBorder="1" applyAlignment="1">
      <alignment horizontal="center" vertical="center"/>
    </xf>
    <xf numFmtId="181" fontId="31" fillId="5" borderId="35" xfId="5" applyNumberFormat="1" applyFont="1" applyFill="1" applyBorder="1" applyAlignment="1">
      <alignment horizontal="center" vertical="center" shrinkToFit="1"/>
    </xf>
    <xf numFmtId="0" fontId="19" fillId="3" borderId="66" xfId="0" applyFont="1" applyFill="1" applyBorder="1" applyAlignment="1">
      <alignment horizontal="distributed" vertical="center"/>
    </xf>
    <xf numFmtId="0" fontId="0" fillId="3" borderId="33" xfId="0" applyFill="1" applyBorder="1" applyAlignment="1">
      <alignment horizontal="distributed" vertical="center"/>
    </xf>
    <xf numFmtId="0" fontId="0" fillId="3" borderId="34" xfId="0" applyFill="1" applyBorder="1" applyAlignment="1">
      <alignment horizontal="distributed" vertical="center"/>
    </xf>
    <xf numFmtId="0" fontId="2" fillId="5" borderId="11" xfId="0" applyFont="1" applyFill="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180" fontId="0" fillId="0" borderId="63" xfId="0" applyNumberFormat="1" applyBorder="1">
      <alignment vertical="center"/>
    </xf>
    <xf numFmtId="177" fontId="9" fillId="4" borderId="29" xfId="0" applyNumberFormat="1" applyFont="1" applyFill="1" applyBorder="1" applyAlignment="1">
      <alignment horizontal="center" vertical="center"/>
    </xf>
    <xf numFmtId="180" fontId="0" fillId="4" borderId="1" xfId="0" applyNumberFormat="1" applyFill="1" applyBorder="1" applyAlignment="1">
      <alignment horizontal="right" vertical="center"/>
    </xf>
    <xf numFmtId="176" fontId="3" fillId="3" borderId="61" xfId="0" applyNumberFormat="1" applyFont="1" applyFill="1" applyBorder="1" applyAlignment="1">
      <alignment horizontal="center" vertical="center"/>
    </xf>
    <xf numFmtId="0" fontId="2" fillId="3" borderId="59" xfId="0" applyFont="1" applyFill="1" applyBorder="1" applyAlignment="1">
      <alignment horizontal="center" vertical="center"/>
    </xf>
    <xf numFmtId="185" fontId="3" fillId="5" borderId="31" xfId="0" applyNumberFormat="1" applyFont="1" applyFill="1" applyBorder="1" applyAlignment="1">
      <alignment horizontal="center" vertical="center"/>
    </xf>
    <xf numFmtId="185" fontId="3" fillId="5" borderId="3" xfId="0" applyNumberFormat="1" applyFont="1" applyFill="1" applyBorder="1" applyAlignment="1">
      <alignment horizontal="center" vertical="center"/>
    </xf>
    <xf numFmtId="185" fontId="3" fillId="5" borderId="38" xfId="0" applyNumberFormat="1" applyFont="1" applyFill="1" applyBorder="1" applyAlignment="1">
      <alignment horizontal="center" vertical="center"/>
    </xf>
    <xf numFmtId="185" fontId="3" fillId="5" borderId="72" xfId="0" applyNumberFormat="1" applyFont="1" applyFill="1" applyBorder="1" applyAlignment="1">
      <alignment horizontal="center" vertical="center"/>
    </xf>
    <xf numFmtId="185" fontId="3" fillId="5" borderId="32" xfId="0" applyNumberFormat="1" applyFont="1" applyFill="1" applyBorder="1" applyAlignment="1">
      <alignment horizontal="center" vertical="center"/>
    </xf>
    <xf numFmtId="185" fontId="3" fillId="5" borderId="4" xfId="0" applyNumberFormat="1" applyFont="1" applyFill="1" applyBorder="1" applyAlignment="1">
      <alignment horizontal="center" vertical="center"/>
    </xf>
    <xf numFmtId="185" fontId="3" fillId="5" borderId="39" xfId="0" applyNumberFormat="1" applyFont="1" applyFill="1" applyBorder="1" applyAlignment="1">
      <alignment horizontal="center" vertical="center"/>
    </xf>
    <xf numFmtId="185" fontId="3" fillId="5" borderId="42" xfId="0" applyNumberFormat="1" applyFont="1" applyFill="1" applyBorder="1" applyAlignment="1">
      <alignment horizontal="center" vertical="center"/>
    </xf>
    <xf numFmtId="176" fontId="2" fillId="3" borderId="83" xfId="0" applyNumberFormat="1" applyFont="1" applyFill="1" applyBorder="1" applyAlignment="1">
      <alignment horizontal="center" vertical="center"/>
    </xf>
    <xf numFmtId="176" fontId="2" fillId="3" borderId="43" xfId="0" applyNumberFormat="1" applyFont="1" applyFill="1" applyBorder="1" applyAlignment="1">
      <alignment horizontal="center" vertical="center"/>
    </xf>
    <xf numFmtId="176" fontId="2" fillId="3" borderId="72" xfId="0" applyNumberFormat="1" applyFont="1" applyFill="1" applyBorder="1" applyAlignment="1">
      <alignment horizontal="center" vertical="center"/>
    </xf>
    <xf numFmtId="176" fontId="2" fillId="3" borderId="44" xfId="0" applyNumberFormat="1" applyFont="1" applyFill="1" applyBorder="1" applyAlignment="1">
      <alignment horizontal="center" vertical="center"/>
    </xf>
    <xf numFmtId="0" fontId="0" fillId="4" borderId="1" xfId="0" applyFill="1" applyBorder="1" applyAlignment="1">
      <alignment horizontal="right" vertical="center"/>
    </xf>
    <xf numFmtId="187" fontId="0" fillId="4" borderId="1" xfId="0" applyNumberFormat="1" applyFill="1" applyBorder="1" applyAlignment="1">
      <alignment horizontal="right" vertical="center"/>
    </xf>
    <xf numFmtId="0" fontId="3" fillId="2" borderId="0" xfId="0" applyFont="1" applyFill="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0" xfId="0" applyFont="1" applyFill="1" applyAlignment="1">
      <alignment horizontal="center" vertical="center" textRotation="255"/>
    </xf>
    <xf numFmtId="0" fontId="2" fillId="2" borderId="0" xfId="0" applyFont="1" applyFill="1">
      <alignment vertical="center"/>
    </xf>
    <xf numFmtId="0" fontId="3" fillId="3" borderId="1" xfId="0" applyFont="1" applyFill="1" applyBorder="1" applyAlignment="1">
      <alignment horizontal="distributed" vertical="center"/>
    </xf>
    <xf numFmtId="0" fontId="16" fillId="2" borderId="0" xfId="0" applyFont="1" applyFill="1" applyAlignment="1">
      <alignment horizontal="left" vertical="center"/>
    </xf>
    <xf numFmtId="0" fontId="3" fillId="2" borderId="0" xfId="0" applyFont="1" applyFill="1">
      <alignment vertical="center"/>
    </xf>
    <xf numFmtId="0" fontId="16" fillId="3" borderId="66" xfId="0" applyFont="1" applyFill="1" applyBorder="1">
      <alignment vertical="center"/>
    </xf>
    <xf numFmtId="0" fontId="16" fillId="3" borderId="33" xfId="0" applyFont="1" applyFill="1" applyBorder="1" applyAlignment="1">
      <alignment horizontal="center" vertical="center"/>
    </xf>
    <xf numFmtId="0" fontId="3" fillId="3" borderId="34" xfId="0" applyFont="1" applyFill="1" applyBorder="1" applyAlignment="1">
      <alignment vertical="center" shrinkToFit="1"/>
    </xf>
    <xf numFmtId="0" fontId="3" fillId="3" borderId="23" xfId="0" applyFont="1" applyFill="1" applyBorder="1" applyAlignment="1">
      <alignment horizontal="center" vertical="center"/>
    </xf>
    <xf numFmtId="0" fontId="16" fillId="3" borderId="35" xfId="0" applyFont="1" applyFill="1" applyBorder="1" applyAlignment="1">
      <alignment horizontal="left" vertical="center"/>
    </xf>
    <xf numFmtId="189" fontId="16" fillId="4" borderId="1" xfId="0" applyNumberFormat="1" applyFont="1" applyFill="1" applyBorder="1" applyAlignment="1" applyProtection="1">
      <alignment horizontal="center" vertical="center"/>
      <protection locked="0"/>
    </xf>
    <xf numFmtId="40" fontId="16" fillId="4" borderId="1" xfId="2" applyNumberFormat="1" applyFont="1" applyFill="1" applyBorder="1" applyAlignment="1" applyProtection="1">
      <alignment horizontal="center" vertical="center"/>
      <protection locked="0"/>
    </xf>
    <xf numFmtId="0" fontId="3" fillId="4" borderId="36" xfId="0" applyFont="1" applyFill="1" applyBorder="1" applyAlignment="1">
      <alignment horizontal="center" vertical="center"/>
    </xf>
    <xf numFmtId="180" fontId="3" fillId="5" borderId="29" xfId="0" applyNumberFormat="1" applyFont="1" applyFill="1" applyBorder="1" applyAlignment="1">
      <alignment horizontal="center" vertical="center"/>
    </xf>
    <xf numFmtId="182" fontId="3" fillId="5" borderId="54" xfId="0" applyNumberFormat="1" applyFont="1" applyFill="1" applyBorder="1" applyAlignment="1">
      <alignment horizontal="center" vertical="center"/>
    </xf>
    <xf numFmtId="177" fontId="32" fillId="3" borderId="1" xfId="0" applyNumberFormat="1" applyFont="1" applyFill="1" applyBorder="1" applyAlignment="1">
      <alignment horizontal="center" vertical="center" wrapText="1"/>
    </xf>
    <xf numFmtId="180" fontId="3" fillId="5" borderId="1" xfId="0" applyNumberFormat="1" applyFont="1" applyFill="1" applyBorder="1" applyAlignment="1">
      <alignment horizontal="center" vertical="center"/>
    </xf>
    <xf numFmtId="182" fontId="3" fillId="5" borderId="18" xfId="0" applyNumberFormat="1" applyFont="1" applyFill="1" applyBorder="1" applyAlignment="1">
      <alignment horizontal="center" vertical="center"/>
    </xf>
    <xf numFmtId="180" fontId="3" fillId="5" borderId="40" xfId="0" applyNumberFormat="1" applyFont="1" applyFill="1" applyBorder="1" applyAlignment="1">
      <alignment horizontal="center" vertical="center"/>
    </xf>
    <xf numFmtId="182" fontId="3" fillId="5" borderId="26" xfId="0" applyNumberFormat="1" applyFont="1" applyFill="1" applyBorder="1" applyAlignment="1">
      <alignment horizontal="center" vertical="center"/>
    </xf>
    <xf numFmtId="189" fontId="16" fillId="4" borderId="93" xfId="0" applyNumberFormat="1" applyFont="1" applyFill="1" applyBorder="1" applyAlignment="1" applyProtection="1">
      <alignment horizontal="center" vertical="center"/>
      <protection locked="0"/>
    </xf>
    <xf numFmtId="40" fontId="16" fillId="4" borderId="93" xfId="2" applyNumberFormat="1" applyFont="1" applyFill="1" applyBorder="1" applyAlignment="1" applyProtection="1">
      <alignment horizontal="center" vertical="center"/>
      <protection locked="0"/>
    </xf>
    <xf numFmtId="0" fontId="16" fillId="3" borderId="37" xfId="0" applyFont="1" applyFill="1" applyBorder="1" applyAlignment="1">
      <alignment horizontal="left" vertical="center"/>
    </xf>
    <xf numFmtId="189" fontId="16" fillId="4" borderId="92" xfId="0" applyNumberFormat="1" applyFont="1" applyFill="1" applyBorder="1" applyAlignment="1" applyProtection="1">
      <alignment horizontal="center" vertical="center"/>
      <protection locked="0"/>
    </xf>
    <xf numFmtId="40" fontId="16" fillId="4" borderId="92" xfId="2" applyNumberFormat="1" applyFont="1" applyFill="1" applyBorder="1" applyAlignment="1" applyProtection="1">
      <alignment horizontal="center" vertical="center"/>
      <protection locked="0"/>
    </xf>
    <xf numFmtId="0" fontId="3" fillId="5" borderId="41" xfId="0" applyFont="1" applyFill="1" applyBorder="1" applyAlignment="1">
      <alignment horizontal="center" vertical="center"/>
    </xf>
    <xf numFmtId="0" fontId="17" fillId="2" borderId="0" xfId="0" applyFont="1" applyFill="1" applyAlignment="1">
      <alignment horizontal="left" vertical="center"/>
    </xf>
    <xf numFmtId="14" fontId="16" fillId="2" borderId="0" xfId="0" applyNumberFormat="1" applyFont="1" applyFill="1" applyAlignment="1">
      <alignment horizontal="left" vertical="center"/>
    </xf>
    <xf numFmtId="180" fontId="2" fillId="2" borderId="0" xfId="0" applyNumberFormat="1" applyFont="1" applyFill="1">
      <alignment vertical="center"/>
    </xf>
    <xf numFmtId="187" fontId="3" fillId="5" borderId="1" xfId="0" applyNumberFormat="1" applyFont="1" applyFill="1" applyBorder="1" applyAlignment="1">
      <alignment horizontal="right" vertical="center"/>
    </xf>
    <xf numFmtId="189" fontId="3" fillId="5" borderId="1" xfId="0" applyNumberFormat="1" applyFont="1" applyFill="1" applyBorder="1" applyAlignment="1">
      <alignment horizontal="right" vertical="center"/>
    </xf>
    <xf numFmtId="177" fontId="3" fillId="2" borderId="0" xfId="0" applyNumberFormat="1" applyFont="1" applyFill="1" applyAlignment="1">
      <alignment horizontal="center" vertical="center"/>
    </xf>
    <xf numFmtId="177" fontId="2" fillId="2" borderId="0" xfId="0" applyNumberFormat="1" applyFont="1" applyFill="1" applyAlignment="1">
      <alignment horizontal="right" vertical="center"/>
    </xf>
    <xf numFmtId="177" fontId="2" fillId="2" borderId="0" xfId="0" applyNumberFormat="1" applyFont="1" applyFill="1" applyAlignment="1">
      <alignment horizontal="center" vertical="center"/>
    </xf>
    <xf numFmtId="0" fontId="2" fillId="3" borderId="1" xfId="0" applyFont="1" applyFill="1" applyBorder="1">
      <alignment vertical="center"/>
    </xf>
    <xf numFmtId="0" fontId="9" fillId="3" borderId="55" xfId="0" applyFont="1" applyFill="1" applyBorder="1" applyAlignment="1">
      <alignment horizontal="center" vertical="center"/>
    </xf>
    <xf numFmtId="177" fontId="9" fillId="3" borderId="54" xfId="0" applyNumberFormat="1" applyFont="1" applyFill="1" applyBorder="1" applyAlignment="1">
      <alignment horizontal="center" vertical="center" wrapText="1"/>
    </xf>
    <xf numFmtId="177" fontId="9" fillId="4" borderId="55" xfId="0" applyNumberFormat="1" applyFont="1" applyFill="1" applyBorder="1" applyAlignment="1">
      <alignment horizontal="center" vertical="center"/>
    </xf>
    <xf numFmtId="177" fontId="9" fillId="4" borderId="0" xfId="0" applyNumberFormat="1" applyFont="1" applyFill="1" applyAlignment="1">
      <alignment horizontal="center" vertical="center"/>
    </xf>
    <xf numFmtId="177" fontId="9" fillId="4" borderId="0" xfId="0" applyNumberFormat="1" applyFont="1" applyFill="1" applyAlignment="1">
      <alignment horizontal="center" vertical="center" wrapText="1"/>
    </xf>
    <xf numFmtId="177" fontId="9" fillId="4" borderId="68" xfId="0" applyNumberFormat="1" applyFont="1" applyFill="1" applyBorder="1" applyAlignment="1">
      <alignment horizontal="center" vertical="center"/>
    </xf>
    <xf numFmtId="177" fontId="9" fillId="4" borderId="18" xfId="0" applyNumberFormat="1" applyFont="1" applyFill="1" applyBorder="1" applyAlignment="1">
      <alignment horizontal="center" vertical="center"/>
    </xf>
    <xf numFmtId="177" fontId="9" fillId="4" borderId="69" xfId="0" applyNumberFormat="1" applyFont="1" applyFill="1" applyBorder="1" applyAlignment="1">
      <alignment horizontal="center" vertical="center"/>
    </xf>
    <xf numFmtId="180" fontId="3" fillId="4" borderId="3" xfId="0" applyNumberFormat="1" applyFont="1" applyFill="1" applyBorder="1" applyAlignment="1">
      <alignment horizontal="right" vertical="center"/>
    </xf>
    <xf numFmtId="180" fontId="3" fillId="5" borderId="3" xfId="0" applyNumberFormat="1" applyFont="1" applyFill="1" applyBorder="1" applyAlignment="1">
      <alignment horizontal="right" vertical="center"/>
    </xf>
    <xf numFmtId="182" fontId="3" fillId="4" borderId="1" xfId="0" applyNumberFormat="1" applyFont="1" applyFill="1" applyBorder="1" applyAlignment="1">
      <alignment horizontal="right" vertical="center"/>
    </xf>
    <xf numFmtId="182" fontId="3" fillId="4" borderId="104" xfId="0" applyNumberFormat="1" applyFont="1" applyFill="1" applyBorder="1" applyAlignment="1">
      <alignment horizontal="right" vertical="center"/>
    </xf>
    <xf numFmtId="177" fontId="3" fillId="2" borderId="0" xfId="0" applyNumberFormat="1" applyFont="1" applyFill="1" applyAlignment="1">
      <alignment horizontal="right" vertical="center"/>
    </xf>
    <xf numFmtId="0" fontId="3" fillId="0" borderId="29" xfId="0" applyFont="1" applyBorder="1" applyAlignment="1">
      <alignment horizontal="center" vertical="center"/>
    </xf>
    <xf numFmtId="176" fontId="3" fillId="0" borderId="29" xfId="0" applyNumberFormat="1" applyFont="1" applyBorder="1" applyAlignment="1">
      <alignment horizontal="center" vertical="center"/>
    </xf>
    <xf numFmtId="181" fontId="3" fillId="0" borderId="29" xfId="0" applyNumberFormat="1" applyFont="1" applyBorder="1" applyAlignment="1">
      <alignment horizontal="center" vertical="center"/>
    </xf>
    <xf numFmtId="180" fontId="2" fillId="4" borderId="1" xfId="0" applyNumberFormat="1" applyFont="1" applyFill="1" applyBorder="1">
      <alignment vertical="center"/>
    </xf>
    <xf numFmtId="0" fontId="19" fillId="3" borderId="13" xfId="0" applyFont="1" applyFill="1" applyBorder="1" applyAlignment="1">
      <alignment horizontal="distributed" vertical="center" textRotation="255"/>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9" borderId="16" xfId="0" applyFill="1" applyBorder="1" applyAlignment="1">
      <alignment horizontal="distributed" vertical="center"/>
    </xf>
    <xf numFmtId="0" fontId="0" fillId="9" borderId="17" xfId="0" applyFill="1" applyBorder="1" applyAlignment="1">
      <alignment horizontal="distributed" vertical="center"/>
    </xf>
    <xf numFmtId="0" fontId="0" fillId="9" borderId="24" xfId="0" applyFill="1" applyBorder="1" applyAlignment="1">
      <alignment horizontal="distributed" vertical="center"/>
    </xf>
    <xf numFmtId="0" fontId="0" fillId="9" borderId="25" xfId="0" applyFill="1" applyBorder="1" applyAlignment="1">
      <alignment horizontal="distributed" vertical="center"/>
    </xf>
    <xf numFmtId="177" fontId="19" fillId="7" borderId="58" xfId="0" applyNumberFormat="1" applyFont="1" applyFill="1" applyBorder="1" applyAlignment="1">
      <alignment horizontal="distributed" vertical="center"/>
    </xf>
    <xf numFmtId="177" fontId="19" fillId="7" borderId="0" xfId="0" applyNumberFormat="1" applyFont="1" applyFill="1" applyAlignment="1">
      <alignment horizontal="distributed" vertical="center"/>
    </xf>
    <xf numFmtId="0" fontId="19" fillId="0" borderId="0" xfId="0" applyFont="1" applyAlignment="1">
      <alignment horizontal="distributed" vertical="center"/>
    </xf>
    <xf numFmtId="0" fontId="19" fillId="7" borderId="2" xfId="0" applyFont="1" applyFill="1" applyBorder="1" applyAlignment="1">
      <alignment horizontal="distributed" vertical="center" textRotation="255"/>
    </xf>
    <xf numFmtId="0" fontId="0" fillId="7" borderId="0" xfId="0" applyFill="1" applyAlignment="1">
      <alignment horizontal="distributed" vertical="center" textRotation="255"/>
    </xf>
    <xf numFmtId="0" fontId="0" fillId="7" borderId="56" xfId="0" applyFill="1" applyBorder="1" applyAlignment="1">
      <alignment horizontal="distributed" vertical="center" textRotation="255"/>
    </xf>
    <xf numFmtId="0" fontId="19" fillId="7" borderId="58" xfId="0" applyFont="1" applyFill="1" applyBorder="1" applyAlignment="1">
      <alignment horizontal="distributed" vertical="center"/>
    </xf>
    <xf numFmtId="0" fontId="19" fillId="7" borderId="0" xfId="0" applyFont="1" applyFill="1" applyAlignment="1">
      <alignment horizontal="distributed" vertical="center"/>
    </xf>
    <xf numFmtId="0" fontId="19" fillId="7" borderId="17" xfId="0" applyFont="1" applyFill="1" applyBorder="1" applyAlignment="1">
      <alignment horizontal="distributed" vertical="center"/>
    </xf>
    <xf numFmtId="0" fontId="19" fillId="8" borderId="45" xfId="0" applyFont="1" applyFill="1" applyBorder="1" applyAlignment="1">
      <alignment horizontal="distributed" vertical="center" textRotation="255"/>
    </xf>
    <xf numFmtId="0" fontId="19" fillId="8" borderId="5" xfId="0" applyFont="1" applyFill="1" applyBorder="1" applyAlignment="1">
      <alignment horizontal="distributed" vertical="center" textRotation="255"/>
    </xf>
    <xf numFmtId="0" fontId="19" fillId="8" borderId="30" xfId="0" applyFont="1" applyFill="1" applyBorder="1" applyAlignment="1">
      <alignment horizontal="distributed" vertical="center" textRotation="255"/>
    </xf>
    <xf numFmtId="0" fontId="19" fillId="8" borderId="45" xfId="0" applyFont="1" applyFill="1" applyBorder="1" applyAlignment="1">
      <alignment horizontal="distributed" vertical="center"/>
    </xf>
    <xf numFmtId="0" fontId="19" fillId="8" borderId="7" xfId="0" applyFont="1" applyFill="1" applyBorder="1" applyAlignment="1">
      <alignment horizontal="distributed" vertical="center"/>
    </xf>
    <xf numFmtId="0" fontId="19" fillId="8" borderId="57" xfId="0" applyFont="1" applyFill="1" applyBorder="1" applyAlignment="1">
      <alignment horizontal="distributed" vertical="center"/>
    </xf>
    <xf numFmtId="0" fontId="19" fillId="8" borderId="3" xfId="0" applyFont="1" applyFill="1" applyBorder="1" applyAlignment="1">
      <alignment horizontal="distributed" vertical="center"/>
    </xf>
    <xf numFmtId="0" fontId="19" fillId="8" borderId="17" xfId="0" applyFont="1" applyFill="1" applyBorder="1" applyAlignment="1">
      <alignment horizontal="distributed" vertical="center"/>
    </xf>
    <xf numFmtId="0" fontId="19" fillId="8" borderId="4" xfId="0" applyFont="1" applyFill="1" applyBorder="1" applyAlignment="1">
      <alignment horizontal="distributed" vertical="center"/>
    </xf>
    <xf numFmtId="0" fontId="19" fillId="8" borderId="58" xfId="0" applyFont="1" applyFill="1" applyBorder="1" applyAlignment="1">
      <alignment horizontal="distributed" vertical="center"/>
    </xf>
    <xf numFmtId="0" fontId="0" fillId="0" borderId="0" xfId="0" applyAlignment="1">
      <alignment horizontal="distributed" vertical="center"/>
    </xf>
    <xf numFmtId="0" fontId="19" fillId="8" borderId="3" xfId="0" applyFont="1" applyFill="1" applyBorder="1" applyAlignment="1">
      <alignment horizontal="distributed" vertical="center" wrapText="1"/>
    </xf>
    <xf numFmtId="0" fontId="19" fillId="8" borderId="17" xfId="0" applyFont="1" applyFill="1" applyBorder="1" applyAlignment="1">
      <alignment horizontal="distributed" vertical="center" wrapText="1"/>
    </xf>
    <xf numFmtId="0" fontId="0" fillId="0" borderId="17" xfId="0" applyBorder="1" applyAlignment="1">
      <alignment horizontal="distributed" vertical="center" wrapText="1"/>
    </xf>
    <xf numFmtId="0" fontId="19" fillId="8" borderId="61" xfId="0" applyFont="1" applyFill="1" applyBorder="1" applyAlignment="1">
      <alignment horizontal="distributed" vertical="center"/>
    </xf>
    <xf numFmtId="0" fontId="0" fillId="0" borderId="27" xfId="0" applyBorder="1" applyAlignment="1">
      <alignment horizontal="distributed" vertical="center"/>
    </xf>
    <xf numFmtId="0" fontId="19" fillId="8" borderId="62" xfId="0" applyFont="1" applyFill="1" applyBorder="1" applyAlignment="1">
      <alignment horizontal="distributed" vertical="center"/>
    </xf>
    <xf numFmtId="0" fontId="0" fillId="0" borderId="30" xfId="0" applyBorder="1" applyAlignment="1">
      <alignment horizontal="distributed" vertical="center"/>
    </xf>
    <xf numFmtId="0" fontId="3" fillId="3" borderId="58" xfId="0" applyFont="1" applyFill="1" applyBorder="1" applyAlignment="1">
      <alignment horizontal="distributed" vertical="center"/>
    </xf>
    <xf numFmtId="0" fontId="19" fillId="3" borderId="60" xfId="0" applyFont="1" applyFill="1" applyBorder="1" applyAlignment="1">
      <alignment horizontal="distributed" vertical="center" textRotation="255"/>
    </xf>
    <xf numFmtId="0" fontId="19" fillId="0" borderId="20" xfId="0" applyFont="1" applyBorder="1" applyAlignment="1">
      <alignment horizontal="distributed" vertical="center" textRotation="255"/>
    </xf>
    <xf numFmtId="0" fontId="0" fillId="0" borderId="47" xfId="0" applyBorder="1" applyAlignment="1">
      <alignment horizontal="distributed" vertical="center" textRotation="255"/>
    </xf>
    <xf numFmtId="0" fontId="19" fillId="3" borderId="62" xfId="0" applyFont="1" applyFill="1" applyBorder="1" applyAlignment="1">
      <alignment horizontal="distributed" vertical="center"/>
    </xf>
    <xf numFmtId="0" fontId="19" fillId="3" borderId="56" xfId="0" applyFont="1" applyFill="1" applyBorder="1" applyAlignment="1">
      <alignment horizontal="distributed" vertical="center"/>
    </xf>
    <xf numFmtId="0" fontId="0" fillId="0" borderId="56" xfId="0" applyBorder="1" applyAlignment="1">
      <alignment horizontal="distributed" vertical="center"/>
    </xf>
    <xf numFmtId="0" fontId="0" fillId="3" borderId="58" xfId="0" applyFill="1" applyBorder="1" applyAlignment="1">
      <alignment horizontal="distributed" vertical="center"/>
    </xf>
    <xf numFmtId="0" fontId="0" fillId="3" borderId="0" xfId="0" applyFill="1" applyAlignment="1">
      <alignment horizontal="distributed" vertical="center"/>
    </xf>
    <xf numFmtId="0" fontId="19" fillId="3" borderId="61" xfId="0" applyFont="1" applyFill="1" applyBorder="1" applyAlignment="1">
      <alignment horizontal="distributed" vertical="center"/>
    </xf>
    <xf numFmtId="0" fontId="0" fillId="3" borderId="2" xfId="0" applyFill="1" applyBorder="1" applyAlignment="1">
      <alignment horizontal="distributed" vertical="center"/>
    </xf>
    <xf numFmtId="0" fontId="0" fillId="0" borderId="20" xfId="0" applyBorder="1" applyAlignment="1">
      <alignment horizontal="distributed" vertical="center" textRotation="255"/>
    </xf>
    <xf numFmtId="0" fontId="0" fillId="0" borderId="49" xfId="0" applyBorder="1" applyAlignment="1">
      <alignment horizontal="distributed" vertical="center" textRotation="255"/>
    </xf>
    <xf numFmtId="0" fontId="19" fillId="3" borderId="58" xfId="0" applyFont="1" applyFill="1" applyBorder="1" applyAlignment="1">
      <alignment horizontal="distributed" vertical="center"/>
    </xf>
    <xf numFmtId="0" fontId="19" fillId="3" borderId="63" xfId="0" applyFont="1" applyFill="1" applyBorder="1" applyAlignment="1">
      <alignment horizontal="distributed" vertical="center" textRotation="255"/>
    </xf>
    <xf numFmtId="0" fontId="0" fillId="0" borderId="63" xfId="0" applyBorder="1" applyAlignment="1">
      <alignment horizontal="distributed" vertical="center" textRotation="255"/>
    </xf>
    <xf numFmtId="0" fontId="0" fillId="0" borderId="29" xfId="0" applyBorder="1" applyAlignment="1">
      <alignment horizontal="distributed" vertical="center" textRotation="255"/>
    </xf>
    <xf numFmtId="0" fontId="19" fillId="3" borderId="27" xfId="0" applyFont="1" applyFill="1" applyBorder="1" applyAlignment="1">
      <alignment horizontal="distributed" vertical="center"/>
    </xf>
    <xf numFmtId="0" fontId="0" fillId="0" borderId="5" xfId="0" applyBorder="1" applyAlignment="1">
      <alignment horizontal="distributed" vertical="center"/>
    </xf>
    <xf numFmtId="0" fontId="19" fillId="3" borderId="16" xfId="0" applyFont="1" applyFill="1" applyBorder="1" applyAlignment="1">
      <alignment horizontal="distributed" vertical="center"/>
    </xf>
    <xf numFmtId="0" fontId="19" fillId="0" borderId="2" xfId="0" applyFont="1" applyBorder="1" applyAlignment="1">
      <alignment horizontal="distributed" vertical="center"/>
    </xf>
    <xf numFmtId="0" fontId="0" fillId="3" borderId="62" xfId="0" applyFill="1" applyBorder="1" applyAlignment="1">
      <alignment horizontal="distributed" vertical="center"/>
    </xf>
    <xf numFmtId="0" fontId="0" fillId="3" borderId="56" xfId="0" applyFill="1" applyBorder="1" applyAlignment="1">
      <alignment horizontal="distributed" vertical="center"/>
    </xf>
    <xf numFmtId="0" fontId="19" fillId="3" borderId="28" xfId="0" applyFont="1" applyFill="1" applyBorder="1" applyAlignment="1">
      <alignment horizontal="distributed" vertical="center"/>
    </xf>
    <xf numFmtId="0" fontId="19" fillId="3" borderId="63" xfId="0" applyFont="1" applyFill="1" applyBorder="1" applyAlignment="1">
      <alignment horizontal="distributed" vertical="center"/>
    </xf>
    <xf numFmtId="0" fontId="0" fillId="0" borderId="63" xfId="0" applyBorder="1" applyAlignment="1">
      <alignment horizontal="distributed" vertical="center"/>
    </xf>
    <xf numFmtId="0" fontId="0" fillId="0" borderId="29" xfId="0" applyBorder="1" applyAlignment="1">
      <alignment horizontal="distributed" vertical="center"/>
    </xf>
    <xf numFmtId="0" fontId="19" fillId="3" borderId="28" xfId="0" applyFont="1" applyFill="1" applyBorder="1" applyAlignment="1">
      <alignment horizontal="distributed" vertical="center" textRotation="255"/>
    </xf>
    <xf numFmtId="0" fontId="0" fillId="3" borderId="63" xfId="0" applyFill="1" applyBorder="1" applyAlignment="1">
      <alignment horizontal="distributed" vertical="center" textRotation="255"/>
    </xf>
    <xf numFmtId="0" fontId="0" fillId="3" borderId="29" xfId="0" applyFill="1" applyBorder="1" applyAlignment="1">
      <alignment horizontal="distributed" vertical="center" textRotation="255"/>
    </xf>
    <xf numFmtId="0" fontId="0" fillId="0" borderId="2" xfId="0" applyBorder="1" applyAlignment="1">
      <alignment horizontal="distributed" vertical="center"/>
    </xf>
    <xf numFmtId="0" fontId="19" fillId="3" borderId="3" xfId="0" applyFont="1" applyFill="1" applyBorder="1" applyAlignment="1">
      <alignment horizontal="distributed" vertical="center"/>
    </xf>
    <xf numFmtId="0" fontId="19" fillId="3" borderId="17" xfId="0" applyFont="1" applyFill="1" applyBorder="1" applyAlignment="1">
      <alignment horizontal="distributed" vertical="center"/>
    </xf>
    <xf numFmtId="0" fontId="0" fillId="0" borderId="17" xfId="0" applyBorder="1" applyAlignment="1">
      <alignment horizontal="distributed" vertical="center"/>
    </xf>
    <xf numFmtId="0" fontId="19" fillId="3" borderId="19" xfId="0" applyFont="1" applyFill="1" applyBorder="1" applyAlignment="1">
      <alignment horizontal="distributed" vertical="center"/>
    </xf>
    <xf numFmtId="0" fontId="19" fillId="3" borderId="2" xfId="0" applyFont="1" applyFill="1" applyBorder="1" applyAlignment="1">
      <alignment horizontal="distributed" vertical="center"/>
    </xf>
    <xf numFmtId="0" fontId="19" fillId="3" borderId="70" xfId="0" applyFont="1" applyFill="1" applyBorder="1" applyAlignment="1">
      <alignment horizontal="distributed" vertical="center" textRotation="255"/>
    </xf>
    <xf numFmtId="0" fontId="0" fillId="0" borderId="70" xfId="0" applyBorder="1" applyAlignment="1">
      <alignment horizontal="distributed" vertical="center" textRotation="255"/>
    </xf>
    <xf numFmtId="0" fontId="0" fillId="0" borderId="91" xfId="0" applyBorder="1" applyAlignment="1">
      <alignment horizontal="distributed" vertical="center" textRotation="255"/>
    </xf>
    <xf numFmtId="0" fontId="0" fillId="3" borderId="24" xfId="0" applyFill="1" applyBorder="1" applyAlignment="1">
      <alignment horizontal="distributed" vertical="center"/>
    </xf>
    <xf numFmtId="0" fontId="0" fillId="0" borderId="25" xfId="0" applyBorder="1" applyAlignment="1">
      <alignment horizontal="distributed" vertical="center"/>
    </xf>
    <xf numFmtId="0" fontId="0" fillId="0" borderId="26" xfId="0" applyBorder="1" applyAlignment="1">
      <alignment horizontal="distributed" vertical="center"/>
    </xf>
    <xf numFmtId="0" fontId="19" fillId="9" borderId="17" xfId="0" applyFont="1" applyFill="1" applyBorder="1" applyAlignment="1">
      <alignment horizontal="distributed" vertical="center"/>
    </xf>
    <xf numFmtId="0" fontId="19" fillId="7" borderId="56" xfId="0" applyFont="1" applyFill="1" applyBorder="1" applyAlignment="1">
      <alignment horizontal="distributed" vertical="center" wrapText="1"/>
    </xf>
    <xf numFmtId="0" fontId="19" fillId="9" borderId="0" xfId="0" applyFont="1" applyFill="1" applyAlignment="1">
      <alignment horizontal="distributed" vertical="center"/>
    </xf>
    <xf numFmtId="0" fontId="0" fillId="7" borderId="17" xfId="0" applyFill="1" applyBorder="1" applyAlignment="1">
      <alignment horizontal="distributed" vertical="center"/>
    </xf>
    <xf numFmtId="177" fontId="19" fillId="7" borderId="17" xfId="0" applyNumberFormat="1" applyFont="1" applyFill="1" applyBorder="1" applyAlignment="1">
      <alignment horizontal="distributed" vertical="center"/>
    </xf>
    <xf numFmtId="0" fontId="19" fillId="0" borderId="17" xfId="0" applyFont="1" applyBorder="1" applyAlignment="1">
      <alignment horizontal="distributed" vertical="center"/>
    </xf>
    <xf numFmtId="0" fontId="19" fillId="7" borderId="27" xfId="0" applyFont="1" applyFill="1" applyBorder="1" applyAlignment="1">
      <alignment horizontal="distributed" vertical="center" textRotation="255"/>
    </xf>
    <xf numFmtId="0" fontId="19" fillId="0" borderId="5" xfId="0" applyFont="1" applyBorder="1" applyAlignment="1">
      <alignment horizontal="distributed" vertical="center" textRotation="255"/>
    </xf>
    <xf numFmtId="0" fontId="19" fillId="0" borderId="56" xfId="0" applyFont="1" applyBorder="1" applyAlignment="1">
      <alignment horizontal="distributed" vertical="center" textRotation="255"/>
    </xf>
    <xf numFmtId="0" fontId="19" fillId="7" borderId="58" xfId="0" applyFont="1" applyFill="1" applyBorder="1" applyAlignment="1">
      <alignment horizontal="distributed" vertical="center" wrapText="1"/>
    </xf>
    <xf numFmtId="0" fontId="0" fillId="9" borderId="2" xfId="0" applyFill="1" applyBorder="1" applyAlignment="1">
      <alignment horizontal="distributed" vertical="center"/>
    </xf>
    <xf numFmtId="0" fontId="19" fillId="9" borderId="2" xfId="0" applyFont="1" applyFill="1" applyBorder="1" applyAlignment="1">
      <alignment horizontal="distributed" vertical="center"/>
    </xf>
    <xf numFmtId="0" fontId="0" fillId="9" borderId="4" xfId="0" applyFill="1" applyBorder="1" applyAlignment="1">
      <alignment horizontal="distributed" vertical="center" shrinkToFit="1"/>
    </xf>
    <xf numFmtId="0" fontId="0" fillId="9" borderId="1" xfId="0" applyFill="1" applyBorder="1" applyAlignment="1">
      <alignment horizontal="distributed" vertical="center" shrinkToFit="1"/>
    </xf>
    <xf numFmtId="0" fontId="0" fillId="9" borderId="3" xfId="0" applyFill="1" applyBorder="1" applyAlignment="1">
      <alignment horizontal="distributed" vertical="center" shrinkToFit="1"/>
    </xf>
    <xf numFmtId="0" fontId="3" fillId="3" borderId="61" xfId="0" applyFont="1" applyFill="1" applyBorder="1" applyAlignment="1">
      <alignment horizontal="distributed" vertical="center"/>
    </xf>
    <xf numFmtId="0" fontId="19" fillId="7" borderId="61" xfId="0" applyFont="1" applyFill="1" applyBorder="1" applyAlignment="1">
      <alignment horizontal="distributed" vertical="center"/>
    </xf>
    <xf numFmtId="0" fontId="19" fillId="7" borderId="2" xfId="0" applyFont="1" applyFill="1" applyBorder="1" applyAlignment="1">
      <alignment horizontal="distributed" vertical="center"/>
    </xf>
    <xf numFmtId="0" fontId="2" fillId="3" borderId="1" xfId="0" applyFont="1" applyFill="1" applyBorder="1" applyAlignment="1">
      <alignment horizontal="distributed" vertical="center"/>
    </xf>
    <xf numFmtId="0" fontId="0" fillId="3" borderId="1" xfId="0" applyFill="1" applyBorder="1" applyAlignment="1">
      <alignment horizontal="distributed"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3" fillId="3" borderId="1" xfId="0" applyFont="1" applyFill="1" applyBorder="1" applyAlignment="1">
      <alignment horizontal="distributed" vertical="center"/>
    </xf>
    <xf numFmtId="0" fontId="0" fillId="3" borderId="1" xfId="0" applyFill="1" applyBorder="1" applyAlignment="1">
      <alignment horizontal="center" vertical="center"/>
    </xf>
    <xf numFmtId="0" fontId="2" fillId="3" borderId="3" xfId="0" applyFont="1" applyFill="1" applyBorder="1" applyAlignment="1">
      <alignment horizontal="center" vertical="center"/>
    </xf>
    <xf numFmtId="0" fontId="0" fillId="0" borderId="4" xfId="0"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textRotation="255"/>
    </xf>
    <xf numFmtId="0" fontId="2" fillId="3" borderId="61" xfId="0" applyFont="1" applyFill="1" applyBorder="1" applyAlignment="1">
      <alignment horizontal="center" vertical="center" textRotation="255"/>
    </xf>
    <xf numFmtId="0" fontId="2" fillId="3" borderId="2" xfId="0" applyFont="1" applyFill="1" applyBorder="1" applyAlignment="1">
      <alignment horizontal="center" vertical="center"/>
    </xf>
    <xf numFmtId="0" fontId="2" fillId="3" borderId="27"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1" fontId="14" fillId="3" borderId="66" xfId="5" applyFont="1" applyFill="1" applyBorder="1" applyAlignment="1">
      <alignment horizontal="center" vertical="center"/>
    </xf>
    <xf numFmtId="0" fontId="0" fillId="3" borderId="33"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84" fontId="14" fillId="3" borderId="51" xfId="5" applyNumberFormat="1" applyFont="1" applyFill="1" applyBorder="1" applyAlignment="1">
      <alignment horizontal="center" vertical="center" wrapText="1"/>
    </xf>
    <xf numFmtId="184" fontId="0" fillId="0" borderId="63" xfId="0" applyNumberFormat="1" applyBorder="1" applyAlignment="1">
      <alignment horizontal="center" vertical="center"/>
    </xf>
    <xf numFmtId="182" fontId="14" fillId="3" borderId="51" xfId="5" applyNumberFormat="1" applyFont="1" applyFill="1" applyBorder="1" applyAlignment="1">
      <alignment horizontal="center" vertical="center" wrapText="1"/>
    </xf>
    <xf numFmtId="182" fontId="0" fillId="0" borderId="63" xfId="0" applyNumberFormat="1" applyBorder="1" applyAlignment="1">
      <alignment horizontal="center" vertical="center"/>
    </xf>
    <xf numFmtId="0" fontId="0" fillId="3" borderId="66" xfId="0" applyFill="1" applyBorder="1" applyAlignment="1">
      <alignment horizontal="center" vertical="center"/>
    </xf>
    <xf numFmtId="1" fontId="14" fillId="3" borderId="57" xfId="5" applyFont="1" applyFill="1" applyBorder="1" applyAlignment="1">
      <alignment horizontal="center" vertical="center" wrapText="1"/>
    </xf>
    <xf numFmtId="0" fontId="0" fillId="0" borderId="58" xfId="0" applyBorder="1" applyAlignment="1">
      <alignment horizontal="center" vertical="center"/>
    </xf>
    <xf numFmtId="1" fontId="14" fillId="3" borderId="51" xfId="5" applyFont="1" applyFill="1" applyBorder="1" applyAlignment="1">
      <alignment horizontal="center" vertical="center" wrapText="1"/>
    </xf>
    <xf numFmtId="0" fontId="0" fillId="0" borderId="63" xfId="0" applyBorder="1" applyAlignment="1">
      <alignment horizontal="center" vertical="center"/>
    </xf>
    <xf numFmtId="1" fontId="14" fillId="3" borderId="51" xfId="5" applyFont="1" applyFill="1" applyBorder="1" applyAlignment="1">
      <alignment horizontal="center" vertical="center"/>
    </xf>
    <xf numFmtId="0" fontId="0" fillId="0" borderId="29" xfId="0" applyBorder="1" applyAlignment="1">
      <alignment horizontal="center" vertical="center"/>
    </xf>
    <xf numFmtId="0" fontId="2" fillId="3" borderId="46" xfId="0" applyFont="1" applyFill="1" applyBorder="1"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xf>
    <xf numFmtId="0" fontId="0" fillId="3" borderId="3" xfId="0" applyFill="1" applyBorder="1" applyAlignment="1">
      <alignment horizontal="center" vertical="center"/>
    </xf>
    <xf numFmtId="0" fontId="0" fillId="0" borderId="17" xfId="0" applyBorder="1" applyAlignment="1">
      <alignment horizontal="center" vertical="center"/>
    </xf>
    <xf numFmtId="0" fontId="0" fillId="3" borderId="1" xfId="0" applyFill="1" applyBorder="1" applyAlignment="1">
      <alignment horizontal="center" vertical="center" textRotation="255"/>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3" fillId="5" borderId="11" xfId="0" applyFont="1" applyFill="1" applyBorder="1" applyAlignment="1">
      <alignment horizontal="center" vertical="center"/>
    </xf>
    <xf numFmtId="0" fontId="0" fillId="5" borderId="12" xfId="0" applyFill="1" applyBorder="1" applyAlignment="1">
      <alignment horizontal="center" vertical="center"/>
    </xf>
    <xf numFmtId="0" fontId="3" fillId="3" borderId="46" xfId="0" applyFont="1" applyFill="1" applyBorder="1" applyAlignment="1">
      <alignment horizontal="center" vertical="center"/>
    </xf>
    <xf numFmtId="0" fontId="0" fillId="3" borderId="20" xfId="0" applyFill="1" applyBorder="1" applyAlignment="1">
      <alignment horizontal="center" vertical="center"/>
    </xf>
    <xf numFmtId="0" fontId="0" fillId="0" borderId="47" xfId="0" applyBorder="1" applyAlignment="1">
      <alignment horizontal="center" vertical="center"/>
    </xf>
    <xf numFmtId="0" fontId="3" fillId="3" borderId="33" xfId="0" applyFont="1" applyFill="1" applyBorder="1" applyAlignment="1">
      <alignment horizontal="center" vertical="center"/>
    </xf>
    <xf numFmtId="0" fontId="0" fillId="3" borderId="34" xfId="0" applyFill="1" applyBorder="1" applyAlignment="1">
      <alignment horizontal="center" vertical="center"/>
    </xf>
    <xf numFmtId="0" fontId="0" fillId="0" borderId="40" xfId="0" applyBorder="1" applyAlignment="1">
      <alignment horizontal="center" vertical="center"/>
    </xf>
    <xf numFmtId="177" fontId="3" fillId="3" borderId="66" xfId="0" applyNumberFormat="1" applyFont="1" applyFill="1" applyBorder="1" applyAlignment="1">
      <alignment horizontal="center" vertical="center"/>
    </xf>
    <xf numFmtId="177" fontId="3" fillId="3" borderId="46" xfId="0" applyNumberFormat="1" applyFont="1" applyFill="1" applyBorder="1" applyAlignment="1">
      <alignment horizontal="center" vertical="center"/>
    </xf>
    <xf numFmtId="0" fontId="0" fillId="3" borderId="51"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3" fillId="3" borderId="6" xfId="0" applyFont="1" applyFill="1" applyBorder="1" applyAlignment="1">
      <alignment horizontal="center" vertical="center"/>
    </xf>
    <xf numFmtId="0" fontId="0" fillId="3" borderId="45" xfId="0" applyFill="1" applyBorder="1" applyAlignment="1">
      <alignment horizontal="center" vertical="center"/>
    </xf>
    <xf numFmtId="0" fontId="0" fillId="3" borderId="70" xfId="0" applyFill="1" applyBorder="1" applyAlignment="1">
      <alignment horizontal="center" vertical="center"/>
    </xf>
    <xf numFmtId="0" fontId="0" fillId="3" borderId="5" xfId="0" applyFill="1" applyBorder="1" applyAlignment="1">
      <alignment horizontal="center" vertical="center"/>
    </xf>
    <xf numFmtId="0" fontId="0" fillId="3" borderId="71" xfId="0" applyFill="1" applyBorder="1" applyAlignment="1">
      <alignment horizontal="center" vertical="center"/>
    </xf>
    <xf numFmtId="0" fontId="0" fillId="3" borderId="53" xfId="0" applyFill="1" applyBorder="1" applyAlignment="1">
      <alignment horizontal="center" vertical="center"/>
    </xf>
    <xf numFmtId="0" fontId="3" fillId="3" borderId="46" xfId="0" applyFont="1" applyFill="1" applyBorder="1" applyAlignment="1">
      <alignment horizontal="center" vertical="center" textRotation="255"/>
    </xf>
    <xf numFmtId="0" fontId="0" fillId="3" borderId="20" xfId="0" applyFill="1" applyBorder="1" applyAlignment="1">
      <alignment horizontal="center" vertical="center" textRotation="255"/>
    </xf>
    <xf numFmtId="0" fontId="0" fillId="0" borderId="20" xfId="0" applyBorder="1" applyAlignment="1">
      <alignment horizontal="center" vertical="center" textRotation="255"/>
    </xf>
    <xf numFmtId="0" fontId="0" fillId="0" borderId="47" xfId="0" applyBorder="1" applyAlignment="1">
      <alignment horizontal="center" vertical="center" textRotation="255"/>
    </xf>
    <xf numFmtId="0" fontId="0" fillId="3" borderId="46" xfId="0" applyFill="1" applyBorder="1" applyAlignment="1">
      <alignment horizontal="center" vertical="center" textRotation="255"/>
    </xf>
    <xf numFmtId="0" fontId="0" fillId="3" borderId="6" xfId="0"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3" borderId="3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2" fillId="3" borderId="66" xfId="0" applyFont="1"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2" fillId="3" borderId="35" xfId="0" applyFont="1" applyFill="1" applyBorder="1" applyAlignment="1">
      <alignment horizontal="center" vertical="center"/>
    </xf>
    <xf numFmtId="0" fontId="0" fillId="3" borderId="36" xfId="0" applyFill="1" applyBorder="1" applyAlignment="1">
      <alignment horizontal="center" vertical="center"/>
    </xf>
    <xf numFmtId="0" fontId="23" fillId="4" borderId="35" xfId="1" applyFont="1" applyFill="1" applyBorder="1" applyAlignment="1">
      <alignment horizontal="center" vertical="center"/>
    </xf>
    <xf numFmtId="0" fontId="2" fillId="4" borderId="3" xfId="0" applyFont="1" applyFill="1" applyBorder="1" applyAlignment="1">
      <alignment horizontal="center" vertical="center"/>
    </xf>
    <xf numFmtId="0" fontId="23" fillId="4" borderId="37" xfId="1" applyFont="1" applyFill="1" applyBorder="1" applyAlignment="1">
      <alignment horizontal="center" vertical="center"/>
    </xf>
    <xf numFmtId="0" fontId="2" fillId="4" borderId="38" xfId="0" applyFont="1" applyFill="1" applyBorder="1" applyAlignment="1">
      <alignment horizontal="center" vertical="center"/>
    </xf>
    <xf numFmtId="0" fontId="23" fillId="3" borderId="6" xfId="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3" borderId="11" xfId="1" applyFont="1" applyFill="1" applyBorder="1" applyAlignment="1">
      <alignment horizontal="center" vertical="center" wrapText="1"/>
    </xf>
    <xf numFmtId="0" fontId="2" fillId="3" borderId="13" xfId="0" applyFont="1" applyFill="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23" fillId="3" borderId="24" xfId="1" applyFont="1" applyFill="1" applyBorder="1" applyAlignment="1">
      <alignment horizontal="center" vertical="center"/>
    </xf>
    <xf numFmtId="0" fontId="0" fillId="0" borderId="25" xfId="0" applyBorder="1" applyAlignment="1">
      <alignment horizontal="center" vertical="center"/>
    </xf>
    <xf numFmtId="0" fontId="23" fillId="3" borderId="11" xfId="1" applyFont="1" applyFill="1" applyBorder="1" applyAlignment="1">
      <alignment horizontal="center" vertical="center"/>
    </xf>
    <xf numFmtId="0" fontId="2" fillId="3" borderId="12"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3" borderId="14"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3" fillId="4" borderId="21" xfId="1" applyFont="1" applyFill="1" applyBorder="1" applyAlignment="1">
      <alignment horizontal="center" vertical="center"/>
    </xf>
    <xf numFmtId="0" fontId="2" fillId="4" borderId="22" xfId="0" applyFont="1" applyFill="1" applyBorder="1" applyAlignment="1">
      <alignment horizontal="center" vertical="center"/>
    </xf>
    <xf numFmtId="0" fontId="23" fillId="4" borderId="16" xfId="1" applyFont="1" applyFill="1" applyBorder="1" applyAlignment="1">
      <alignment horizontal="center" vertical="center"/>
    </xf>
    <xf numFmtId="0" fontId="2" fillId="4" borderId="17" xfId="0" applyFont="1" applyFill="1" applyBorder="1" applyAlignment="1">
      <alignment horizontal="center" vertical="center"/>
    </xf>
    <xf numFmtId="0" fontId="2" fillId="3" borderId="31" xfId="0" applyFont="1" applyFill="1" applyBorder="1" applyAlignment="1">
      <alignment horizontal="center" vertical="center"/>
    </xf>
    <xf numFmtId="0" fontId="0" fillId="0" borderId="22" xfId="0" applyBorder="1" applyAlignment="1">
      <alignment horizontal="center" vertical="center"/>
    </xf>
    <xf numFmtId="0" fontId="2" fillId="3" borderId="38" xfId="0" applyFont="1" applyFill="1" applyBorder="1" applyAlignment="1">
      <alignment horizontal="center" vertical="center"/>
    </xf>
    <xf numFmtId="0" fontId="2" fillId="3" borderId="46" xfId="0" applyFont="1" applyFill="1" applyBorder="1" applyAlignment="1">
      <alignment horizontal="center" vertical="center" textRotation="255"/>
    </xf>
    <xf numFmtId="0" fontId="0" fillId="0" borderId="49" xfId="0" applyBorder="1" applyAlignment="1">
      <alignment horizontal="center" vertical="center" textRotation="255"/>
    </xf>
    <xf numFmtId="0" fontId="0" fillId="3" borderId="51" xfId="0" applyFill="1" applyBorder="1" applyAlignment="1">
      <alignment horizontal="center" vertical="center" textRotation="255"/>
    </xf>
    <xf numFmtId="0" fontId="6" fillId="3" borderId="3" xfId="0" applyFont="1" applyFill="1" applyBorder="1" applyAlignment="1">
      <alignment horizontal="center" vertical="center" wrapText="1"/>
    </xf>
    <xf numFmtId="0" fontId="0" fillId="0" borderId="17" xfId="0" applyBorder="1" applyAlignment="1">
      <alignment horizontal="center" vertical="center" wrapText="1"/>
    </xf>
    <xf numFmtId="0" fontId="2" fillId="3" borderId="24" xfId="0" applyFont="1" applyFill="1" applyBorder="1" applyAlignment="1">
      <alignment horizontal="center" vertical="center"/>
    </xf>
    <xf numFmtId="0" fontId="2" fillId="3" borderId="28" xfId="0" applyFont="1" applyFill="1" applyBorder="1" applyAlignment="1">
      <alignment horizontal="center" vertical="center" textRotation="255"/>
    </xf>
    <xf numFmtId="0" fontId="0" fillId="0" borderId="63" xfId="0" applyBorder="1" applyAlignment="1">
      <alignment horizontal="center" vertical="center" textRotation="255"/>
    </xf>
    <xf numFmtId="0" fontId="0" fillId="0" borderId="29" xfId="0" applyBorder="1" applyAlignment="1">
      <alignment horizontal="center" vertical="center" textRotation="255"/>
    </xf>
    <xf numFmtId="0" fontId="0" fillId="0" borderId="64" xfId="0" applyBorder="1" applyAlignment="1">
      <alignment horizontal="center" vertical="center" textRotation="255"/>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3" fillId="3" borderId="28" xfId="0" applyFont="1" applyFill="1" applyBorder="1" applyAlignment="1">
      <alignment horizontal="center" vertical="center" textRotation="255"/>
    </xf>
    <xf numFmtId="0" fontId="2" fillId="3" borderId="28" xfId="0" applyFont="1" applyFill="1" applyBorder="1" applyAlignment="1">
      <alignment horizontal="center" vertical="center"/>
    </xf>
    <xf numFmtId="0" fontId="0" fillId="0" borderId="61" xfId="0" applyBorder="1" applyAlignment="1">
      <alignment horizontal="center" vertical="center"/>
    </xf>
    <xf numFmtId="0" fontId="2" fillId="3" borderId="20" xfId="0" applyFont="1" applyFill="1" applyBorder="1" applyAlignment="1">
      <alignment horizontal="center" vertical="center" textRotation="255"/>
    </xf>
    <xf numFmtId="0" fontId="0" fillId="0" borderId="70" xfId="0" applyBorder="1" applyAlignment="1">
      <alignment horizontal="center" vertical="center"/>
    </xf>
    <xf numFmtId="0" fontId="2" fillId="3" borderId="29" xfId="0" applyFont="1" applyFill="1" applyBorder="1" applyAlignment="1">
      <alignment horizontal="center" vertical="center" textRotation="255"/>
    </xf>
    <xf numFmtId="0" fontId="0" fillId="0" borderId="3" xfId="0" applyBorder="1" applyAlignment="1">
      <alignment horizontal="center" vertical="center"/>
    </xf>
    <xf numFmtId="0" fontId="2" fillId="3" borderId="61" xfId="0" applyFont="1" applyFill="1" applyBorder="1" applyAlignment="1">
      <alignment horizontal="center" vertical="center"/>
    </xf>
    <xf numFmtId="0" fontId="0" fillId="0" borderId="2" xfId="0" applyBorder="1" applyAlignment="1">
      <alignment horizontal="center" vertical="center"/>
    </xf>
    <xf numFmtId="0" fontId="2" fillId="3" borderId="1" xfId="0" applyFont="1" applyFill="1" applyBorder="1" applyAlignment="1">
      <alignment horizontal="center" vertical="center" textRotation="255"/>
    </xf>
    <xf numFmtId="0" fontId="2" fillId="3" borderId="62" xfId="0" applyFont="1" applyFill="1" applyBorder="1" applyAlignment="1">
      <alignment horizontal="center" vertical="center"/>
    </xf>
    <xf numFmtId="0" fontId="0" fillId="0" borderId="56" xfId="0" applyBorder="1" applyAlignment="1">
      <alignment horizontal="center" vertical="center"/>
    </xf>
    <xf numFmtId="0" fontId="2" fillId="3" borderId="29" xfId="0" applyFont="1" applyFill="1" applyBorder="1" applyAlignment="1">
      <alignment horizontal="center" vertical="center"/>
    </xf>
    <xf numFmtId="0" fontId="2" fillId="3" borderId="17" xfId="0" applyFont="1" applyFill="1" applyBorder="1" applyAlignment="1">
      <alignment horizontal="center" vertical="center"/>
    </xf>
    <xf numFmtId="0" fontId="0" fillId="3" borderId="63" xfId="0" applyFill="1" applyBorder="1" applyAlignment="1">
      <alignment horizontal="center" vertical="center" textRotation="255"/>
    </xf>
    <xf numFmtId="177" fontId="9" fillId="3" borderId="3" xfId="0" applyNumberFormat="1" applyFont="1" applyFill="1" applyBorder="1" applyAlignment="1">
      <alignment horizontal="center" vertical="center"/>
    </xf>
    <xf numFmtId="0" fontId="0" fillId="0" borderId="18" xfId="0" applyBorder="1" applyAlignment="1">
      <alignment horizontal="center" vertical="center"/>
    </xf>
    <xf numFmtId="0" fontId="0" fillId="3" borderId="57" xfId="0" applyFill="1" applyBorder="1" applyAlignment="1">
      <alignment horizontal="center" vertical="center"/>
    </xf>
    <xf numFmtId="0" fontId="0" fillId="3" borderId="28" xfId="0" applyFill="1" applyBorder="1" applyAlignment="1">
      <alignment horizontal="center" vertical="center"/>
    </xf>
    <xf numFmtId="0" fontId="9" fillId="3" borderId="20" xfId="0" applyFont="1" applyFill="1" applyBorder="1" applyAlignment="1">
      <alignment vertical="center" textRotation="255"/>
    </xf>
    <xf numFmtId="0" fontId="0" fillId="0" borderId="20" xfId="0" applyBorder="1" applyAlignment="1">
      <alignment vertical="center" textRotation="255"/>
    </xf>
    <xf numFmtId="0" fontId="0" fillId="0" borderId="47" xfId="0" applyBorder="1" applyAlignment="1">
      <alignment vertical="center" textRotation="255"/>
    </xf>
    <xf numFmtId="177" fontId="9" fillId="3" borderId="17" xfId="0" applyNumberFormat="1" applyFont="1" applyFill="1" applyBorder="1" applyAlignment="1">
      <alignment horizontal="center" vertical="center"/>
    </xf>
    <xf numFmtId="177" fontId="9" fillId="3" borderId="4" xfId="0" applyNumberFormat="1" applyFont="1" applyFill="1" applyBorder="1" applyAlignment="1">
      <alignment horizontal="center" vertical="center"/>
    </xf>
    <xf numFmtId="177" fontId="9"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27" xfId="0" applyFont="1" applyFill="1" applyBorder="1" applyAlignment="1">
      <alignment horizontal="center" vertical="center"/>
    </xf>
    <xf numFmtId="177" fontId="9" fillId="3" borderId="61" xfId="0" applyNumberFormat="1" applyFont="1" applyFill="1" applyBorder="1" applyAlignment="1">
      <alignment horizontal="center" vertical="center"/>
    </xf>
    <xf numFmtId="0" fontId="9" fillId="3" borderId="58" xfId="0" applyFont="1" applyFill="1" applyBorder="1" applyAlignment="1">
      <alignment horizontal="center" vertical="center"/>
    </xf>
    <xf numFmtId="0" fontId="9" fillId="3" borderId="62" xfId="0" applyFont="1" applyFill="1" applyBorder="1" applyAlignment="1">
      <alignment horizontal="center" vertical="center"/>
    </xf>
    <xf numFmtId="177" fontId="9" fillId="3" borderId="28" xfId="0" applyNumberFormat="1" applyFont="1" applyFill="1" applyBorder="1" applyAlignment="1">
      <alignment horizontal="center" vertical="center" wrapText="1"/>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xf>
    <xf numFmtId="177" fontId="9" fillId="3" borderId="28" xfId="0" applyNumberFormat="1" applyFont="1" applyFill="1" applyBorder="1" applyAlignment="1">
      <alignment horizontal="center" vertical="center"/>
    </xf>
    <xf numFmtId="177" fontId="9" fillId="3" borderId="29" xfId="0" applyNumberFormat="1" applyFont="1" applyFill="1" applyBorder="1" applyAlignment="1">
      <alignment horizontal="center" vertical="center"/>
    </xf>
    <xf numFmtId="177" fontId="9" fillId="3" borderId="60" xfId="0" applyNumberFormat="1" applyFont="1" applyFill="1" applyBorder="1" applyAlignment="1">
      <alignment vertical="center" textRotation="255"/>
    </xf>
    <xf numFmtId="0" fontId="0" fillId="0" borderId="49" xfId="0" applyBorder="1" applyAlignment="1">
      <alignment vertical="center" textRotation="255"/>
    </xf>
    <xf numFmtId="0" fontId="0" fillId="3" borderId="60" xfId="0" applyFill="1" applyBorder="1" applyAlignment="1">
      <alignment vertical="center" textRotation="255"/>
    </xf>
    <xf numFmtId="177" fontId="9" fillId="3" borderId="6" xfId="0" applyNumberFormat="1" applyFont="1" applyFill="1" applyBorder="1">
      <alignment vertical="center"/>
    </xf>
    <xf numFmtId="0" fontId="0" fillId="3" borderId="7" xfId="0" applyFill="1" applyBorder="1">
      <alignment vertical="center"/>
    </xf>
    <xf numFmtId="0" fontId="0" fillId="3" borderId="45" xfId="0" applyFill="1" applyBorder="1">
      <alignment vertical="center"/>
    </xf>
    <xf numFmtId="0" fontId="0" fillId="3" borderId="70" xfId="0" applyFill="1" applyBorder="1">
      <alignment vertical="center"/>
    </xf>
    <xf numFmtId="0" fontId="0" fillId="3" borderId="0" xfId="0" applyFill="1">
      <alignment vertical="center"/>
    </xf>
    <xf numFmtId="0" fontId="0" fillId="3" borderId="5" xfId="0" applyFill="1" applyBorder="1">
      <alignment vertical="center"/>
    </xf>
    <xf numFmtId="0" fontId="0" fillId="3" borderId="91" xfId="0" applyFill="1" applyBorder="1">
      <alignment vertical="center"/>
    </xf>
    <xf numFmtId="0" fontId="0" fillId="3" borderId="56" xfId="0" applyFill="1" applyBorder="1">
      <alignment vertical="center"/>
    </xf>
    <xf numFmtId="0" fontId="0" fillId="3" borderId="30" xfId="0" applyFill="1" applyBorder="1">
      <alignment vertical="center"/>
    </xf>
    <xf numFmtId="0" fontId="0" fillId="3" borderId="28" xfId="0" applyFill="1" applyBorder="1" applyAlignment="1">
      <alignment horizontal="center" vertical="center" textRotation="255"/>
    </xf>
    <xf numFmtId="0" fontId="0" fillId="3" borderId="29" xfId="0" applyFill="1" applyBorder="1" applyAlignment="1">
      <alignment horizontal="center" vertical="center" textRotation="255"/>
    </xf>
    <xf numFmtId="0" fontId="2" fillId="3" borderId="63" xfId="0" applyFont="1" applyFill="1" applyBorder="1" applyAlignment="1">
      <alignment horizontal="center" vertical="center" textRotation="255"/>
    </xf>
    <xf numFmtId="0" fontId="0" fillId="3" borderId="11" xfId="0" applyFill="1" applyBorder="1">
      <alignment vertical="center"/>
    </xf>
    <xf numFmtId="0" fontId="0" fillId="3" borderId="12" xfId="0" applyFill="1" applyBorder="1">
      <alignment vertical="center"/>
    </xf>
    <xf numFmtId="0" fontId="0" fillId="3" borderId="10" xfId="0" applyFill="1" applyBorder="1">
      <alignment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center" vertical="center"/>
    </xf>
    <xf numFmtId="0" fontId="0" fillId="3" borderId="60" xfId="0" applyFill="1" applyBorder="1" applyAlignment="1">
      <alignment horizontal="center" vertical="center" textRotation="255"/>
    </xf>
    <xf numFmtId="0" fontId="0" fillId="3" borderId="47" xfId="0" applyFill="1" applyBorder="1" applyAlignment="1">
      <alignment horizontal="center" vertical="center" textRotation="255"/>
    </xf>
    <xf numFmtId="0" fontId="2" fillId="3" borderId="25" xfId="0" applyFont="1" applyFill="1" applyBorder="1" applyAlignment="1">
      <alignment horizontal="center" vertical="center"/>
    </xf>
    <xf numFmtId="0" fontId="0" fillId="3" borderId="25" xfId="0" applyFill="1" applyBorder="1" applyAlignment="1">
      <alignment horizontal="center" vertical="center"/>
    </xf>
    <xf numFmtId="0" fontId="2" fillId="3" borderId="56" xfId="0" applyFont="1" applyFill="1" applyBorder="1" applyAlignment="1">
      <alignment horizontal="center" vertical="center"/>
    </xf>
    <xf numFmtId="0" fontId="0" fillId="3" borderId="56" xfId="0" applyFill="1" applyBorder="1" applyAlignment="1">
      <alignment horizontal="center" vertical="center"/>
    </xf>
    <xf numFmtId="0" fontId="25" fillId="0" borderId="0" xfId="7" applyFont="1" applyAlignment="1">
      <alignment horizontal="distributed"/>
    </xf>
    <xf numFmtId="0" fontId="29" fillId="0" borderId="0" xfId="7" applyFont="1" applyAlignment="1">
      <alignment horizontal="distributed"/>
    </xf>
    <xf numFmtId="38" fontId="25" fillId="0" borderId="28" xfId="7" applyNumberFormat="1" applyFont="1" applyBorder="1" applyAlignment="1">
      <alignment horizontal="distributed" vertical="center" wrapText="1" justifyLastLine="1"/>
    </xf>
    <xf numFmtId="38" fontId="25" fillId="0" borderId="29" xfId="7" applyNumberFormat="1" applyFont="1" applyBorder="1" applyAlignment="1">
      <alignment horizontal="distributed" vertical="center" wrapText="1" justifyLastLine="1"/>
    </xf>
    <xf numFmtId="0" fontId="25" fillId="0" borderId="28" xfId="7" applyFont="1" applyBorder="1" applyAlignment="1">
      <alignment horizontal="distributed" vertical="center" wrapText="1" justifyLastLine="1"/>
    </xf>
    <xf numFmtId="0" fontId="25" fillId="0" borderId="29" xfId="7" applyFont="1" applyBorder="1" applyAlignment="1">
      <alignment horizontal="distributed" vertical="center" wrapText="1" justifyLastLine="1"/>
    </xf>
    <xf numFmtId="38" fontId="25" fillId="0" borderId="27" xfId="7" applyNumberFormat="1" applyFont="1" applyBorder="1" applyAlignment="1">
      <alignment horizontal="center" vertical="center" wrapText="1"/>
    </xf>
    <xf numFmtId="38" fontId="25" fillId="0" borderId="5" xfId="7" applyNumberFormat="1" applyFont="1" applyBorder="1" applyAlignment="1">
      <alignment horizontal="center" vertical="center" wrapText="1"/>
    </xf>
    <xf numFmtId="38" fontId="25" fillId="0" borderId="30" xfId="7" applyNumberFormat="1" applyFont="1" applyBorder="1" applyAlignment="1">
      <alignment horizontal="center" vertical="center" wrapText="1"/>
    </xf>
    <xf numFmtId="38" fontId="25" fillId="0" borderId="28" xfId="7" applyNumberFormat="1" applyFont="1" applyBorder="1" applyAlignment="1">
      <alignment horizontal="center" vertical="center" wrapText="1"/>
    </xf>
    <xf numFmtId="38" fontId="25" fillId="0" borderId="63" xfId="7" applyNumberFormat="1" applyFont="1" applyBorder="1" applyAlignment="1">
      <alignment horizontal="center" vertical="center" wrapText="1"/>
    </xf>
    <xf numFmtId="38" fontId="25" fillId="0" borderId="29" xfId="7" applyNumberFormat="1" applyFont="1" applyBorder="1" applyAlignment="1">
      <alignment horizontal="center" vertical="center" wrapText="1"/>
    </xf>
    <xf numFmtId="38" fontId="25" fillId="0" borderId="28" xfId="7" applyNumberFormat="1" applyFont="1" applyBorder="1" applyAlignment="1">
      <alignment horizontal="center" vertical="center"/>
    </xf>
    <xf numFmtId="38" fontId="25" fillId="0" borderId="63" xfId="7" applyNumberFormat="1" applyFont="1" applyBorder="1" applyAlignment="1">
      <alignment horizontal="center" vertical="center"/>
    </xf>
    <xf numFmtId="38" fontId="25" fillId="0" borderId="29" xfId="7" applyNumberFormat="1" applyFont="1" applyBorder="1" applyAlignment="1">
      <alignment horizontal="center" vertical="center"/>
    </xf>
    <xf numFmtId="0" fontId="25" fillId="0" borderId="3" xfId="7" applyFont="1" applyBorder="1" applyAlignment="1">
      <alignment horizontal="distributed" vertical="center" justifyLastLine="1"/>
    </xf>
    <xf numFmtId="0" fontId="25" fillId="0" borderId="17" xfId="7" applyFont="1" applyBorder="1" applyAlignment="1">
      <alignment horizontal="distributed" vertical="center" justifyLastLine="1"/>
    </xf>
    <xf numFmtId="0" fontId="25" fillId="0" borderId="4" xfId="7" applyFont="1" applyBorder="1" applyAlignment="1">
      <alignment horizontal="distributed" vertical="center" justifyLastLine="1"/>
    </xf>
    <xf numFmtId="38" fontId="25" fillId="0" borderId="3" xfId="7" applyNumberFormat="1" applyFont="1" applyBorder="1" applyAlignment="1">
      <alignment horizontal="distributed" vertical="center" justifyLastLine="1"/>
    </xf>
    <xf numFmtId="38" fontId="25" fillId="0" borderId="17" xfId="7" applyNumberFormat="1" applyFont="1" applyBorder="1" applyAlignment="1">
      <alignment horizontal="distributed" vertical="center" justifyLastLine="1"/>
    </xf>
    <xf numFmtId="38" fontId="25" fillId="0" borderId="4" xfId="7" applyNumberFormat="1" applyFont="1" applyBorder="1" applyAlignment="1">
      <alignment horizontal="distributed" vertical="center" justifyLastLine="1"/>
    </xf>
    <xf numFmtId="38" fontId="25" fillId="0" borderId="27" xfId="7" applyNumberFormat="1" applyFont="1" applyBorder="1" applyAlignment="1">
      <alignment horizontal="distributed" vertical="center" justifyLastLine="1"/>
    </xf>
    <xf numFmtId="38" fontId="25" fillId="0" borderId="5" xfId="7" applyNumberFormat="1" applyFont="1" applyBorder="1" applyAlignment="1">
      <alignment horizontal="distributed" vertical="center" justifyLastLine="1"/>
    </xf>
    <xf numFmtId="38" fontId="25" fillId="0" borderId="30" xfId="7" applyNumberFormat="1" applyFont="1" applyBorder="1" applyAlignment="1">
      <alignment horizontal="distributed" vertical="center" justifyLastLine="1"/>
    </xf>
    <xf numFmtId="38" fontId="25" fillId="0" borderId="61" xfId="7" applyNumberFormat="1" applyFont="1" applyBorder="1" applyAlignment="1">
      <alignment horizontal="distributed" vertical="center" justifyLastLine="1"/>
    </xf>
    <xf numFmtId="38" fontId="25" fillId="0" borderId="62" xfId="7" applyNumberFormat="1" applyFont="1" applyBorder="1" applyAlignment="1">
      <alignment horizontal="distributed" vertical="center" justifyLastLine="1"/>
    </xf>
    <xf numFmtId="38" fontId="25" fillId="0" borderId="63" xfId="7" applyNumberFormat="1" applyFont="1" applyBorder="1" applyAlignment="1">
      <alignment horizontal="distributed" vertical="center" justifyLastLine="1"/>
    </xf>
    <xf numFmtId="38" fontId="25" fillId="0" borderId="29" xfId="7" applyNumberFormat="1" applyFont="1" applyBorder="1" applyAlignment="1">
      <alignment horizontal="distributed" vertical="center" justifyLastLine="1"/>
    </xf>
    <xf numFmtId="38" fontId="25" fillId="0" borderId="28" xfId="7" applyNumberFormat="1" applyFont="1" applyBorder="1" applyAlignment="1">
      <alignment horizontal="distributed" vertical="center" justifyLastLine="1"/>
    </xf>
    <xf numFmtId="0" fontId="25" fillId="0" borderId="63" xfId="7" applyFont="1" applyBorder="1" applyAlignment="1">
      <alignment horizontal="distributed" vertical="center" justifyLastLine="1"/>
    </xf>
    <xf numFmtId="0" fontId="25" fillId="0" borderId="29" xfId="7" applyFont="1" applyBorder="1" applyAlignment="1">
      <alignment horizontal="distributed" vertical="center" justifyLastLine="1"/>
    </xf>
    <xf numFmtId="38" fontId="25" fillId="0" borderId="99" xfId="7" applyNumberFormat="1" applyFont="1" applyBorder="1" applyAlignment="1">
      <alignment horizontal="center" vertical="center" wrapText="1"/>
    </xf>
    <xf numFmtId="0" fontId="25" fillId="0" borderId="1" xfId="7" applyFont="1" applyBorder="1" applyAlignment="1">
      <alignment horizontal="distributed" vertical="center" wrapText="1" justifyLastLine="1"/>
    </xf>
    <xf numFmtId="38" fontId="25" fillId="0" borderId="63" xfId="7" applyNumberFormat="1" applyFont="1" applyBorder="1" applyAlignment="1">
      <alignment horizontal="distributed" vertical="center" wrapText="1" justifyLastLine="1"/>
    </xf>
    <xf numFmtId="38" fontId="25" fillId="0" borderId="61" xfId="7" applyNumberFormat="1" applyFont="1" applyBorder="1" applyAlignment="1">
      <alignment horizontal="distributed" vertical="center" wrapText="1" justifyLastLine="1"/>
    </xf>
    <xf numFmtId="38" fontId="25" fillId="0" borderId="62" xfId="7" applyNumberFormat="1" applyFont="1" applyBorder="1" applyAlignment="1">
      <alignment horizontal="distributed" vertical="center" wrapText="1" justifyLastLine="1"/>
    </xf>
    <xf numFmtId="38" fontId="25" fillId="0" borderId="99" xfId="7" applyNumberFormat="1" applyFont="1" applyBorder="1" applyAlignment="1">
      <alignment horizontal="center" vertical="center"/>
    </xf>
    <xf numFmtId="0" fontId="25" fillId="0" borderId="28" xfId="7" applyFont="1" applyBorder="1" applyAlignment="1">
      <alignment horizontal="distributed" vertical="center" justifyLastLine="1"/>
    </xf>
    <xf numFmtId="0" fontId="24" fillId="0" borderId="0" xfId="7" applyFont="1" applyAlignment="1">
      <alignment horizontal="left"/>
    </xf>
    <xf numFmtId="0" fontId="26" fillId="0" borderId="97" xfId="7" applyFont="1" applyBorder="1" applyAlignment="1">
      <alignment horizontal="left" vertical="center"/>
    </xf>
    <xf numFmtId="0" fontId="25" fillId="0" borderId="100" xfId="7" applyFont="1" applyBorder="1" applyAlignment="1">
      <alignment horizontal="distributed" vertical="center" justifyLastLine="1"/>
    </xf>
    <xf numFmtId="0" fontId="25" fillId="0" borderId="101" xfId="7" applyFont="1" applyBorder="1" applyAlignment="1">
      <alignment horizontal="distributed" vertical="center" justifyLastLine="1"/>
    </xf>
    <xf numFmtId="0" fontId="25" fillId="0" borderId="102" xfId="7" applyFont="1" applyBorder="1" applyAlignment="1">
      <alignment horizontal="distributed" vertical="center" justifyLastLine="1"/>
    </xf>
    <xf numFmtId="38" fontId="25" fillId="0" borderId="100" xfId="7" applyNumberFormat="1" applyFont="1" applyBorder="1" applyAlignment="1">
      <alignment horizontal="distributed" vertical="center" justifyLastLine="1"/>
    </xf>
    <xf numFmtId="38" fontId="25" fillId="0" borderId="101" xfId="7" applyNumberFormat="1" applyFont="1" applyBorder="1" applyAlignment="1">
      <alignment horizontal="distributed" vertical="center" justifyLastLine="1"/>
    </xf>
    <xf numFmtId="38" fontId="25" fillId="0" borderId="102" xfId="7" applyNumberFormat="1" applyFont="1" applyBorder="1" applyAlignment="1">
      <alignment horizontal="distributed" vertical="center" justifyLastLine="1"/>
    </xf>
    <xf numFmtId="38" fontId="25" fillId="0" borderId="103" xfId="7" applyNumberFormat="1" applyFont="1" applyBorder="1" applyAlignment="1">
      <alignment horizontal="center" vertical="center"/>
    </xf>
    <xf numFmtId="38" fontId="25" fillId="0" borderId="5" xfId="7" applyNumberFormat="1" applyFont="1" applyBorder="1" applyAlignment="1">
      <alignment horizontal="center" vertical="center"/>
    </xf>
    <xf numFmtId="38" fontId="25" fillId="0" borderId="30" xfId="7" applyNumberFormat="1" applyFont="1" applyBorder="1" applyAlignment="1">
      <alignment horizontal="center" vertical="center"/>
    </xf>
    <xf numFmtId="38" fontId="25" fillId="0" borderId="58" xfId="7" applyNumberFormat="1" applyFont="1" applyBorder="1" applyAlignment="1">
      <alignment horizontal="distributed" vertical="center" justifyLastLine="1"/>
    </xf>
    <xf numFmtId="38" fontId="25" fillId="0" borderId="27" xfId="7" applyNumberFormat="1" applyFont="1" applyBorder="1" applyAlignment="1">
      <alignment horizontal="distributed" vertical="center" wrapText="1" justifyLastLine="1"/>
    </xf>
    <xf numFmtId="38" fontId="25" fillId="0" borderId="30" xfId="7" applyNumberFormat="1" applyFont="1" applyBorder="1" applyAlignment="1">
      <alignment horizontal="distributed" vertical="center" wrapText="1" justifyLastLine="1"/>
    </xf>
    <xf numFmtId="38" fontId="25" fillId="0" borderId="61" xfId="7" applyNumberFormat="1" applyFont="1" applyBorder="1" applyAlignment="1">
      <alignment horizontal="center" vertical="center"/>
    </xf>
    <xf numFmtId="38" fontId="25" fillId="0" borderId="58" xfId="7" applyNumberFormat="1" applyFont="1" applyBorder="1" applyAlignment="1">
      <alignment horizontal="center" vertical="center"/>
    </xf>
    <xf numFmtId="38" fontId="25" fillId="0" borderId="62" xfId="7" applyNumberFormat="1" applyFont="1" applyBorder="1" applyAlignment="1">
      <alignment horizontal="center" vertical="center"/>
    </xf>
    <xf numFmtId="0" fontId="25" fillId="0" borderId="0" xfId="7" applyFont="1" applyAlignment="1">
      <alignment horizontal="distributed" vertical="center"/>
    </xf>
    <xf numFmtId="0" fontId="25" fillId="0" borderId="99" xfId="7" applyFont="1" applyBorder="1" applyAlignment="1">
      <alignment horizontal="distributed" vertical="center" wrapText="1"/>
    </xf>
    <xf numFmtId="0" fontId="25" fillId="0" borderId="63" xfId="7" applyFont="1" applyBorder="1" applyAlignment="1">
      <alignment horizontal="distributed" vertical="center" wrapText="1"/>
    </xf>
    <xf numFmtId="0" fontId="25" fillId="0" borderId="29" xfId="7" applyFont="1" applyBorder="1" applyAlignment="1">
      <alignment horizontal="distributed" vertical="center" wrapText="1"/>
    </xf>
    <xf numFmtId="0" fontId="25" fillId="0" borderId="99" xfId="7" applyFont="1" applyBorder="1" applyAlignment="1">
      <alignment horizontal="center" vertical="center" wrapText="1"/>
    </xf>
    <xf numFmtId="0" fontId="25" fillId="0" borderId="63" xfId="7" applyFont="1" applyBorder="1" applyAlignment="1">
      <alignment horizontal="center" vertical="center" wrapText="1"/>
    </xf>
    <xf numFmtId="0" fontId="25" fillId="0" borderId="29" xfId="7" applyFont="1" applyBorder="1" applyAlignment="1">
      <alignment horizontal="center" vertical="center" wrapText="1"/>
    </xf>
    <xf numFmtId="0" fontId="25" fillId="0" borderId="2" xfId="7" applyFont="1" applyBorder="1" applyAlignment="1">
      <alignment horizontal="center" vertical="center" wrapText="1"/>
    </xf>
    <xf numFmtId="0" fontId="25" fillId="0" borderId="27" xfId="7" applyFont="1" applyBorder="1" applyAlignment="1">
      <alignment horizontal="center" vertical="center" wrapText="1"/>
    </xf>
    <xf numFmtId="0" fontId="25" fillId="0" borderId="28" xfId="7" applyFont="1" applyBorder="1" applyAlignment="1">
      <alignment horizontal="center" vertical="center" wrapText="1"/>
    </xf>
    <xf numFmtId="0" fontId="25" fillId="0" borderId="1" xfId="7" applyFont="1" applyBorder="1" applyAlignment="1">
      <alignment horizontal="center" vertical="center" wrapText="1"/>
    </xf>
    <xf numFmtId="0" fontId="25" fillId="0" borderId="1" xfId="7" applyFont="1" applyBorder="1" applyAlignment="1">
      <alignment horizontal="center" vertical="center"/>
    </xf>
    <xf numFmtId="0" fontId="25" fillId="0" borderId="30" xfId="7" applyFont="1" applyBorder="1" applyAlignment="1">
      <alignment horizontal="distributed" vertical="center" wrapText="1"/>
    </xf>
    <xf numFmtId="0" fontId="25" fillId="0" borderId="4" xfId="7" applyFont="1" applyBorder="1" applyAlignment="1">
      <alignment horizontal="distributed" vertical="center" wrapText="1"/>
    </xf>
    <xf numFmtId="0" fontId="25" fillId="0" borderId="100" xfId="7" applyFont="1" applyBorder="1" applyAlignment="1">
      <alignment horizontal="center" vertical="center" wrapText="1"/>
    </xf>
    <xf numFmtId="0" fontId="25" fillId="0" borderId="101" xfId="7" applyFont="1" applyBorder="1" applyAlignment="1">
      <alignment horizontal="center" vertical="center" wrapText="1"/>
    </xf>
    <xf numFmtId="0" fontId="25" fillId="0" borderId="102" xfId="7" applyFont="1" applyBorder="1" applyAlignment="1">
      <alignment horizontal="center" vertical="center" wrapText="1"/>
    </xf>
    <xf numFmtId="0" fontId="25" fillId="0" borderId="58" xfId="7" applyFont="1" applyBorder="1" applyAlignment="1">
      <alignment horizontal="center" vertical="center" wrapText="1"/>
    </xf>
    <xf numFmtId="0" fontId="25" fillId="0" borderId="62" xfId="7" applyFont="1" applyBorder="1" applyAlignment="1">
      <alignment horizontal="center" vertical="center" wrapText="1"/>
    </xf>
    <xf numFmtId="0" fontId="25" fillId="0" borderId="61" xfId="7" applyFont="1" applyBorder="1" applyAlignment="1">
      <alignment horizontal="center" vertical="center" wrapText="1"/>
    </xf>
    <xf numFmtId="0" fontId="25" fillId="0" borderId="4" xfId="7" applyFont="1" applyBorder="1" applyAlignment="1">
      <alignment horizontal="center" vertical="center" wrapText="1"/>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8" xfId="0" applyFill="1" applyBorder="1" applyAlignment="1">
      <alignment horizontal="center" vertical="center" wrapText="1"/>
    </xf>
    <xf numFmtId="0" fontId="0" fillId="3" borderId="69" xfId="0" applyFill="1" applyBorder="1" applyAlignment="1">
      <alignment horizontal="center" vertical="center"/>
    </xf>
    <xf numFmtId="0" fontId="0" fillId="5" borderId="71" xfId="0" applyFill="1" applyBorder="1" applyAlignment="1">
      <alignment horizontal="center" vertical="center"/>
    </xf>
    <xf numFmtId="0" fontId="0" fillId="0" borderId="9" xfId="0" applyBorder="1" applyAlignment="1">
      <alignment horizontal="center" vertical="center"/>
    </xf>
    <xf numFmtId="0" fontId="0" fillId="0" borderId="69" xfId="0" applyBorder="1" applyAlignment="1">
      <alignment horizontal="center" vertical="center"/>
    </xf>
    <xf numFmtId="0" fontId="0" fillId="0" borderId="23" xfId="0" applyBorder="1" applyAlignment="1">
      <alignment horizontal="center" vertical="center"/>
    </xf>
    <xf numFmtId="0" fontId="0" fillId="5" borderId="11" xfId="0" applyFill="1" applyBorder="1" applyAlignment="1">
      <alignment horizontal="center" vertical="center"/>
    </xf>
    <xf numFmtId="0" fontId="2" fillId="3" borderId="4" xfId="0" applyFont="1" applyFill="1" applyBorder="1" applyAlignment="1">
      <alignment horizontal="center" vertical="center"/>
    </xf>
    <xf numFmtId="0" fontId="0" fillId="5" borderId="10" xfId="0" applyFill="1" applyBorder="1" applyAlignment="1">
      <alignment horizontal="center" vertical="center"/>
    </xf>
    <xf numFmtId="38" fontId="2" fillId="3" borderId="57" xfId="4" applyFont="1" applyFill="1" applyBorder="1" applyAlignment="1">
      <alignment horizontal="center" vertical="center"/>
    </xf>
    <xf numFmtId="38" fontId="2" fillId="3" borderId="7" xfId="4" applyFont="1" applyFill="1" applyBorder="1" applyAlignment="1">
      <alignment horizontal="center" vertical="center"/>
    </xf>
    <xf numFmtId="38" fontId="2" fillId="3" borderId="13" xfId="4" applyFont="1" applyFill="1" applyBorder="1" applyAlignment="1">
      <alignment horizontal="center" vertical="center"/>
    </xf>
    <xf numFmtId="0" fontId="0" fillId="0" borderId="14" xfId="0" applyBorder="1" applyAlignment="1">
      <alignment horizontal="center" vertical="center"/>
    </xf>
    <xf numFmtId="38" fontId="2" fillId="5" borderId="84" xfId="4" applyFont="1" applyFill="1" applyBorder="1" applyAlignment="1">
      <alignment horizontal="center" vertical="center"/>
    </xf>
    <xf numFmtId="0" fontId="0" fillId="0" borderId="75" xfId="0" applyBorder="1" applyAlignment="1">
      <alignment horizontal="center" vertical="center"/>
    </xf>
    <xf numFmtId="0" fontId="0" fillId="0" borderId="85" xfId="0" applyBorder="1" applyAlignment="1">
      <alignment horizontal="center" vertical="center"/>
    </xf>
    <xf numFmtId="38" fontId="2" fillId="5" borderId="82" xfId="4" applyFont="1" applyFill="1" applyBorder="1" applyAlignment="1">
      <alignment horizontal="center" vertical="center"/>
    </xf>
    <xf numFmtId="0" fontId="0" fillId="0" borderId="82" xfId="0" applyBorder="1" applyAlignment="1">
      <alignment horizontal="center" vertical="center"/>
    </xf>
    <xf numFmtId="0" fontId="0" fillId="3" borderId="13" xfId="0" applyFill="1" applyBorder="1" applyAlignment="1">
      <alignment horizontal="center" vertical="center" textRotation="255"/>
    </xf>
    <xf numFmtId="0" fontId="2" fillId="3" borderId="6" xfId="0" applyFont="1" applyFill="1" applyBorder="1" applyAlignment="1">
      <alignment horizontal="center" vertical="center"/>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2" fillId="3" borderId="51" xfId="0" applyFont="1" applyFill="1" applyBorder="1" applyAlignment="1">
      <alignment horizontal="center" vertical="center"/>
    </xf>
    <xf numFmtId="38" fontId="2" fillId="3" borderId="51" xfId="4" applyFont="1" applyFill="1" applyBorder="1" applyAlignment="1">
      <alignment horizontal="center" vertical="center"/>
    </xf>
    <xf numFmtId="0" fontId="2" fillId="5" borderId="71" xfId="0" applyFont="1" applyFill="1" applyBorder="1" applyAlignment="1">
      <alignment horizontal="center" vertical="center" shrinkToFit="1"/>
    </xf>
    <xf numFmtId="0" fontId="0" fillId="0" borderId="53" xfId="0" applyBorder="1" applyAlignment="1">
      <alignment horizontal="center" vertical="center"/>
    </xf>
    <xf numFmtId="178" fontId="2" fillId="3" borderId="51" xfId="4" applyNumberFormat="1" applyFont="1" applyFill="1" applyBorder="1" applyAlignment="1">
      <alignment horizontal="center" vertical="center" wrapText="1"/>
    </xf>
    <xf numFmtId="178" fontId="0" fillId="0" borderId="63" xfId="0" applyNumberFormat="1" applyBorder="1" applyAlignment="1">
      <alignment horizontal="center" vertical="center"/>
    </xf>
    <xf numFmtId="38" fontId="2" fillId="3" borderId="51" xfId="4" applyFont="1" applyFill="1" applyBorder="1" applyAlignment="1">
      <alignment horizontal="center" vertical="center" wrapText="1"/>
    </xf>
    <xf numFmtId="38" fontId="2" fillId="3" borderId="31" xfId="4" applyFont="1" applyFill="1" applyBorder="1" applyAlignment="1">
      <alignment horizontal="center" vertical="center"/>
    </xf>
    <xf numFmtId="38" fontId="2" fillId="3" borderId="22" xfId="4" applyFont="1" applyFill="1" applyBorder="1" applyAlignment="1">
      <alignment horizontal="center" vertical="center"/>
    </xf>
    <xf numFmtId="177" fontId="9" fillId="3" borderId="11" xfId="0" applyNumberFormat="1" applyFont="1" applyFill="1" applyBorder="1" applyAlignment="1">
      <alignment horizontal="center" vertical="center"/>
    </xf>
    <xf numFmtId="177" fontId="9" fillId="2" borderId="0" xfId="0" applyNumberFormat="1"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0" borderId="95" xfId="0" applyBorder="1" applyAlignment="1">
      <alignment horizontal="center" vertical="center"/>
    </xf>
    <xf numFmtId="0" fontId="0" fillId="3" borderId="4" xfId="0" applyFill="1" applyBorder="1" applyAlignment="1">
      <alignment horizontal="center" vertical="center"/>
    </xf>
    <xf numFmtId="0" fontId="0" fillId="0" borderId="1" xfId="0" applyBorder="1" applyAlignment="1">
      <alignment horizontal="center" vertical="center"/>
    </xf>
    <xf numFmtId="177" fontId="9" fillId="3" borderId="1" xfId="0" applyNumberFormat="1" applyFont="1" applyFill="1" applyBorder="1" applyAlignment="1">
      <alignment horizontal="center" vertical="center"/>
    </xf>
    <xf numFmtId="0" fontId="0" fillId="0" borderId="36" xfId="0" applyBorder="1" applyAlignment="1">
      <alignment horizontal="center" vertical="center"/>
    </xf>
    <xf numFmtId="177" fontId="9" fillId="3" borderId="32" xfId="0" applyNumberFormat="1" applyFont="1" applyFill="1" applyBorder="1" applyAlignment="1">
      <alignment horizontal="center" vertical="center"/>
    </xf>
    <xf numFmtId="0" fontId="0" fillId="0" borderId="33" xfId="0" applyBorder="1">
      <alignment vertical="center"/>
    </xf>
    <xf numFmtId="0" fontId="0" fillId="0" borderId="34" xfId="0" applyBorder="1">
      <alignment vertical="center"/>
    </xf>
    <xf numFmtId="177" fontId="9" fillId="3" borderId="66" xfId="0" applyNumberFormat="1" applyFont="1" applyFill="1" applyBorder="1">
      <alignment vertical="center"/>
    </xf>
    <xf numFmtId="0" fontId="0" fillId="3" borderId="33" xfId="0" applyFill="1" applyBorder="1">
      <alignment vertical="center"/>
    </xf>
    <xf numFmtId="177" fontId="9" fillId="3" borderId="35" xfId="0" applyNumberFormat="1" applyFont="1" applyFill="1" applyBorder="1">
      <alignment vertical="center"/>
    </xf>
    <xf numFmtId="0" fontId="0" fillId="3" borderId="1" xfId="0" applyFill="1" applyBorder="1">
      <alignment vertical="center"/>
    </xf>
    <xf numFmtId="0" fontId="0" fillId="0" borderId="1" xfId="0" applyBorder="1">
      <alignment vertical="center"/>
    </xf>
    <xf numFmtId="0" fontId="0" fillId="3" borderId="35" xfId="0" applyFill="1" applyBorder="1">
      <alignment vertical="center"/>
    </xf>
    <xf numFmtId="177" fontId="9" fillId="3" borderId="16" xfId="0" applyNumberFormat="1" applyFont="1" applyFill="1" applyBorder="1" applyAlignment="1">
      <alignment horizontal="distributed" vertical="center" wrapText="1"/>
    </xf>
    <xf numFmtId="177" fontId="9" fillId="3" borderId="17" xfId="0" applyNumberFormat="1" applyFont="1" applyFill="1" applyBorder="1" applyAlignment="1">
      <alignment horizontal="distributed" vertical="center" wrapText="1"/>
    </xf>
    <xf numFmtId="177" fontId="9" fillId="3" borderId="24" xfId="0" applyNumberFormat="1" applyFont="1" applyFill="1" applyBorder="1" applyAlignment="1">
      <alignment horizontal="center" vertical="center"/>
    </xf>
    <xf numFmtId="0" fontId="9" fillId="3" borderId="25" xfId="0" applyFont="1" applyFill="1" applyBorder="1" applyAlignment="1">
      <alignment horizontal="center" vertical="center"/>
    </xf>
    <xf numFmtId="177" fontId="21" fillId="3" borderId="16" xfId="6" applyNumberFormat="1" applyFont="1" applyFill="1" applyBorder="1" applyAlignment="1">
      <alignment horizontal="distributed" vertical="center" wrapText="1"/>
    </xf>
    <xf numFmtId="177" fontId="9" fillId="3" borderId="17" xfId="0" applyNumberFormat="1" applyFont="1" applyFill="1" applyBorder="1" applyAlignment="1">
      <alignment horizontal="distributed" vertical="center"/>
    </xf>
    <xf numFmtId="177" fontId="9" fillId="3" borderId="33" xfId="0" applyNumberFormat="1" applyFont="1" applyFill="1" applyBorder="1" applyAlignment="1">
      <alignment horizontal="center" vertical="center"/>
    </xf>
    <xf numFmtId="0" fontId="0" fillId="0" borderId="31" xfId="0" applyBorder="1" applyAlignment="1">
      <alignment horizontal="center" vertical="center"/>
    </xf>
    <xf numFmtId="0" fontId="0" fillId="0" borderId="94" xfId="0" applyBorder="1" applyAlignment="1">
      <alignment horizontal="center" vertical="center"/>
    </xf>
    <xf numFmtId="0" fontId="2" fillId="5" borderId="74" xfId="0" applyFont="1" applyFill="1" applyBorder="1" applyAlignment="1">
      <alignment horizontal="center" vertical="center"/>
    </xf>
    <xf numFmtId="0" fontId="2" fillId="5" borderId="75" xfId="0" applyFont="1" applyFill="1" applyBorder="1" applyAlignment="1">
      <alignment horizontal="center" vertical="center"/>
    </xf>
    <xf numFmtId="0" fontId="0" fillId="5" borderId="75" xfId="0" applyFill="1" applyBorder="1" applyAlignment="1">
      <alignment horizontal="center" vertical="center"/>
    </xf>
    <xf numFmtId="0" fontId="0" fillId="5" borderId="76" xfId="0" applyFill="1" applyBorder="1" applyAlignment="1">
      <alignment horizontal="center" vertical="center"/>
    </xf>
    <xf numFmtId="0" fontId="2" fillId="5" borderId="11" xfId="0" applyFont="1" applyFill="1" applyBorder="1" applyAlignment="1">
      <alignment horizontal="center" vertical="center"/>
    </xf>
    <xf numFmtId="0" fontId="2" fillId="3" borderId="66" xfId="0" applyFont="1" applyFill="1" applyBorder="1" applyAlignment="1">
      <alignment horizontal="center" vertical="center" textRotation="255"/>
    </xf>
    <xf numFmtId="0" fontId="0" fillId="0" borderId="35" xfId="0" applyBorder="1" applyAlignment="1">
      <alignment horizontal="center" vertical="center" textRotation="255"/>
    </xf>
    <xf numFmtId="0" fontId="0" fillId="0" borderId="37" xfId="0" applyBorder="1" applyAlignment="1">
      <alignment horizontal="center" vertical="center" textRotation="255"/>
    </xf>
    <xf numFmtId="0" fontId="0" fillId="0" borderId="60" xfId="0" applyBorder="1" applyAlignment="1">
      <alignment horizontal="center" vertical="center" textRotation="255"/>
    </xf>
    <xf numFmtId="0" fontId="2" fillId="3" borderId="19" xfId="0" applyFont="1" applyFill="1" applyBorder="1" applyAlignment="1">
      <alignment horizontal="center" vertical="center"/>
    </xf>
    <xf numFmtId="0" fontId="0" fillId="3" borderId="27"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center" vertical="center"/>
    </xf>
    <xf numFmtId="0" fontId="2" fillId="3" borderId="32" xfId="0" applyFont="1" applyFill="1" applyBorder="1" applyAlignment="1">
      <alignment horizontal="center" vertical="center"/>
    </xf>
    <xf numFmtId="0" fontId="0" fillId="3" borderId="6" xfId="0" applyFill="1" applyBorder="1" applyAlignment="1">
      <alignment horizontal="center" vertical="center"/>
    </xf>
    <xf numFmtId="0" fontId="0" fillId="5" borderId="42" xfId="0" applyFill="1" applyBorder="1" applyAlignment="1">
      <alignment horizontal="center" vertical="center"/>
    </xf>
    <xf numFmtId="0" fontId="0" fillId="3" borderId="66"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7" xfId="0" applyFill="1" applyBorder="1" applyAlignment="1">
      <alignment horizontal="center" vertical="center" textRotation="255"/>
    </xf>
    <xf numFmtId="0" fontId="17" fillId="5" borderId="74" xfId="0" applyFont="1" applyFill="1" applyBorder="1" applyAlignment="1">
      <alignment horizontal="center" vertical="center"/>
    </xf>
    <xf numFmtId="0" fontId="17" fillId="5" borderId="75" xfId="0" applyFont="1" applyFill="1" applyBorder="1" applyAlignment="1">
      <alignment horizontal="center" vertical="center"/>
    </xf>
    <xf numFmtId="0" fontId="17" fillId="5" borderId="76"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51" xfId="0" applyFont="1" applyFill="1" applyBorder="1" applyAlignment="1">
      <alignment horizontal="center" vertical="center"/>
    </xf>
    <xf numFmtId="0" fontId="16" fillId="3" borderId="63" xfId="0" applyFont="1" applyFill="1" applyBorder="1" applyAlignment="1">
      <alignment horizontal="center" vertical="center"/>
    </xf>
    <xf numFmtId="0" fontId="16" fillId="3" borderId="51" xfId="0" applyFont="1" applyFill="1" applyBorder="1" applyAlignment="1">
      <alignment horizontal="center" vertical="center" wrapText="1"/>
    </xf>
    <xf numFmtId="0" fontId="16" fillId="3" borderId="63"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51" xfId="0" applyFont="1" applyFill="1" applyBorder="1" applyAlignment="1">
      <alignment horizontal="center" wrapText="1"/>
    </xf>
    <xf numFmtId="0" fontId="16" fillId="3" borderId="63" xfId="0" applyFont="1" applyFill="1" applyBorder="1" applyAlignment="1">
      <alignment horizontal="center" wrapText="1"/>
    </xf>
    <xf numFmtId="0" fontId="16" fillId="3" borderId="52" xfId="0" applyFont="1" applyFill="1" applyBorder="1" applyAlignment="1">
      <alignment horizontal="center" wrapText="1"/>
    </xf>
    <xf numFmtId="0" fontId="16" fillId="3" borderId="77" xfId="0" applyFont="1" applyFill="1" applyBorder="1" applyAlignment="1">
      <alignment horizontal="center" wrapText="1"/>
    </xf>
    <xf numFmtId="0" fontId="3" fillId="3" borderId="4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22" xfId="0" applyFont="1" applyBorder="1" applyAlignment="1">
      <alignment horizontal="center" vertical="center"/>
    </xf>
  </cellXfs>
  <cellStyles count="9">
    <cellStyle name="桁区切り" xfId="4"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2 3" xfId="8" xr:uid="{00000000-0005-0000-0000-000005000000}"/>
    <cellStyle name="標準 3" xfId="7" xr:uid="{00000000-0005-0000-0000-000006000000}"/>
    <cellStyle name="標準 6" xfId="6" xr:uid="{00000000-0005-0000-0000-000007000000}"/>
    <cellStyle name="標準_ﾄﾞﾘｰﾑﾌﾟﾗﾝ" xfId="5" xr:uid="{00000000-0005-0000-0000-000008000000}"/>
  </cellStyles>
  <dxfs count="0"/>
  <tableStyles count="0" defaultTableStyle="TableStyleMedium2" defaultPivotStyle="PivotStyleLight16"/>
  <colors>
    <mruColors>
      <color rgb="FFFFFFCC"/>
      <color rgb="FFCCFFFF"/>
      <color rgb="FF66FFFF"/>
      <color rgb="FF00FF00"/>
      <color rgb="FF00FFFF"/>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91"/>
  <sheetViews>
    <sheetView showGridLines="0" showZeros="0" view="pageBreakPreview" zoomScaleNormal="100" zoomScaleSheetLayoutView="100" workbookViewId="0">
      <pane xSplit="7" ySplit="3" topLeftCell="H12" activePane="bottomRight" state="frozen"/>
      <selection pane="topRight" activeCell="G1" sqref="G1"/>
      <selection pane="bottomLeft" activeCell="A3" sqref="A3"/>
      <selection pane="bottomRight" activeCell="V14" sqref="V14"/>
    </sheetView>
  </sheetViews>
  <sheetFormatPr defaultColWidth="9" defaultRowHeight="13.5"/>
  <cols>
    <col min="1" max="1" width="2.375" style="477" customWidth="1"/>
    <col min="2" max="2" width="2.375" style="530" customWidth="1"/>
    <col min="3" max="3" width="2.375" style="531" customWidth="1"/>
    <col min="4" max="4" width="2.375" style="530" customWidth="1"/>
    <col min="5" max="5" width="5.875" style="530" customWidth="1"/>
    <col min="6" max="6" width="22.625" style="530" customWidth="1"/>
    <col min="7" max="7" width="9" style="749" customWidth="1"/>
    <col min="8" max="20" width="8.375" style="478" customWidth="1"/>
    <col min="21" max="22" width="9" style="477"/>
    <col min="23" max="23" width="11" style="477" bestFit="1" customWidth="1"/>
    <col min="24" max="24" width="9.5" style="477" bestFit="1" customWidth="1"/>
    <col min="25" max="16384" width="9" style="477"/>
  </cols>
  <sheetData>
    <row r="1" spans="2:20">
      <c r="H1" s="916">
        <f>SUM(H5:H6)</f>
        <v>-1.5</v>
      </c>
    </row>
    <row r="2" spans="2:20" hidden="1">
      <c r="B2" s="933"/>
      <c r="C2" s="934"/>
      <c r="D2" s="934"/>
      <c r="E2" s="934"/>
      <c r="F2" s="934"/>
      <c r="G2" s="935"/>
      <c r="H2" s="909" t="s">
        <v>591</v>
      </c>
      <c r="I2" s="582" t="s">
        <v>590</v>
      </c>
      <c r="J2" s="582" t="s">
        <v>589</v>
      </c>
      <c r="K2" s="582" t="s">
        <v>579</v>
      </c>
      <c r="L2" s="582" t="s">
        <v>580</v>
      </c>
      <c r="M2" s="582" t="s">
        <v>581</v>
      </c>
      <c r="N2" s="582" t="s">
        <v>582</v>
      </c>
      <c r="O2" s="582" t="s">
        <v>583</v>
      </c>
      <c r="P2" s="582" t="s">
        <v>584</v>
      </c>
      <c r="Q2" s="582" t="s">
        <v>585</v>
      </c>
      <c r="R2" s="582" t="s">
        <v>586</v>
      </c>
      <c r="S2" s="582" t="s">
        <v>587</v>
      </c>
      <c r="T2" s="908" t="s">
        <v>588</v>
      </c>
    </row>
    <row r="3" spans="2:20" ht="14.25" thickBot="1">
      <c r="B3" s="1086"/>
      <c r="C3" s="1087"/>
      <c r="D3" s="1087"/>
      <c r="E3" s="1087"/>
      <c r="F3" s="1087"/>
      <c r="G3" s="1088"/>
      <c r="H3" s="910">
        <f>入力⑧乳牛増殖計画!G4</f>
        <v>0</v>
      </c>
      <c r="I3" s="911">
        <f>入力⑧乳牛増殖計画!H4</f>
        <v>1</v>
      </c>
      <c r="J3" s="911">
        <f>入力⑧乳牛増殖計画!I4</f>
        <v>2</v>
      </c>
      <c r="K3" s="911">
        <f>入力⑧乳牛増殖計画!J4</f>
        <v>3</v>
      </c>
      <c r="L3" s="911">
        <f>入力⑧乳牛増殖計画!K4</f>
        <v>4</v>
      </c>
      <c r="M3" s="911">
        <f>入力⑧乳牛増殖計画!L4</f>
        <v>5</v>
      </c>
      <c r="N3" s="911">
        <f>入力⑧乳牛増殖計画!M4</f>
        <v>6</v>
      </c>
      <c r="O3" s="911">
        <f>入力⑧乳牛増殖計画!N4</f>
        <v>7</v>
      </c>
      <c r="P3" s="911">
        <f>入力⑧乳牛増殖計画!O4</f>
        <v>8</v>
      </c>
      <c r="Q3" s="911">
        <f>入力⑧乳牛増殖計画!P4</f>
        <v>9</v>
      </c>
      <c r="R3" s="911">
        <f>入力⑧乳牛増殖計画!Q4</f>
        <v>10</v>
      </c>
      <c r="S3" s="911">
        <f>入力⑧乳牛増殖計画!R4</f>
        <v>11</v>
      </c>
      <c r="T3" s="912">
        <f>入力⑧乳牛増殖計画!S4</f>
        <v>12</v>
      </c>
    </row>
    <row r="4" spans="2:20" ht="14.25" customHeight="1">
      <c r="B4" s="1083" t="s">
        <v>334</v>
      </c>
      <c r="C4" s="1061" t="s">
        <v>240</v>
      </c>
      <c r="D4" s="1051" t="s">
        <v>129</v>
      </c>
      <c r="E4" s="1052"/>
      <c r="F4" s="1053"/>
      <c r="G4" s="532" t="s">
        <v>22</v>
      </c>
      <c r="H4" s="526">
        <f>入力⑧乳牛増殖計画!G69</f>
        <v>0</v>
      </c>
      <c r="I4" s="524">
        <f>入力⑧乳牛増殖計画!H69</f>
        <v>-0.5</v>
      </c>
      <c r="J4" s="524">
        <f>入力⑧乳牛増殖計画!I69</f>
        <v>-1.5</v>
      </c>
      <c r="K4" s="524">
        <f>入力⑧乳牛増殖計画!J69</f>
        <v>-2.5</v>
      </c>
      <c r="L4" s="524">
        <f>入力⑧乳牛増殖計画!K69</f>
        <v>-3.5</v>
      </c>
      <c r="M4" s="524">
        <f>入力⑧乳牛増殖計画!L69</f>
        <v>-4.5</v>
      </c>
      <c r="N4" s="524">
        <f>入力⑧乳牛増殖計画!M69</f>
        <v>-5.5</v>
      </c>
      <c r="O4" s="524">
        <f>入力⑧乳牛増殖計画!N69</f>
        <v>-6.5</v>
      </c>
      <c r="P4" s="524">
        <f>入力⑧乳牛増殖計画!O69</f>
        <v>-7.5</v>
      </c>
      <c r="Q4" s="524">
        <f>入力⑧乳牛増殖計画!P69</f>
        <v>-8.5</v>
      </c>
      <c r="R4" s="524">
        <f>入力⑧乳牛増殖計画!Q69</f>
        <v>-9.5</v>
      </c>
      <c r="S4" s="524">
        <f>入力⑧乳牛増殖計画!R69</f>
        <v>-10.5</v>
      </c>
      <c r="T4" s="525">
        <f>入力⑧乳牛増殖計画!S69</f>
        <v>-11.5</v>
      </c>
    </row>
    <row r="5" spans="2:20" ht="14.25" customHeight="1">
      <c r="B5" s="1084"/>
      <c r="C5" s="1062"/>
      <c r="D5" s="1064" t="s">
        <v>18</v>
      </c>
      <c r="E5" s="1056" t="s">
        <v>206</v>
      </c>
      <c r="F5" s="1057"/>
      <c r="G5" s="534" t="s">
        <v>22</v>
      </c>
      <c r="H5" s="527">
        <f>(入力⑧乳牛増殖計画!G70+入力⑧乳牛増殖計画!G75)/2</f>
        <v>-0.5</v>
      </c>
      <c r="I5" s="479">
        <f>(入力⑧乳牛増殖計画!H70+入力⑧乳牛増殖計画!H75)/2</f>
        <v>-0.5</v>
      </c>
      <c r="J5" s="479">
        <f>(入力⑧乳牛増殖計画!I70+入力⑧乳牛増殖計画!I75)/2</f>
        <v>-0.5</v>
      </c>
      <c r="K5" s="479">
        <f>(入力⑧乳牛増殖計画!J70+入力⑧乳牛増殖計画!J75)/2</f>
        <v>-0.5</v>
      </c>
      <c r="L5" s="479">
        <f>(入力⑧乳牛増殖計画!K70+入力⑧乳牛増殖計画!K75)/2</f>
        <v>-0.5</v>
      </c>
      <c r="M5" s="479">
        <f>(入力⑧乳牛増殖計画!L70+入力⑧乳牛増殖計画!L75)/2</f>
        <v>-0.5</v>
      </c>
      <c r="N5" s="479">
        <f>(入力⑧乳牛増殖計画!M70+入力⑧乳牛増殖計画!M75)/2</f>
        <v>-0.5</v>
      </c>
      <c r="O5" s="479">
        <f>(入力⑧乳牛増殖計画!N70+入力⑧乳牛増殖計画!N75)/2</f>
        <v>-0.5</v>
      </c>
      <c r="P5" s="479">
        <f>(入力⑧乳牛増殖計画!O70+入力⑧乳牛増殖計画!O75)/2</f>
        <v>-0.5</v>
      </c>
      <c r="Q5" s="479">
        <f>(入力⑧乳牛増殖計画!P70+入力⑧乳牛増殖計画!P75)/2</f>
        <v>-0.5</v>
      </c>
      <c r="R5" s="479">
        <f>(入力⑧乳牛増殖計画!Q70+入力⑧乳牛増殖計画!Q75)/2</f>
        <v>-0.5</v>
      </c>
      <c r="S5" s="479">
        <f>(入力⑧乳牛増殖計画!R70+入力⑧乳牛増殖計画!R75)/2</f>
        <v>-0.5</v>
      </c>
      <c r="T5" s="480">
        <f>(入力⑧乳牛増殖計画!S70+入力⑧乳牛増殖計画!S75)/2</f>
        <v>-0.5</v>
      </c>
    </row>
    <row r="6" spans="2:20" ht="14.25" customHeight="1">
      <c r="B6" s="1084"/>
      <c r="C6" s="1062"/>
      <c r="D6" s="1065"/>
      <c r="E6" s="1054" t="s">
        <v>207</v>
      </c>
      <c r="F6" s="1055"/>
      <c r="G6" s="533" t="s">
        <v>22</v>
      </c>
      <c r="H6" s="551">
        <f>(入力⑧乳牛増殖計画!G76+入力⑧乳牛増殖計画!G81)/2</f>
        <v>-1</v>
      </c>
      <c r="I6" s="552">
        <f>(入力⑧乳牛増殖計画!H76+入力⑧乳牛増殖計画!H81)/2</f>
        <v>-1</v>
      </c>
      <c r="J6" s="552">
        <f>(入力⑧乳牛増殖計画!I76+入力⑧乳牛増殖計画!I81)/2</f>
        <v>-1</v>
      </c>
      <c r="K6" s="552">
        <f>(入力⑧乳牛増殖計画!J76+入力⑧乳牛増殖計画!J81)/2</f>
        <v>-1</v>
      </c>
      <c r="L6" s="552">
        <f>(入力⑧乳牛増殖計画!K76+入力⑧乳牛増殖計画!K81)/2</f>
        <v>-1</v>
      </c>
      <c r="M6" s="552">
        <f>(入力⑧乳牛増殖計画!L76+入力⑧乳牛増殖計画!L81)/2</f>
        <v>-1</v>
      </c>
      <c r="N6" s="552">
        <f>(入力⑧乳牛増殖計画!M76+入力⑧乳牛増殖計画!M81)/2</f>
        <v>-1</v>
      </c>
      <c r="O6" s="552">
        <f>(入力⑧乳牛増殖計画!N76+入力⑧乳牛増殖計画!N81)/2</f>
        <v>-1</v>
      </c>
      <c r="P6" s="552">
        <f>(入力⑧乳牛増殖計画!O76+入力⑧乳牛増殖計画!O81)/2</f>
        <v>-1</v>
      </c>
      <c r="Q6" s="552">
        <f>(入力⑧乳牛増殖計画!P76+入力⑧乳牛増殖計画!P81)/2</f>
        <v>-1</v>
      </c>
      <c r="R6" s="552">
        <f>(入力⑧乳牛増殖計画!Q76+入力⑧乳牛増殖計画!Q81)/2</f>
        <v>-1</v>
      </c>
      <c r="S6" s="552">
        <f>(入力⑧乳牛増殖計画!R76+入力⑧乳牛増殖計画!R81)/2</f>
        <v>-1</v>
      </c>
      <c r="T6" s="553">
        <f>(入力⑧乳牛増殖計画!S76+入力⑧乳牛増殖計画!S81)/2</f>
        <v>-1</v>
      </c>
    </row>
    <row r="7" spans="2:20" ht="14.25" customHeight="1">
      <c r="B7" s="1084"/>
      <c r="C7" s="1063"/>
      <c r="D7" s="1065"/>
      <c r="E7" s="1068" t="s">
        <v>303</v>
      </c>
      <c r="F7" s="1069"/>
      <c r="G7" s="532" t="s">
        <v>22</v>
      </c>
      <c r="H7" s="526">
        <f>(入力⑧乳牛増殖計画!G82+入力⑧乳牛増殖計画!G85)/2</f>
        <v>0</v>
      </c>
      <c r="I7" s="524">
        <f>(入力⑧乳牛増殖計画!H82+入力⑧乳牛増殖計画!H85)/2</f>
        <v>0</v>
      </c>
      <c r="J7" s="524">
        <f>(入力⑧乳牛増殖計画!I82+入力⑧乳牛増殖計画!I85)/2</f>
        <v>0</v>
      </c>
      <c r="K7" s="524">
        <f>(入力⑧乳牛増殖計画!J82+入力⑧乳牛増殖計画!J85)/2</f>
        <v>0</v>
      </c>
      <c r="L7" s="524">
        <f>(入力⑧乳牛増殖計画!K82+入力⑧乳牛増殖計画!K85)/2</f>
        <v>0</v>
      </c>
      <c r="M7" s="524">
        <f>(入力⑧乳牛増殖計画!L82+入力⑧乳牛増殖計画!L85)/2</f>
        <v>0</v>
      </c>
      <c r="N7" s="524">
        <f>(入力⑧乳牛増殖計画!M82+入力⑧乳牛増殖計画!M85)/2</f>
        <v>0</v>
      </c>
      <c r="O7" s="524">
        <f>(入力⑧乳牛増殖計画!N82+入力⑧乳牛増殖計画!N85)/2</f>
        <v>0</v>
      </c>
      <c r="P7" s="524">
        <f>(入力⑧乳牛増殖計画!O82+入力⑧乳牛増殖計画!O85)/2</f>
        <v>0</v>
      </c>
      <c r="Q7" s="524">
        <f>(入力⑧乳牛増殖計画!P82+入力⑧乳牛増殖計画!P85)/2</f>
        <v>0</v>
      </c>
      <c r="R7" s="524">
        <f>(入力⑧乳牛増殖計画!Q82+入力⑧乳牛増殖計画!Q85)/2</f>
        <v>0</v>
      </c>
      <c r="S7" s="524">
        <f>(入力⑧乳牛増殖計画!R82+入力⑧乳牛増殖計画!R85)/2</f>
        <v>0</v>
      </c>
      <c r="T7" s="525">
        <f>(入力⑧乳牛増殖計画!S82+入力⑧乳牛増殖計画!S85)/2</f>
        <v>0</v>
      </c>
    </row>
    <row r="8" spans="2:20" ht="14.25" customHeight="1">
      <c r="B8" s="1084"/>
      <c r="C8" s="1074" t="s">
        <v>257</v>
      </c>
      <c r="D8" s="1078" t="s">
        <v>129</v>
      </c>
      <c r="E8" s="1079"/>
      <c r="F8" s="1080"/>
      <c r="G8" s="534" t="s">
        <v>22</v>
      </c>
      <c r="H8" s="527">
        <f>肉牛増殖計画!G75</f>
        <v>0</v>
      </c>
      <c r="I8" s="479">
        <f>肉牛増殖計画!H75</f>
        <v>0</v>
      </c>
      <c r="J8" s="479">
        <f>肉牛増殖計画!I75</f>
        <v>0</v>
      </c>
      <c r="K8" s="479">
        <f>肉牛増殖計画!J75</f>
        <v>0</v>
      </c>
      <c r="L8" s="479">
        <f>肉牛増殖計画!K75</f>
        <v>0</v>
      </c>
      <c r="M8" s="479">
        <f>肉牛増殖計画!L75</f>
        <v>0</v>
      </c>
      <c r="N8" s="479">
        <f>肉牛増殖計画!M75</f>
        <v>0</v>
      </c>
      <c r="O8" s="479">
        <f>肉牛増殖計画!N75</f>
        <v>0</v>
      </c>
      <c r="P8" s="479">
        <f>肉牛増殖計画!O75</f>
        <v>0</v>
      </c>
      <c r="Q8" s="479">
        <f>肉牛増殖計画!P75</f>
        <v>0</v>
      </c>
      <c r="R8" s="479">
        <f>肉牛増殖計画!Q75</f>
        <v>0</v>
      </c>
      <c r="S8" s="479">
        <f>肉牛増殖計画!R75</f>
        <v>0</v>
      </c>
      <c r="T8" s="480">
        <f>肉牛増殖計画!S75</f>
        <v>0</v>
      </c>
    </row>
    <row r="9" spans="2:20" ht="14.25" customHeight="1">
      <c r="B9" s="1084"/>
      <c r="C9" s="1075"/>
      <c r="D9" s="1070" t="s">
        <v>18</v>
      </c>
      <c r="E9" s="1056" t="s">
        <v>206</v>
      </c>
      <c r="F9" s="1057"/>
      <c r="G9" s="534" t="s">
        <v>22</v>
      </c>
      <c r="H9" s="527">
        <f>肉牛増殖計画!G76</f>
        <v>0</v>
      </c>
      <c r="I9" s="479">
        <f>(肉牛増殖計画!H76+肉牛増殖計画!H87)/2</f>
        <v>0</v>
      </c>
      <c r="J9" s="479">
        <f>(肉牛増殖計画!I76+肉牛増殖計画!I87)/2</f>
        <v>0</v>
      </c>
      <c r="K9" s="479">
        <f>(肉牛増殖計画!J76+肉牛増殖計画!J87)/2</f>
        <v>0</v>
      </c>
      <c r="L9" s="479">
        <f>(肉牛増殖計画!K76+肉牛増殖計画!K87)/2</f>
        <v>0</v>
      </c>
      <c r="M9" s="479">
        <f>(肉牛増殖計画!L76+肉牛増殖計画!L87)/2</f>
        <v>0</v>
      </c>
      <c r="N9" s="479">
        <f>(肉牛増殖計画!M76+肉牛増殖計画!M87)/2</f>
        <v>0</v>
      </c>
      <c r="O9" s="479">
        <f>(肉牛増殖計画!N76+肉牛増殖計画!N87)/2</f>
        <v>0</v>
      </c>
      <c r="P9" s="479">
        <f>(肉牛増殖計画!O76+肉牛増殖計画!O87)/2</f>
        <v>0</v>
      </c>
      <c r="Q9" s="479">
        <f>(肉牛増殖計画!P76+肉牛増殖計画!P87)/2</f>
        <v>0</v>
      </c>
      <c r="R9" s="479">
        <f>(肉牛増殖計画!Q76+肉牛増殖計画!Q87)/2</f>
        <v>0</v>
      </c>
      <c r="S9" s="479">
        <f>(肉牛増殖計画!R76+肉牛増殖計画!R87)/2</f>
        <v>0</v>
      </c>
      <c r="T9" s="480">
        <f>(肉牛増殖計画!S76+肉牛増殖計画!S87)/2</f>
        <v>0</v>
      </c>
    </row>
    <row r="10" spans="2:20" ht="14.25" customHeight="1">
      <c r="B10" s="1084"/>
      <c r="C10" s="1075"/>
      <c r="D10" s="1071"/>
      <c r="E10" s="896"/>
      <c r="F10" s="897"/>
      <c r="G10" s="533"/>
      <c r="H10" s="551">
        <f>肉牛増殖計画!G87</f>
        <v>0</v>
      </c>
      <c r="I10" s="552">
        <f>肉牛増殖計画!H87</f>
        <v>0</v>
      </c>
      <c r="J10" s="552">
        <f>肉牛増殖計画!I87</f>
        <v>0</v>
      </c>
      <c r="K10" s="552">
        <f>肉牛増殖計画!J87</f>
        <v>0</v>
      </c>
      <c r="L10" s="552">
        <f>肉牛増殖計画!K87</f>
        <v>0</v>
      </c>
      <c r="M10" s="552">
        <f>肉牛増殖計画!L87</f>
        <v>0</v>
      </c>
      <c r="N10" s="552">
        <f>肉牛増殖計画!M87</f>
        <v>0</v>
      </c>
      <c r="O10" s="552">
        <f>肉牛増殖計画!N87</f>
        <v>0</v>
      </c>
      <c r="P10" s="552">
        <f>肉牛増殖計画!O87</f>
        <v>0</v>
      </c>
      <c r="Q10" s="552">
        <f>肉牛増殖計画!P87</f>
        <v>0</v>
      </c>
      <c r="R10" s="552">
        <f>肉牛増殖計画!Q87</f>
        <v>0</v>
      </c>
      <c r="S10" s="552">
        <f>肉牛増殖計画!R87</f>
        <v>0</v>
      </c>
      <c r="T10" s="553">
        <f>肉牛増殖計画!S87</f>
        <v>0</v>
      </c>
    </row>
    <row r="11" spans="2:20" ht="14.25" customHeight="1">
      <c r="B11" s="1084"/>
      <c r="C11" s="1075"/>
      <c r="D11" s="1072"/>
      <c r="E11" s="1054" t="s">
        <v>207</v>
      </c>
      <c r="F11" s="1055"/>
      <c r="G11" s="533" t="s">
        <v>22</v>
      </c>
      <c r="H11" s="551">
        <f>(肉牛増殖計画!G88+肉牛増殖計画!G93)/2</f>
        <v>0</v>
      </c>
      <c r="I11" s="552">
        <f>(肉牛増殖計画!H88+肉牛増殖計画!H93)/2</f>
        <v>0</v>
      </c>
      <c r="J11" s="552">
        <f>(肉牛増殖計画!I88+肉牛増殖計画!I93)/2</f>
        <v>0</v>
      </c>
      <c r="K11" s="552">
        <f>(肉牛増殖計画!J88+肉牛増殖計画!J93)/2</f>
        <v>0</v>
      </c>
      <c r="L11" s="552">
        <f>(肉牛増殖計画!K88+肉牛増殖計画!K93)/2</f>
        <v>0</v>
      </c>
      <c r="M11" s="552">
        <f>(肉牛増殖計画!L88+肉牛増殖計画!L93)/2</f>
        <v>0</v>
      </c>
      <c r="N11" s="552">
        <f>(肉牛増殖計画!M88+肉牛増殖計画!M93)/2</f>
        <v>0</v>
      </c>
      <c r="O11" s="552">
        <f>(肉牛増殖計画!N88+肉牛増殖計画!N93)/2</f>
        <v>0</v>
      </c>
      <c r="P11" s="552">
        <f>(肉牛増殖計画!O88+肉牛増殖計画!O93)/2</f>
        <v>0</v>
      </c>
      <c r="Q11" s="552">
        <f>(肉牛増殖計画!P88+肉牛増殖計画!P93)/2</f>
        <v>0</v>
      </c>
      <c r="R11" s="552">
        <f>(肉牛増殖計画!Q88+肉牛増殖計画!Q93)/2</f>
        <v>0</v>
      </c>
      <c r="S11" s="552">
        <f>(肉牛増殖計画!R88+肉牛増殖計画!R93)/2</f>
        <v>0</v>
      </c>
      <c r="T11" s="553">
        <f>(肉牛増殖計画!S88+肉牛増殖計画!S93)/2</f>
        <v>0</v>
      </c>
    </row>
    <row r="12" spans="2:20" ht="14.25" customHeight="1">
      <c r="B12" s="1085"/>
      <c r="C12" s="1076"/>
      <c r="D12" s="1073"/>
      <c r="E12" s="1068" t="s">
        <v>303</v>
      </c>
      <c r="F12" s="1069"/>
      <c r="G12" s="532" t="s">
        <v>22</v>
      </c>
      <c r="H12" s="526">
        <f>(肉牛増殖計画!G94+肉牛増殖計画!G97)/2</f>
        <v>0</v>
      </c>
      <c r="I12" s="524">
        <f>(肉牛増殖計画!H94+肉牛増殖計画!H97)/2</f>
        <v>0</v>
      </c>
      <c r="J12" s="524">
        <f>(肉牛増殖計画!I94+肉牛増殖計画!I97)/2</f>
        <v>0</v>
      </c>
      <c r="K12" s="524">
        <f>(肉牛増殖計画!J94+肉牛増殖計画!J97)/2</f>
        <v>0</v>
      </c>
      <c r="L12" s="524">
        <f>(肉牛増殖計画!K94+肉牛増殖計画!K97)/2</f>
        <v>0</v>
      </c>
      <c r="M12" s="524">
        <f>(肉牛増殖計画!L94+肉牛増殖計画!L97)/2</f>
        <v>0</v>
      </c>
      <c r="N12" s="524">
        <f>(肉牛増殖計画!M94+肉牛増殖計画!M97)/2</f>
        <v>0</v>
      </c>
      <c r="O12" s="524">
        <f>(肉牛増殖計画!N94+肉牛増殖計画!N97)/2</f>
        <v>0</v>
      </c>
      <c r="P12" s="524">
        <f>(肉牛増殖計画!O94+肉牛増殖計画!O97)/2</f>
        <v>0</v>
      </c>
      <c r="Q12" s="524">
        <f>(肉牛増殖計画!P94+肉牛増殖計画!P97)/2</f>
        <v>0</v>
      </c>
      <c r="R12" s="524">
        <f>(肉牛増殖計画!Q94+肉牛増殖計画!Q97)/2</f>
        <v>0</v>
      </c>
      <c r="S12" s="524">
        <f>(肉牛増殖計画!R94+肉牛増殖計画!R97)/2</f>
        <v>0</v>
      </c>
      <c r="T12" s="525">
        <f>(肉牛増殖計画!S94+肉牛増殖計画!S97)/2</f>
        <v>0</v>
      </c>
    </row>
    <row r="13" spans="2:20" ht="14.25" customHeight="1">
      <c r="B13" s="1048" t="s">
        <v>3</v>
      </c>
      <c r="C13" s="1056" t="s">
        <v>199</v>
      </c>
      <c r="D13" s="1077"/>
      <c r="E13" s="1077"/>
      <c r="F13" s="1077"/>
      <c r="G13" s="534" t="s">
        <v>201</v>
      </c>
      <c r="H13" s="528">
        <f>土地面積入力!G4</f>
        <v>0</v>
      </c>
      <c r="I13" s="486">
        <f>土地面積入力!H4</f>
        <v>0</v>
      </c>
      <c r="J13" s="486">
        <f>土地面積入力!I4</f>
        <v>0</v>
      </c>
      <c r="K13" s="486">
        <f>土地面積入力!J4</f>
        <v>0</v>
      </c>
      <c r="L13" s="486">
        <f>土地面積入力!K4</f>
        <v>0</v>
      </c>
      <c r="M13" s="486">
        <f>土地面積入力!L4</f>
        <v>0</v>
      </c>
      <c r="N13" s="486">
        <f>土地面積入力!M4</f>
        <v>0</v>
      </c>
      <c r="O13" s="486">
        <f>土地面積入力!N4</f>
        <v>0</v>
      </c>
      <c r="P13" s="486">
        <f>土地面積入力!O4</f>
        <v>0</v>
      </c>
      <c r="Q13" s="486">
        <f>土地面積入力!P4</f>
        <v>0</v>
      </c>
      <c r="R13" s="486">
        <f>土地面積入力!Q4</f>
        <v>0</v>
      </c>
      <c r="S13" s="486">
        <f>土地面積入力!R4</f>
        <v>0</v>
      </c>
      <c r="T13" s="487">
        <f>土地面積入力!S4</f>
        <v>0</v>
      </c>
    </row>
    <row r="14" spans="2:20" ht="14.25" customHeight="1">
      <c r="B14" s="1058"/>
      <c r="C14" s="1060" t="s">
        <v>658</v>
      </c>
      <c r="D14" s="1039"/>
      <c r="E14" s="1039"/>
      <c r="F14" s="1039"/>
      <c r="G14" s="533" t="s">
        <v>200</v>
      </c>
      <c r="H14" s="551">
        <f>土地面積入力!G5</f>
        <v>0</v>
      </c>
      <c r="I14" s="552">
        <f>土地面積入力!H5</f>
        <v>0</v>
      </c>
      <c r="J14" s="552">
        <f>土地面積入力!I5</f>
        <v>0</v>
      </c>
      <c r="K14" s="552">
        <f>土地面積入力!J5</f>
        <v>0</v>
      </c>
      <c r="L14" s="552">
        <f>土地面積入力!K5</f>
        <v>0</v>
      </c>
      <c r="M14" s="552">
        <f>土地面積入力!L5</f>
        <v>0</v>
      </c>
      <c r="N14" s="552">
        <f>土地面積入力!M5</f>
        <v>0</v>
      </c>
      <c r="O14" s="552">
        <f>土地面積入力!N5</f>
        <v>0</v>
      </c>
      <c r="P14" s="552">
        <f>土地面積入力!O5</f>
        <v>0</v>
      </c>
      <c r="Q14" s="552">
        <f>土地面積入力!P5</f>
        <v>0</v>
      </c>
      <c r="R14" s="552">
        <f>土地面積入力!Q5</f>
        <v>0</v>
      </c>
      <c r="S14" s="552">
        <f>土地面積入力!R5</f>
        <v>0</v>
      </c>
      <c r="T14" s="553">
        <f>土地面積入力!S5</f>
        <v>0</v>
      </c>
    </row>
    <row r="15" spans="2:20" ht="14.25" customHeight="1">
      <c r="B15" s="1059"/>
      <c r="C15" s="554"/>
      <c r="D15" s="1052" t="s">
        <v>337</v>
      </c>
      <c r="E15" s="1052"/>
      <c r="F15" s="1053"/>
      <c r="G15" s="532" t="s">
        <v>200</v>
      </c>
      <c r="H15" s="529">
        <f>土地面積入力!G6</f>
        <v>0</v>
      </c>
      <c r="I15" s="488">
        <f>土地面積入力!H6</f>
        <v>0</v>
      </c>
      <c r="J15" s="488">
        <f>土地面積入力!I6</f>
        <v>0</v>
      </c>
      <c r="K15" s="488">
        <f>土地面積入力!J6</f>
        <v>0</v>
      </c>
      <c r="L15" s="488">
        <f>土地面積入力!K6</f>
        <v>0</v>
      </c>
      <c r="M15" s="488">
        <f>土地面積入力!L6</f>
        <v>0</v>
      </c>
      <c r="N15" s="488">
        <f>土地面積入力!M6</f>
        <v>0</v>
      </c>
      <c r="O15" s="488">
        <f>土地面積入力!N6</f>
        <v>0</v>
      </c>
      <c r="P15" s="488">
        <f>土地面積入力!O6</f>
        <v>0</v>
      </c>
      <c r="Q15" s="488">
        <f>土地面積入力!P6</f>
        <v>0</v>
      </c>
      <c r="R15" s="488">
        <f>土地面積入力!Q6</f>
        <v>0</v>
      </c>
      <c r="S15" s="488">
        <f>土地面積入力!R6</f>
        <v>0</v>
      </c>
      <c r="T15" s="489">
        <f>土地面積入力!S6</f>
        <v>0</v>
      </c>
    </row>
    <row r="16" spans="2:20" ht="14.25" customHeight="1">
      <c r="B16" s="1081" t="s">
        <v>5</v>
      </c>
      <c r="C16" s="1082"/>
      <c r="D16" s="1082"/>
      <c r="E16" s="1082"/>
      <c r="F16" s="1082"/>
      <c r="G16" s="534" t="s">
        <v>41</v>
      </c>
      <c r="H16" s="527">
        <f>乳量・価格!G3</f>
        <v>0</v>
      </c>
      <c r="I16" s="479">
        <f>乳量・価格!H3</f>
        <v>0</v>
      </c>
      <c r="J16" s="479">
        <f>乳量・価格!I3</f>
        <v>0</v>
      </c>
      <c r="K16" s="479">
        <f>乳量・価格!J3</f>
        <v>0</v>
      </c>
      <c r="L16" s="479">
        <f>乳量・価格!K3</f>
        <v>0</v>
      </c>
      <c r="M16" s="479">
        <f>乳量・価格!L3</f>
        <v>0</v>
      </c>
      <c r="N16" s="479">
        <f>乳量・価格!M3</f>
        <v>0</v>
      </c>
      <c r="O16" s="479">
        <f>乳量・価格!N3</f>
        <v>0</v>
      </c>
      <c r="P16" s="479">
        <f>乳量・価格!O3</f>
        <v>0</v>
      </c>
      <c r="Q16" s="479">
        <f>乳量・価格!P3</f>
        <v>0</v>
      </c>
      <c r="R16" s="479">
        <f>乳量・価格!Q3</f>
        <v>0</v>
      </c>
      <c r="S16" s="479">
        <f>乳量・価格!R3</f>
        <v>0</v>
      </c>
      <c r="T16" s="480">
        <f>乳量・価格!S3</f>
        <v>0</v>
      </c>
    </row>
    <row r="17" spans="1:20">
      <c r="B17" s="1066" t="s">
        <v>242</v>
      </c>
      <c r="C17" s="1067"/>
      <c r="D17" s="1067"/>
      <c r="E17" s="1067"/>
      <c r="F17" s="1067"/>
      <c r="G17" s="750" t="s">
        <v>42</v>
      </c>
      <c r="H17" s="481">
        <f>乳量・価格!G7</f>
        <v>99</v>
      </c>
      <c r="I17" s="482">
        <f>乳量・価格!H7</f>
        <v>99</v>
      </c>
      <c r="J17" s="482">
        <f>乳量・価格!I7</f>
        <v>99</v>
      </c>
      <c r="K17" s="482">
        <f>乳量・価格!J7</f>
        <v>99</v>
      </c>
      <c r="L17" s="482">
        <f>乳量・価格!K7</f>
        <v>99</v>
      </c>
      <c r="M17" s="482">
        <f>乳量・価格!L7</f>
        <v>99</v>
      </c>
      <c r="N17" s="482">
        <f>乳量・価格!M7</f>
        <v>99</v>
      </c>
      <c r="O17" s="482">
        <f>乳量・価格!N7</f>
        <v>99</v>
      </c>
      <c r="P17" s="482">
        <f>乳量・価格!O7</f>
        <v>99</v>
      </c>
      <c r="Q17" s="483">
        <f>乳量・価格!P7</f>
        <v>99</v>
      </c>
      <c r="R17" s="483">
        <f>乳量・価格!Q7</f>
        <v>99</v>
      </c>
      <c r="S17" s="483">
        <f>乳量・価格!R7</f>
        <v>99</v>
      </c>
      <c r="T17" s="484">
        <f>乳量・価格!S7</f>
        <v>99</v>
      </c>
    </row>
    <row r="18" spans="1:20" ht="14.25">
      <c r="B18" s="1048" t="s">
        <v>276</v>
      </c>
      <c r="C18" s="1104" t="s">
        <v>16</v>
      </c>
      <c r="D18" s="1067"/>
      <c r="E18" s="1067"/>
      <c r="F18" s="1067"/>
      <c r="G18" s="534" t="s">
        <v>22</v>
      </c>
      <c r="H18" s="543">
        <f>入力⑧乳牛増殖計画!G71</f>
        <v>0</v>
      </c>
      <c r="I18" s="544">
        <f>入力⑧乳牛増殖計画!H71</f>
        <v>0</v>
      </c>
      <c r="J18" s="544">
        <f>入力⑧乳牛増殖計画!I71</f>
        <v>0</v>
      </c>
      <c r="K18" s="544">
        <f>入力⑧乳牛増殖計画!J71</f>
        <v>0</v>
      </c>
      <c r="L18" s="544">
        <f>入力⑧乳牛増殖計画!K71</f>
        <v>0</v>
      </c>
      <c r="M18" s="544">
        <f>入力⑧乳牛増殖計画!L71</f>
        <v>0</v>
      </c>
      <c r="N18" s="544">
        <f>入力⑧乳牛増殖計画!M71</f>
        <v>0</v>
      </c>
      <c r="O18" s="544">
        <f>入力⑧乳牛増殖計画!N71</f>
        <v>0</v>
      </c>
      <c r="P18" s="544">
        <f>入力⑧乳牛増殖計画!O71</f>
        <v>0</v>
      </c>
      <c r="Q18" s="544">
        <f>入力⑧乳牛増殖計画!P71</f>
        <v>0</v>
      </c>
      <c r="R18" s="544">
        <f>入力⑧乳牛増殖計画!Q71</f>
        <v>0</v>
      </c>
      <c r="S18" s="544">
        <f>入力⑧乳牛増殖計画!R71</f>
        <v>0</v>
      </c>
      <c r="T18" s="545">
        <f>入力⑧乳牛増殖計画!S71</f>
        <v>0</v>
      </c>
    </row>
    <row r="19" spans="1:20" ht="14.25">
      <c r="B19" s="1049"/>
      <c r="C19" s="1047" t="s">
        <v>17</v>
      </c>
      <c r="D19" s="1022"/>
      <c r="E19" s="1022"/>
      <c r="F19" s="1022"/>
      <c r="G19" s="533" t="s">
        <v>22</v>
      </c>
      <c r="H19" s="546">
        <f>ROUNDDOWN(入力⑧乳牛増殖計画!G9*(100-入力⑧乳牛増殖計画!G12-入力⑧乳牛増殖計画!G15)/100*(100-入力⑧乳牛増殖計画!G11)/100,0)</f>
        <v>0</v>
      </c>
      <c r="I19" s="547">
        <f>ROUNDDOWN(入力⑧乳牛増殖計画!H9*(100-入力⑧乳牛増殖計画!H12-入力⑧乳牛増殖計画!H15)/100*(100-入力⑧乳牛増殖計画!H11)/100,0)</f>
        <v>0</v>
      </c>
      <c r="J19" s="547">
        <f>ROUNDDOWN(入力⑧乳牛増殖計画!I9*(100-入力⑧乳牛増殖計画!I12-入力⑧乳牛増殖計画!I15)/100*(100-入力⑧乳牛増殖計画!I11)/100,0)</f>
        <v>0</v>
      </c>
      <c r="K19" s="547">
        <f>ROUNDDOWN(入力⑧乳牛増殖計画!J9*(100-入力⑧乳牛増殖計画!J12-入力⑧乳牛増殖計画!J15)/100*(100-入力⑧乳牛増殖計画!J11)/100,0)</f>
        <v>0</v>
      </c>
      <c r="L19" s="547">
        <f>ROUNDDOWN(入力⑧乳牛増殖計画!K9*(100-入力⑧乳牛増殖計画!K12-入力⑧乳牛増殖計画!K15)/100*(100-入力⑧乳牛増殖計画!K11)/100,0)</f>
        <v>0</v>
      </c>
      <c r="M19" s="547">
        <f>ROUNDDOWN(入力⑧乳牛増殖計画!L9*(100-入力⑧乳牛増殖計画!L12-入力⑧乳牛増殖計画!L15)/100*(100-入力⑧乳牛増殖計画!L11)/100,0)</f>
        <v>0</v>
      </c>
      <c r="N19" s="547">
        <f>ROUNDDOWN(入力⑧乳牛増殖計画!M9*(100-入力⑧乳牛増殖計画!M12-入力⑧乳牛増殖計画!M15)/100*(100-入力⑧乳牛増殖計画!M11)/100,0)</f>
        <v>0</v>
      </c>
      <c r="O19" s="547">
        <f>ROUNDDOWN(入力⑧乳牛増殖計画!N9*(100-入力⑧乳牛増殖計画!N12-入力⑧乳牛増殖計画!N15)/100*(100-入力⑧乳牛増殖計画!N11)/100,0)</f>
        <v>0</v>
      </c>
      <c r="P19" s="547">
        <f>ROUNDDOWN(入力⑧乳牛増殖計画!O9*(100-入力⑧乳牛増殖計画!O12-入力⑧乳牛増殖計画!O15)/100*(100-入力⑧乳牛増殖計画!O11)/100,0)</f>
        <v>0</v>
      </c>
      <c r="Q19" s="547">
        <f>ROUNDDOWN(入力⑧乳牛増殖計画!P9*(100-入力⑧乳牛増殖計画!P12-入力⑧乳牛増殖計画!P15)/100*(100-入力⑧乳牛増殖計画!P11)/100,0)</f>
        <v>0</v>
      </c>
      <c r="R19" s="547">
        <f>ROUNDDOWN(入力⑧乳牛増殖計画!Q9*(100-入力⑧乳牛増殖計画!Q12-入力⑧乳牛増殖計画!Q15)/100*(100-入力⑧乳牛増殖計画!Q11)/100,0)</f>
        <v>0</v>
      </c>
      <c r="S19" s="547">
        <f>ROUNDDOWN(入力⑧乳牛増殖計画!R9*(100-入力⑧乳牛増殖計画!R12-入力⑧乳牛増殖計画!R15)/100*(100-入力⑧乳牛増殖計画!R11)/100,0)</f>
        <v>0</v>
      </c>
      <c r="T19" s="548">
        <f>ROUNDDOWN(入力⑧乳牛増殖計画!S9*(100-入力⑧乳牛増殖計画!S12-入力⑧乳牛増殖計画!S15)/100*(100-入力⑧乳牛増殖計画!S11)/100,0)</f>
        <v>0</v>
      </c>
    </row>
    <row r="20" spans="1:20" ht="14.25">
      <c r="B20" s="1049"/>
      <c r="C20" s="1060" t="s">
        <v>48</v>
      </c>
      <c r="D20" s="1022"/>
      <c r="E20" s="1022"/>
      <c r="F20" s="1022"/>
      <c r="G20" s="533" t="s">
        <v>22</v>
      </c>
      <c r="H20" s="546">
        <f>ROUNDDOWN(入力⑧乳牛増殖計画!G9*入力⑧乳牛増殖計画!G12/100*0.5,0)</f>
        <v>0</v>
      </c>
      <c r="I20" s="547">
        <f>ROUNDDOWN(入力⑧乳牛増殖計画!H9*入力⑧乳牛増殖計画!H12/100*0.5,0)</f>
        <v>0</v>
      </c>
      <c r="J20" s="547">
        <f>ROUNDDOWN(入力⑧乳牛増殖計画!I9*入力⑧乳牛増殖計画!I12/100*0.5,0)</f>
        <v>0</v>
      </c>
      <c r="K20" s="547">
        <f>ROUNDDOWN(入力⑧乳牛増殖計画!J9*入力⑧乳牛増殖計画!J12/100*0.5,0)</f>
        <v>0</v>
      </c>
      <c r="L20" s="547">
        <f>ROUNDDOWN(入力⑧乳牛増殖計画!K9*入力⑧乳牛増殖計画!K12/100*0.5,0)</f>
        <v>0</v>
      </c>
      <c r="M20" s="547">
        <f>ROUNDDOWN(入力⑧乳牛増殖計画!L9*入力⑧乳牛増殖計画!L12/100*0.5,0)</f>
        <v>0</v>
      </c>
      <c r="N20" s="547">
        <f>ROUNDDOWN(入力⑧乳牛増殖計画!M9*入力⑧乳牛増殖計画!M12/100*0.5,0)</f>
        <v>0</v>
      </c>
      <c r="O20" s="547">
        <f>ROUNDDOWN(入力⑧乳牛増殖計画!N9*入力⑧乳牛増殖計画!N12/100*0.5,0)</f>
        <v>0</v>
      </c>
      <c r="P20" s="547">
        <f>ROUNDDOWN(入力⑧乳牛増殖計画!O9*入力⑧乳牛増殖計画!O12/100*0.5,0)</f>
        <v>0</v>
      </c>
      <c r="Q20" s="547">
        <f>ROUNDDOWN(入力⑧乳牛増殖計画!P9*入力⑧乳牛増殖計画!P12/100*0.5,0)</f>
        <v>0</v>
      </c>
      <c r="R20" s="547">
        <f>ROUNDDOWN(入力⑧乳牛増殖計画!Q9*入力⑧乳牛増殖計画!Q12/100*0.5,0)</f>
        <v>0</v>
      </c>
      <c r="S20" s="547">
        <f>ROUNDDOWN(入力⑧乳牛増殖計画!R9*入力⑧乳牛増殖計画!R12/100*0.5,0)</f>
        <v>0</v>
      </c>
      <c r="T20" s="548">
        <f>ROUNDDOWN(入力⑧乳牛増殖計画!S9*入力⑧乳牛増殖計画!S12/100*0.5,0)</f>
        <v>0</v>
      </c>
    </row>
    <row r="21" spans="1:20" ht="14.25">
      <c r="B21" s="1049"/>
      <c r="C21" s="1060" t="s">
        <v>47</v>
      </c>
      <c r="D21" s="1022"/>
      <c r="E21" s="1022"/>
      <c r="F21" s="1022"/>
      <c r="G21" s="533" t="s">
        <v>22</v>
      </c>
      <c r="H21" s="546">
        <f>ROUNDDOWN(入力⑧乳牛増殖計画!G9*入力⑧乳牛増殖計画!G12/100*0.5,0)</f>
        <v>0</v>
      </c>
      <c r="I21" s="547">
        <f>ROUNDDOWN(入力⑧乳牛増殖計画!H9*入力⑧乳牛増殖計画!H12/100*0.5,0)</f>
        <v>0</v>
      </c>
      <c r="J21" s="547">
        <f>ROUNDDOWN(入力⑧乳牛増殖計画!I9*入力⑧乳牛増殖計画!I12/100*0.5,0)</f>
        <v>0</v>
      </c>
      <c r="K21" s="547">
        <f>ROUNDDOWN(入力⑧乳牛増殖計画!J9*入力⑧乳牛増殖計画!J12/100*0.5,0)</f>
        <v>0</v>
      </c>
      <c r="L21" s="547">
        <f>ROUNDDOWN(入力⑧乳牛増殖計画!K9*入力⑧乳牛増殖計画!K12/100*0.5,0)</f>
        <v>0</v>
      </c>
      <c r="M21" s="547">
        <f>ROUNDDOWN(入力⑧乳牛増殖計画!L9*入力⑧乳牛増殖計画!L12/100*0.5,0)</f>
        <v>0</v>
      </c>
      <c r="N21" s="547">
        <f>ROUNDDOWN(入力⑧乳牛増殖計画!M9*入力⑧乳牛増殖計画!M12/100*0.5,0)</f>
        <v>0</v>
      </c>
      <c r="O21" s="547">
        <f>ROUNDDOWN(入力⑧乳牛増殖計画!N9*入力⑧乳牛増殖計画!N12/100*0.5,0)</f>
        <v>0</v>
      </c>
      <c r="P21" s="547">
        <f>ROUNDDOWN(入力⑧乳牛増殖計画!O9*入力⑧乳牛増殖計画!O12/100*0.5,0)</f>
        <v>0</v>
      </c>
      <c r="Q21" s="547">
        <f>ROUNDDOWN(入力⑧乳牛増殖計画!P9*入力⑧乳牛増殖計画!P12/100*0.5,0)</f>
        <v>0</v>
      </c>
      <c r="R21" s="547">
        <f>ROUNDDOWN(入力⑧乳牛増殖計画!Q9*入力⑧乳牛増殖計画!Q12/100*0.5,0)</f>
        <v>0</v>
      </c>
      <c r="S21" s="547">
        <f>ROUNDDOWN(入力⑧乳牛増殖計画!R9*入力⑧乳牛増殖計画!R12/100*0.5,0)</f>
        <v>0</v>
      </c>
      <c r="T21" s="548">
        <f>ROUNDDOWN(入力⑧乳牛増殖計画!S9*入力⑧乳牛増殖計画!S12/100*0.5,0)</f>
        <v>0</v>
      </c>
    </row>
    <row r="22" spans="1:20" ht="14.25">
      <c r="B22" s="1049"/>
      <c r="C22" s="1047" t="s">
        <v>18</v>
      </c>
      <c r="D22" s="1022"/>
      <c r="E22" s="1022"/>
      <c r="F22" s="1022"/>
      <c r="G22" s="533" t="s">
        <v>22</v>
      </c>
      <c r="H22" s="546">
        <f>入力⑧乳牛増殖計画!G72+入力⑧乳牛増殖計画!G77</f>
        <v>0</v>
      </c>
      <c r="I22" s="547">
        <f>入力⑧乳牛増殖計画!H72+入力⑧乳牛増殖計画!H77</f>
        <v>0</v>
      </c>
      <c r="J22" s="547">
        <f>入力⑧乳牛増殖計画!I72+入力⑧乳牛増殖計画!I77</f>
        <v>0</v>
      </c>
      <c r="K22" s="547">
        <f>入力⑧乳牛増殖計画!J72+入力⑧乳牛増殖計画!J77</f>
        <v>0</v>
      </c>
      <c r="L22" s="547">
        <f>入力⑧乳牛増殖計画!K72+入力⑧乳牛増殖計画!K77</f>
        <v>0</v>
      </c>
      <c r="M22" s="547">
        <f>入力⑧乳牛増殖計画!L72+入力⑧乳牛増殖計画!L77</f>
        <v>0</v>
      </c>
      <c r="N22" s="547">
        <f>入力⑧乳牛増殖計画!M72+入力⑧乳牛増殖計画!M77</f>
        <v>0</v>
      </c>
      <c r="O22" s="547">
        <f>入力⑧乳牛増殖計画!N72+入力⑧乳牛増殖計画!N77</f>
        <v>0</v>
      </c>
      <c r="P22" s="547">
        <f>入力⑧乳牛増殖計画!O72+入力⑧乳牛増殖計画!O77</f>
        <v>0</v>
      </c>
      <c r="Q22" s="547">
        <f>入力⑧乳牛増殖計画!P72+入力⑧乳牛増殖計画!P77</f>
        <v>0</v>
      </c>
      <c r="R22" s="547">
        <f>入力⑧乳牛増殖計画!Q72+入力⑧乳牛増殖計画!Q77</f>
        <v>0</v>
      </c>
      <c r="S22" s="547">
        <f>入力⑧乳牛増殖計画!R72+入力⑧乳牛増殖計画!R77</f>
        <v>0</v>
      </c>
      <c r="T22" s="548">
        <f>入力⑧乳牛増殖計画!S72+入力⑧乳牛増殖計画!S77</f>
        <v>0</v>
      </c>
    </row>
    <row r="23" spans="1:20" ht="14.25">
      <c r="B23" s="1049"/>
      <c r="C23" s="1047" t="s">
        <v>19</v>
      </c>
      <c r="D23" s="1022"/>
      <c r="E23" s="1022"/>
      <c r="F23" s="1022"/>
      <c r="G23" s="533" t="s">
        <v>22</v>
      </c>
      <c r="H23" s="546">
        <f>入力⑧乳牛増殖計画!G78+入力⑧乳牛増殖計画!G83</f>
        <v>0</v>
      </c>
      <c r="I23" s="547">
        <f>入力⑧乳牛増殖計画!H78+入力⑧乳牛増殖計画!H83</f>
        <v>0</v>
      </c>
      <c r="J23" s="547">
        <f>入力⑧乳牛増殖計画!I78+入力⑧乳牛増殖計画!I83</f>
        <v>0</v>
      </c>
      <c r="K23" s="547">
        <f>入力⑧乳牛増殖計画!J78+入力⑧乳牛増殖計画!J83</f>
        <v>0</v>
      </c>
      <c r="L23" s="547">
        <f>入力⑧乳牛増殖計画!K78+入力⑧乳牛増殖計画!K83</f>
        <v>0</v>
      </c>
      <c r="M23" s="547">
        <f>入力⑧乳牛増殖計画!L78+入力⑧乳牛増殖計画!L83</f>
        <v>0</v>
      </c>
      <c r="N23" s="547">
        <f>入力⑧乳牛増殖計画!M78+入力⑧乳牛増殖計画!M83</f>
        <v>0</v>
      </c>
      <c r="O23" s="547">
        <f>入力⑧乳牛増殖計画!N78+入力⑧乳牛増殖計画!N83</f>
        <v>0</v>
      </c>
      <c r="P23" s="547">
        <f>入力⑧乳牛増殖計画!O78+入力⑧乳牛増殖計画!O83</f>
        <v>0</v>
      </c>
      <c r="Q23" s="547">
        <f>入力⑧乳牛増殖計画!P78+入力⑧乳牛増殖計画!P83</f>
        <v>0</v>
      </c>
      <c r="R23" s="547">
        <f>入力⑧乳牛増殖計画!Q78+入力⑧乳牛増殖計画!Q83</f>
        <v>0</v>
      </c>
      <c r="S23" s="547">
        <f>入力⑧乳牛増殖計画!R78+入力⑧乳牛増殖計画!R83</f>
        <v>0</v>
      </c>
      <c r="T23" s="548">
        <f>入力⑧乳牛増殖計画!S78+入力⑧乳牛増殖計画!S83</f>
        <v>0</v>
      </c>
    </row>
    <row r="24" spans="1:20" ht="14.25">
      <c r="B24" s="1049"/>
      <c r="C24" s="1047" t="s">
        <v>14</v>
      </c>
      <c r="D24" s="1022"/>
      <c r="E24" s="1022"/>
      <c r="F24" s="1022"/>
      <c r="G24" s="533" t="s">
        <v>22</v>
      </c>
      <c r="H24" s="546">
        <f>入力⑧乳牛増殖計画!G43+入力⑧乳牛増殖計画!G44+入力⑧乳牛増殖計画!G45+入力⑧乳牛増殖計画!G46+入力⑧乳牛増殖計画!G47</f>
        <v>0</v>
      </c>
      <c r="I24" s="547">
        <f>入力⑧乳牛増殖計画!H43+入力⑧乳牛増殖計画!H44+入力⑧乳牛増殖計画!H45+入力⑧乳牛増殖計画!H46+入力⑧乳牛増殖計画!H47</f>
        <v>0</v>
      </c>
      <c r="J24" s="547">
        <f>入力⑧乳牛増殖計画!I43+入力⑧乳牛増殖計画!I44+入力⑧乳牛増殖計画!I45+入力⑧乳牛増殖計画!I46+入力⑧乳牛増殖計画!I47</f>
        <v>0</v>
      </c>
      <c r="K24" s="547">
        <f>入力⑧乳牛増殖計画!J43+入力⑧乳牛増殖計画!J44+入力⑧乳牛増殖計画!J45+入力⑧乳牛増殖計画!J46+入力⑧乳牛増殖計画!J47</f>
        <v>0</v>
      </c>
      <c r="L24" s="547">
        <f>入力⑧乳牛増殖計画!K43+入力⑧乳牛増殖計画!K44+入力⑧乳牛増殖計画!K45+入力⑧乳牛増殖計画!K46+入力⑧乳牛増殖計画!K47</f>
        <v>0</v>
      </c>
      <c r="M24" s="547">
        <f>入力⑧乳牛増殖計画!L43+入力⑧乳牛増殖計画!L44+入力⑧乳牛増殖計画!L45+入力⑧乳牛増殖計画!L46+入力⑧乳牛増殖計画!L47</f>
        <v>0</v>
      </c>
      <c r="N24" s="547">
        <f>入力⑧乳牛増殖計画!M43+入力⑧乳牛増殖計画!M44+入力⑧乳牛増殖計画!M45+入力⑧乳牛増殖計画!M46+入力⑧乳牛増殖計画!M47</f>
        <v>0</v>
      </c>
      <c r="O24" s="547">
        <f>入力⑧乳牛増殖計画!N43+入力⑧乳牛増殖計画!N44+入力⑧乳牛増殖計画!N45+入力⑧乳牛増殖計画!N46+入力⑧乳牛増殖計画!N47</f>
        <v>0</v>
      </c>
      <c r="P24" s="547">
        <f>入力⑧乳牛増殖計画!O43+入力⑧乳牛増殖計画!O44+入力⑧乳牛増殖計画!O45+入力⑧乳牛増殖計画!O46+入力⑧乳牛増殖計画!O47</f>
        <v>0</v>
      </c>
      <c r="Q24" s="547">
        <f>入力⑧乳牛増殖計画!P43+入力⑧乳牛増殖計画!P44+入力⑧乳牛増殖計画!P45+入力⑧乳牛増殖計画!P46+入力⑧乳牛増殖計画!P47</f>
        <v>0</v>
      </c>
      <c r="R24" s="547">
        <f>入力⑧乳牛増殖計画!Q43+入力⑧乳牛増殖計画!Q44+入力⑧乳牛増殖計画!Q45+入力⑧乳牛増殖計画!Q46+入力⑧乳牛増殖計画!Q47</f>
        <v>0</v>
      </c>
      <c r="S24" s="547">
        <f>入力⑧乳牛増殖計画!R43+入力⑧乳牛増殖計画!R44+入力⑧乳牛増殖計画!R45+入力⑧乳牛増殖計画!R46+入力⑧乳牛増殖計画!R47</f>
        <v>0</v>
      </c>
      <c r="T24" s="548">
        <f>入力⑧乳牛増殖計画!S43+入力⑧乳牛増殖計画!S44+入力⑧乳牛増殖計画!S45+入力⑧乳牛増殖計画!S46+入力⑧乳牛増殖計画!S47</f>
        <v>0</v>
      </c>
    </row>
    <row r="25" spans="1:20" ht="14.25">
      <c r="B25" s="1049"/>
      <c r="C25" s="1060" t="s">
        <v>258</v>
      </c>
      <c r="D25" s="1022"/>
      <c r="E25" s="1022"/>
      <c r="F25" s="1022"/>
      <c r="G25" s="533" t="s">
        <v>22</v>
      </c>
      <c r="H25" s="546">
        <f>肉牛増殖計画!G80</f>
        <v>0</v>
      </c>
      <c r="I25" s="547">
        <f>肉牛増殖計画!H80</f>
        <v>0</v>
      </c>
      <c r="J25" s="547">
        <f>肉牛増殖計画!I80</f>
        <v>0</v>
      </c>
      <c r="K25" s="547">
        <f>肉牛増殖計画!J80</f>
        <v>0</v>
      </c>
      <c r="L25" s="547">
        <f>肉牛増殖計画!K80</f>
        <v>0</v>
      </c>
      <c r="M25" s="547">
        <f>肉牛増殖計画!L80</f>
        <v>0</v>
      </c>
      <c r="N25" s="547">
        <f>肉牛増殖計画!M80</f>
        <v>0</v>
      </c>
      <c r="O25" s="547">
        <f>肉牛増殖計画!N80</f>
        <v>0</v>
      </c>
      <c r="P25" s="547">
        <f>肉牛増殖計画!O80</f>
        <v>0</v>
      </c>
      <c r="Q25" s="547">
        <f>肉牛増殖計画!P80</f>
        <v>0</v>
      </c>
      <c r="R25" s="547">
        <f>肉牛増殖計画!Q80</f>
        <v>0</v>
      </c>
      <c r="S25" s="547">
        <f>肉牛増殖計画!R80</f>
        <v>0</v>
      </c>
      <c r="T25" s="548">
        <f>肉牛増殖計画!S80</f>
        <v>0</v>
      </c>
    </row>
    <row r="26" spans="1:20" ht="14.25">
      <c r="B26" s="1049"/>
      <c r="C26" s="1060" t="s">
        <v>259</v>
      </c>
      <c r="D26" s="1022"/>
      <c r="E26" s="1022"/>
      <c r="F26" s="1022"/>
      <c r="G26" s="533" t="s">
        <v>22</v>
      </c>
      <c r="H26" s="546">
        <f>肉牛増殖計画!G81</f>
        <v>0</v>
      </c>
      <c r="I26" s="547">
        <f>肉牛増殖計画!H81</f>
        <v>0</v>
      </c>
      <c r="J26" s="547">
        <f>肉牛増殖計画!I81</f>
        <v>0</v>
      </c>
      <c r="K26" s="547">
        <f>肉牛増殖計画!J81</f>
        <v>0</v>
      </c>
      <c r="L26" s="547">
        <f>肉牛増殖計画!K81</f>
        <v>0</v>
      </c>
      <c r="M26" s="547">
        <f>肉牛増殖計画!L81</f>
        <v>0</v>
      </c>
      <c r="N26" s="547">
        <f>肉牛増殖計画!M81</f>
        <v>0</v>
      </c>
      <c r="O26" s="547">
        <f>肉牛増殖計画!N81</f>
        <v>0</v>
      </c>
      <c r="P26" s="547">
        <f>肉牛増殖計画!O81</f>
        <v>0</v>
      </c>
      <c r="Q26" s="547">
        <f>肉牛増殖計画!P81</f>
        <v>0</v>
      </c>
      <c r="R26" s="547">
        <f>肉牛増殖計画!Q81</f>
        <v>0</v>
      </c>
      <c r="S26" s="547">
        <f>肉牛増殖計画!R81</f>
        <v>0</v>
      </c>
      <c r="T26" s="548">
        <f>肉牛増殖計画!S81</f>
        <v>0</v>
      </c>
    </row>
    <row r="27" spans="1:20" ht="14.25">
      <c r="B27" s="1049"/>
      <c r="C27" s="1060" t="s">
        <v>261</v>
      </c>
      <c r="D27" s="1022"/>
      <c r="E27" s="1022"/>
      <c r="F27" s="1022"/>
      <c r="G27" s="533" t="s">
        <v>22</v>
      </c>
      <c r="H27" s="546">
        <f>肉牛増殖計画!G83</f>
        <v>0</v>
      </c>
      <c r="I27" s="547">
        <f>肉牛増殖計画!H83</f>
        <v>0</v>
      </c>
      <c r="J27" s="547">
        <f>肉牛増殖計画!I83</f>
        <v>0</v>
      </c>
      <c r="K27" s="547">
        <f>肉牛増殖計画!J83</f>
        <v>0</v>
      </c>
      <c r="L27" s="547">
        <f>肉牛増殖計画!K83</f>
        <v>0</v>
      </c>
      <c r="M27" s="547">
        <f>肉牛増殖計画!L83</f>
        <v>0</v>
      </c>
      <c r="N27" s="547">
        <f>肉牛増殖計画!M83</f>
        <v>0</v>
      </c>
      <c r="O27" s="547">
        <f>肉牛増殖計画!N83</f>
        <v>0</v>
      </c>
      <c r="P27" s="547">
        <f>肉牛増殖計画!O83</f>
        <v>0</v>
      </c>
      <c r="Q27" s="547">
        <f>肉牛増殖計画!P83</f>
        <v>0</v>
      </c>
      <c r="R27" s="547">
        <f>肉牛増殖計画!Q83</f>
        <v>0</v>
      </c>
      <c r="S27" s="547">
        <f>肉牛増殖計画!R83</f>
        <v>0</v>
      </c>
      <c r="T27" s="548">
        <f>肉牛増殖計画!S83</f>
        <v>0</v>
      </c>
    </row>
    <row r="28" spans="1:20" ht="14.25">
      <c r="B28" s="1049"/>
      <c r="C28" s="1060" t="s">
        <v>260</v>
      </c>
      <c r="D28" s="1022"/>
      <c r="E28" s="1022"/>
      <c r="F28" s="1022"/>
      <c r="G28" s="533" t="s">
        <v>22</v>
      </c>
      <c r="H28" s="546">
        <f>肉牛増殖計画!G84</f>
        <v>0</v>
      </c>
      <c r="I28" s="547">
        <f>肉牛増殖計画!H84</f>
        <v>0</v>
      </c>
      <c r="J28" s="547">
        <f>肉牛増殖計画!I84</f>
        <v>0</v>
      </c>
      <c r="K28" s="547">
        <f>肉牛増殖計画!J84</f>
        <v>0</v>
      </c>
      <c r="L28" s="547">
        <f>肉牛増殖計画!K84</f>
        <v>0</v>
      </c>
      <c r="M28" s="547">
        <f>肉牛増殖計画!L84</f>
        <v>0</v>
      </c>
      <c r="N28" s="547">
        <f>肉牛増殖計画!M84</f>
        <v>0</v>
      </c>
      <c r="O28" s="547">
        <f>肉牛増殖計画!N84</f>
        <v>0</v>
      </c>
      <c r="P28" s="547">
        <f>肉牛増殖計画!O84</f>
        <v>0</v>
      </c>
      <c r="Q28" s="547">
        <f>肉牛増殖計画!P84</f>
        <v>0</v>
      </c>
      <c r="R28" s="547">
        <f>肉牛増殖計画!Q84</f>
        <v>0</v>
      </c>
      <c r="S28" s="547">
        <f>肉牛増殖計画!R84</f>
        <v>0</v>
      </c>
      <c r="T28" s="548">
        <f>肉牛増殖計画!S84</f>
        <v>0</v>
      </c>
    </row>
    <row r="29" spans="1:20" ht="15" thickBot="1">
      <c r="B29" s="1050"/>
      <c r="C29" s="1060" t="s">
        <v>463</v>
      </c>
      <c r="D29" s="1022"/>
      <c r="E29" s="1022"/>
      <c r="F29" s="1022"/>
      <c r="G29" s="533" t="s">
        <v>22</v>
      </c>
      <c r="H29" s="549">
        <f>肉牛増殖計画!G43+肉牛増殖計画!G44+肉牛増殖計画!G45+肉牛増殖計画!G46+肉牛増殖計画!G47+肉牛増殖計画!G48+肉牛増殖計画!G49</f>
        <v>0</v>
      </c>
      <c r="I29" s="550">
        <f>肉牛増殖計画!H43+肉牛増殖計画!H44+肉牛増殖計画!H45+肉牛増殖計画!H46+肉牛増殖計画!H47+肉牛増殖計画!H48+肉牛増殖計画!H49</f>
        <v>0</v>
      </c>
      <c r="J29" s="550">
        <f>肉牛増殖計画!I43+肉牛増殖計画!I44+肉牛増殖計画!I45+肉牛増殖計画!I46+肉牛増殖計画!I47+肉牛増殖計画!I48+肉牛増殖計画!I49</f>
        <v>0</v>
      </c>
      <c r="K29" s="550">
        <f>肉牛増殖計画!J43+肉牛増殖計画!J44+肉牛増殖計画!J45+肉牛増殖計画!J46+肉牛増殖計画!J47+肉牛増殖計画!J48+肉牛増殖計画!J49</f>
        <v>0</v>
      </c>
      <c r="L29" s="550">
        <f>肉牛増殖計画!K43+肉牛増殖計画!K44+肉牛増殖計画!K45+肉牛増殖計画!K46+肉牛増殖計画!K47+肉牛増殖計画!K48+肉牛増殖計画!K49</f>
        <v>0</v>
      </c>
      <c r="M29" s="550">
        <f>肉牛増殖計画!L43+肉牛増殖計画!L44+肉牛増殖計画!L45+肉牛増殖計画!L46+肉牛増殖計画!L47+肉牛増殖計画!L48+肉牛増殖計画!L49</f>
        <v>0</v>
      </c>
      <c r="N29" s="550">
        <f>肉牛増殖計画!M43+肉牛増殖計画!M44+肉牛増殖計画!M45+肉牛増殖計画!M46+肉牛増殖計画!M47+肉牛増殖計画!M48+肉牛増殖計画!M49</f>
        <v>0</v>
      </c>
      <c r="O29" s="550">
        <f>肉牛増殖計画!N43+肉牛増殖計画!N44+肉牛増殖計画!N45+肉牛増殖計画!N46+肉牛増殖計画!N47+肉牛増殖計画!N48+肉牛増殖計画!N49</f>
        <v>0</v>
      </c>
      <c r="P29" s="550">
        <f>肉牛増殖計画!O43+肉牛増殖計画!O44+肉牛増殖計画!O45+肉牛増殖計画!O46+肉牛増殖計画!O47+肉牛増殖計画!O48+肉牛増殖計画!O49</f>
        <v>0</v>
      </c>
      <c r="Q29" s="550">
        <f>肉牛増殖計画!P43+肉牛増殖計画!P44+肉牛増殖計画!P45+肉牛増殖計画!P46+肉牛増殖計画!P47+肉牛増殖計画!P48+肉牛増殖計画!P49</f>
        <v>0</v>
      </c>
      <c r="R29" s="550">
        <f>肉牛増殖計画!Q43+肉牛増殖計画!Q44+肉牛増殖計画!Q45+肉牛増殖計画!Q46+肉牛増殖計画!Q47+肉牛増殖計画!Q48+肉牛増殖計画!Q49</f>
        <v>0</v>
      </c>
      <c r="S29" s="550">
        <f>肉牛増殖計画!R43+肉牛増殖計画!R44+肉牛増殖計画!R45+肉牛増殖計画!R46+肉牛増殖計画!R47+肉牛増殖計画!R48+肉牛増殖計画!R49</f>
        <v>0</v>
      </c>
      <c r="T29" s="709">
        <f>肉牛増殖計画!S43+肉牛増殖計画!S44+肉牛増殖計画!S45+肉牛増殖計画!S46+肉牛増殖計画!S47+肉牛増殖計画!S48+肉牛増殖計画!S49</f>
        <v>0</v>
      </c>
    </row>
    <row r="30" spans="1:20" ht="14.25" customHeight="1">
      <c r="A30" s="485"/>
      <c r="B30" s="1013" t="s">
        <v>335</v>
      </c>
      <c r="C30" s="1029" t="s">
        <v>189</v>
      </c>
      <c r="D30" s="1032" t="s">
        <v>190</v>
      </c>
      <c r="E30" s="1033"/>
      <c r="F30" s="1034"/>
      <c r="G30" s="535" t="s">
        <v>210</v>
      </c>
      <c r="H30" s="712">
        <f>H31+H33+H34+H35</f>
        <v>0</v>
      </c>
      <c r="I30" s="713">
        <f>I31+I33+I34+I35</f>
        <v>0</v>
      </c>
      <c r="J30" s="713">
        <f t="shared" ref="J30:Q30" si="0">J31+J33+J34+J35</f>
        <v>0</v>
      </c>
      <c r="K30" s="713">
        <f t="shared" si="0"/>
        <v>0</v>
      </c>
      <c r="L30" s="713">
        <f t="shared" si="0"/>
        <v>0</v>
      </c>
      <c r="M30" s="713">
        <f t="shared" si="0"/>
        <v>0</v>
      </c>
      <c r="N30" s="713">
        <f t="shared" si="0"/>
        <v>0</v>
      </c>
      <c r="O30" s="713">
        <f t="shared" si="0"/>
        <v>0</v>
      </c>
      <c r="P30" s="713">
        <f t="shared" si="0"/>
        <v>0</v>
      </c>
      <c r="Q30" s="713">
        <f t="shared" si="0"/>
        <v>0</v>
      </c>
      <c r="R30" s="713">
        <f>R31+R33+R34+R35</f>
        <v>0</v>
      </c>
      <c r="S30" s="713">
        <f>S31+S33+S34+S35</f>
        <v>0</v>
      </c>
      <c r="T30" s="714">
        <f>T31+T33+T34+T35</f>
        <v>0</v>
      </c>
    </row>
    <row r="31" spans="1:20" ht="14.25" customHeight="1">
      <c r="A31" s="485"/>
      <c r="B31" s="1014"/>
      <c r="C31" s="1030"/>
      <c r="D31" s="556"/>
      <c r="E31" s="1043" t="s">
        <v>197</v>
      </c>
      <c r="F31" s="1077"/>
      <c r="G31" s="555" t="s">
        <v>210</v>
      </c>
      <c r="H31" s="715">
        <f>H17*H16/10000*H4</f>
        <v>0</v>
      </c>
      <c r="I31" s="715">
        <f t="shared" ref="I31:S31" si="1">I17*I16/10000*I4</f>
        <v>0</v>
      </c>
      <c r="J31" s="715">
        <f t="shared" si="1"/>
        <v>0</v>
      </c>
      <c r="K31" s="715">
        <f t="shared" si="1"/>
        <v>0</v>
      </c>
      <c r="L31" s="715">
        <f t="shared" si="1"/>
        <v>0</v>
      </c>
      <c r="M31" s="715">
        <f t="shared" si="1"/>
        <v>0</v>
      </c>
      <c r="N31" s="715">
        <f t="shared" si="1"/>
        <v>0</v>
      </c>
      <c r="O31" s="715">
        <f t="shared" si="1"/>
        <v>0</v>
      </c>
      <c r="P31" s="715">
        <f t="shared" si="1"/>
        <v>0</v>
      </c>
      <c r="Q31" s="715">
        <f t="shared" si="1"/>
        <v>0</v>
      </c>
      <c r="R31" s="715">
        <f t="shared" si="1"/>
        <v>0</v>
      </c>
      <c r="S31" s="715">
        <f t="shared" si="1"/>
        <v>0</v>
      </c>
      <c r="T31" s="716">
        <f>T17*T16/10000*T4</f>
        <v>0</v>
      </c>
    </row>
    <row r="32" spans="1:20" ht="14.25" customHeight="1">
      <c r="A32" s="485"/>
      <c r="B32" s="1014"/>
      <c r="C32" s="1030"/>
      <c r="D32" s="557"/>
      <c r="E32" s="1038" t="s">
        <v>198</v>
      </c>
      <c r="F32" s="1039"/>
      <c r="G32" s="537" t="s">
        <v>210</v>
      </c>
      <c r="H32" s="717">
        <f>SUM(H33:H34)</f>
        <v>0</v>
      </c>
      <c r="I32" s="718">
        <f t="shared" ref="I32:T32" si="2">SUM(I33:I34)</f>
        <v>0</v>
      </c>
      <c r="J32" s="718">
        <f t="shared" si="2"/>
        <v>0</v>
      </c>
      <c r="K32" s="718">
        <f t="shared" si="2"/>
        <v>0</v>
      </c>
      <c r="L32" s="718">
        <f t="shared" si="2"/>
        <v>0</v>
      </c>
      <c r="M32" s="718">
        <f t="shared" si="2"/>
        <v>0</v>
      </c>
      <c r="N32" s="718">
        <f t="shared" si="2"/>
        <v>0</v>
      </c>
      <c r="O32" s="718">
        <f t="shared" si="2"/>
        <v>0</v>
      </c>
      <c r="P32" s="718">
        <f t="shared" si="2"/>
        <v>0</v>
      </c>
      <c r="Q32" s="718">
        <f t="shared" si="2"/>
        <v>0</v>
      </c>
      <c r="R32" s="718">
        <f t="shared" si="2"/>
        <v>0</v>
      </c>
      <c r="S32" s="718">
        <f t="shared" si="2"/>
        <v>0</v>
      </c>
      <c r="T32" s="719">
        <f t="shared" si="2"/>
        <v>0</v>
      </c>
    </row>
    <row r="33" spans="1:20" ht="14.25" customHeight="1">
      <c r="A33" s="485"/>
      <c r="B33" s="1014"/>
      <c r="C33" s="1030"/>
      <c r="D33" s="557"/>
      <c r="E33" s="737"/>
      <c r="F33" s="736" t="s">
        <v>278</v>
      </c>
      <c r="G33" s="555" t="s">
        <v>210</v>
      </c>
      <c r="H33" s="720">
        <f>(H22*乳量・価格!G12+H23*乳量・価格!G13+H24*乳量・価格!G15)/10000</f>
        <v>0</v>
      </c>
      <c r="I33" s="715">
        <f>(I22*乳量・価格!H12+I23*乳量・価格!H13+I24*乳量・価格!H15)/10000</f>
        <v>0</v>
      </c>
      <c r="J33" s="715">
        <f>(J22*乳量・価格!I12+J23*乳量・価格!I13+J24*乳量・価格!I15)/10000</f>
        <v>0</v>
      </c>
      <c r="K33" s="715">
        <f>(K22*乳量・価格!J12+K23*乳量・価格!J13+K24*乳量・価格!J15)/10000</f>
        <v>0</v>
      </c>
      <c r="L33" s="715">
        <f>(L22*乳量・価格!K12+L23*乳量・価格!K13+L24*乳量・価格!K15)/10000</f>
        <v>0</v>
      </c>
      <c r="M33" s="715">
        <f>(M22*乳量・価格!L12+M23*乳量・価格!L13+M24*乳量・価格!L15)/10000</f>
        <v>0</v>
      </c>
      <c r="N33" s="715">
        <f>(N22*乳量・価格!M12+N23*乳量・価格!M13+N24*乳量・価格!M15)/10000</f>
        <v>0</v>
      </c>
      <c r="O33" s="715">
        <f>(O22*乳量・価格!N12+O23*乳量・価格!N13+O24*乳量・価格!N15)/10000</f>
        <v>0</v>
      </c>
      <c r="P33" s="715">
        <f>(P22*乳量・価格!O12+P23*乳量・価格!O13+P24*乳量・価格!O15)/10000</f>
        <v>0</v>
      </c>
      <c r="Q33" s="715">
        <f>(Q22*乳量・価格!P12+Q23*乳量・価格!P13+Q24*乳量・価格!P15)/10000</f>
        <v>0</v>
      </c>
      <c r="R33" s="715">
        <f>(R22*乳量・価格!Q12+R23*乳量・価格!Q13+R24*乳量・価格!Q15)/10000</f>
        <v>0</v>
      </c>
      <c r="S33" s="715">
        <f>(S22*乳量・価格!R12+S23*乳量・価格!R13+S24*乳量・価格!R15)/10000</f>
        <v>0</v>
      </c>
      <c r="T33" s="716">
        <f>(T22*乳量・価格!S12+T23*乳量・価格!S13+T24*乳量・価格!S15)/10000</f>
        <v>0</v>
      </c>
    </row>
    <row r="34" spans="1:20" ht="14.25" customHeight="1">
      <c r="A34" s="485"/>
      <c r="B34" s="1014"/>
      <c r="C34" s="1030"/>
      <c r="D34" s="558"/>
      <c r="E34" s="738"/>
      <c r="F34" s="738" t="s">
        <v>277</v>
      </c>
      <c r="G34" s="537" t="s">
        <v>210</v>
      </c>
      <c r="H34" s="718">
        <f>(H18*乳量・価格!G8+H19*乳量・価格!G9+H20*乳量・価格!G10+H21*乳量・価格!G11+H25*乳量・価格!G17+H26*乳量・価格!G18+H27*乳量・価格!G19+H28*乳量・価格!G20+H29*乳量・価格!G21)/10000</f>
        <v>0</v>
      </c>
      <c r="I34" s="718">
        <f>(I18*乳量・価格!H8+I19*乳量・価格!H9+I20*乳量・価格!H10+I21*乳量・価格!H11+I25*乳量・価格!H17+I26*乳量・価格!H18+I27*乳量・価格!H19+I28*乳量・価格!H20+I29*乳量・価格!H21)/10000</f>
        <v>0</v>
      </c>
      <c r="J34" s="718">
        <f>(J18*乳量・価格!I8+J19*乳量・価格!I9+J20*乳量・価格!I10+J21*乳量・価格!I11+J25*乳量・価格!I17+J26*乳量・価格!I18+J27*乳量・価格!I19+J28*乳量・価格!I20+J29*乳量・価格!I21)/10000</f>
        <v>0</v>
      </c>
      <c r="K34" s="718">
        <f>(K18*乳量・価格!J8+K19*乳量・価格!J9+K20*乳量・価格!J10+K21*乳量・価格!J11+K25*乳量・価格!J17+K26*乳量・価格!J18+K27*乳量・価格!J19+K28*乳量・価格!J20+K29*乳量・価格!J21)/10000</f>
        <v>0</v>
      </c>
      <c r="L34" s="718">
        <f>(L18*乳量・価格!K8+L19*乳量・価格!K9+L20*乳量・価格!K10+L21*乳量・価格!K11+L25*乳量・価格!K17+L26*乳量・価格!K18+L27*乳量・価格!K19+L28*乳量・価格!K20+L29*乳量・価格!K21)/10000</f>
        <v>0</v>
      </c>
      <c r="M34" s="718">
        <f>(M18*乳量・価格!L8+M19*乳量・価格!L9+M20*乳量・価格!L10+M21*乳量・価格!L11+M25*乳量・価格!L17+M26*乳量・価格!L18+M27*乳量・価格!L19+M28*乳量・価格!L20+M29*乳量・価格!L21)/10000</f>
        <v>0</v>
      </c>
      <c r="N34" s="718">
        <f>(N18*乳量・価格!M8+N19*乳量・価格!M9+N20*乳量・価格!M10+N21*乳量・価格!M11+N25*乳量・価格!M17+N26*乳量・価格!M18+N27*乳量・価格!M19+N28*乳量・価格!M20+N29*乳量・価格!M21)/10000</f>
        <v>0</v>
      </c>
      <c r="O34" s="718">
        <f>(O18*乳量・価格!N8+O19*乳量・価格!N9+O20*乳量・価格!N10+O21*乳量・価格!N11+O25*乳量・価格!N17+O26*乳量・価格!N18+O27*乳量・価格!N19+O28*乳量・価格!N20+O29*乳量・価格!N21)/10000</f>
        <v>0</v>
      </c>
      <c r="P34" s="718">
        <f>(P18*乳量・価格!O8+P19*乳量・価格!O9+P20*乳量・価格!O10+P21*乳量・価格!O11+P25*乳量・価格!O17+P26*乳量・価格!O18+P27*乳量・価格!O19+P28*乳量・価格!O20+P29*乳量・価格!O21)/10000</f>
        <v>0</v>
      </c>
      <c r="Q34" s="718">
        <f>(Q18*乳量・価格!P8+Q19*乳量・価格!P9+Q20*乳量・価格!P10+Q21*乳量・価格!P11+Q25*乳量・価格!P17+Q26*乳量・価格!P18+Q27*乳量・価格!P19+Q28*乳量・価格!P20+Q29*乳量・価格!P21)/10000</f>
        <v>0</v>
      </c>
      <c r="R34" s="718">
        <f>(R18*乳量・価格!Q8+R19*乳量・価格!Q9+R20*乳量・価格!Q10+R21*乳量・価格!Q11+R25*乳量・価格!Q17+R26*乳量・価格!Q18+R27*乳量・価格!Q19+R28*乳量・価格!Q20+R29*乳量・価格!Q21)/10000</f>
        <v>0</v>
      </c>
      <c r="S34" s="718">
        <f>(S18*乳量・価格!R8+S19*乳量・価格!R9+S20*乳量・価格!R10+S21*乳量・価格!R11+S25*乳量・価格!R17+S26*乳量・価格!R18+S27*乳量・価格!R19+S28*乳量・価格!R20+S29*乳量・価格!R21)/10000</f>
        <v>0</v>
      </c>
      <c r="T34" s="719">
        <f>(T18*乳量・価格!S8+T19*乳量・価格!S9+T20*乳量・価格!S10+T21*乳量・価格!S11+T25*乳量・価格!S17+T26*乳量・価格!S18+T27*乳量・価格!S19+T28*乳量・価格!S20+T29*乳量・価格!S21)/10000</f>
        <v>0</v>
      </c>
    </row>
    <row r="35" spans="1:20" ht="14.25" customHeight="1">
      <c r="A35" s="485"/>
      <c r="B35" s="1014"/>
      <c r="C35" s="1030"/>
      <c r="D35" s="1035" t="s">
        <v>217</v>
      </c>
      <c r="E35" s="1036"/>
      <c r="F35" s="1036"/>
      <c r="G35" s="537" t="s">
        <v>210</v>
      </c>
      <c r="H35" s="721"/>
      <c r="I35" s="722"/>
      <c r="J35" s="722"/>
      <c r="K35" s="722"/>
      <c r="L35" s="722"/>
      <c r="M35" s="722"/>
      <c r="N35" s="722"/>
      <c r="O35" s="722"/>
      <c r="P35" s="722"/>
      <c r="Q35" s="722"/>
      <c r="R35" s="722"/>
      <c r="S35" s="722"/>
      <c r="T35" s="723"/>
    </row>
    <row r="36" spans="1:20" ht="14.25" customHeight="1">
      <c r="A36" s="485"/>
      <c r="B36" s="1014"/>
      <c r="C36" s="1030"/>
      <c r="D36" s="1040" t="s">
        <v>218</v>
      </c>
      <c r="E36" s="1041"/>
      <c r="F36" s="1042"/>
      <c r="G36" s="536" t="s">
        <v>210</v>
      </c>
      <c r="H36" s="721"/>
      <c r="I36" s="722"/>
      <c r="J36" s="722"/>
      <c r="K36" s="722"/>
      <c r="L36" s="722"/>
      <c r="M36" s="722"/>
      <c r="N36" s="722"/>
      <c r="O36" s="722"/>
      <c r="P36" s="722"/>
      <c r="Q36" s="722"/>
      <c r="R36" s="722"/>
      <c r="S36" s="722"/>
      <c r="T36" s="723"/>
    </row>
    <row r="37" spans="1:20" ht="14.25" customHeight="1">
      <c r="A37" s="485"/>
      <c r="B37" s="1014"/>
      <c r="C37" s="1030"/>
      <c r="D37" s="1037" t="s">
        <v>191</v>
      </c>
      <c r="E37" s="1036"/>
      <c r="F37" s="1035"/>
      <c r="G37" s="536" t="s">
        <v>210</v>
      </c>
      <c r="H37" s="721">
        <f>((利益係数!$H$6+利益係数!$H$7)*H4+(利益係数!$I$6+利益係数!$I$7)*出力!H7+(利益係数!$J$6+利益係数!$J$7)*出力!H6+(利益係数!$K$6+利益係数!$K$7)*出力!H5+(利益係数!$L$6+利益係数!$L$7)*出力!H8+(利益係数!$M$6+利益係数!$M$7)*出力!H12+(利益係数!$N$6+利益係数!$N$7)*出力!H11+(利益係数!$O$6+利益係数!$O$7)*出力!H9)/10000</f>
        <v>0</v>
      </c>
      <c r="I37" s="722">
        <f>((利益係数!$H$6+利益係数!$H$7)*I4+(利益係数!$I$6+利益係数!$I$7)*出力!I7+(利益係数!$J$6+利益係数!$J$7)*出力!I6+(利益係数!$K$6+利益係数!$K$7)*出力!I5+(利益係数!$L$6+利益係数!$L$7)*出力!I8+(利益係数!$M$6+利益係数!$M$7)*出力!I12+(利益係数!$N$6+利益係数!$N$7)*出力!I11+(利益係数!$O$6+利益係数!$O$7)*出力!I9)/10000</f>
        <v>0</v>
      </c>
      <c r="J37" s="722">
        <f>((利益係数!$H$6+利益係数!$H$7)*J4+(利益係数!$I$6+利益係数!$I$7)*出力!J7+(利益係数!$J$6+利益係数!$J$7)*出力!J6+(利益係数!$K$6+利益係数!$K$7)*出力!J5+(利益係数!$L$6+利益係数!$L$7)*出力!J8+(利益係数!$M$6+利益係数!$M$7)*出力!J12+(利益係数!$N$6+利益係数!$N$7)*出力!J11+(利益係数!$O$6+利益係数!$O$7)*出力!J9)/10000</f>
        <v>0</v>
      </c>
      <c r="K37" s="722">
        <f>((利益係数!$H$6+利益係数!$H$7)*K4+(利益係数!$I$6+利益係数!$I$7)*出力!K7+(利益係数!$J$6+利益係数!$J$7)*出力!K6+(利益係数!$K$6+利益係数!$K$7)*出力!K5+(利益係数!$L$6+利益係数!$L$7)*出力!K8+(利益係数!$M$6+利益係数!$M$7)*出力!K12+(利益係数!$N$6+利益係数!$N$7)*出力!K11+(利益係数!$O$6+利益係数!$O$7)*出力!K9)/10000</f>
        <v>0</v>
      </c>
      <c r="L37" s="722">
        <f>((利益係数!$H$6+利益係数!$H$7)*L4+(利益係数!$I$6+利益係数!$I$7)*出力!L7+(利益係数!$J$6+利益係数!$J$7)*出力!L6+(利益係数!$K$6+利益係数!$K$7)*出力!L5+(利益係数!$L$6+利益係数!$L$7)*出力!L8+(利益係数!$M$6+利益係数!$M$7)*出力!L12+(利益係数!$N$6+利益係数!$N$7)*出力!L11+(利益係数!$O$6+利益係数!$O$7)*出力!L9)/10000</f>
        <v>0</v>
      </c>
      <c r="M37" s="722">
        <f>((利益係数!$H$6+利益係数!$H$7)*M4+(利益係数!$I$6+利益係数!$I$7)*出力!M7+(利益係数!$J$6+利益係数!$J$7)*出力!M6+(利益係数!$K$6+利益係数!$K$7)*出力!M5+(利益係数!$L$6+利益係数!$L$7)*出力!M8+(利益係数!$M$6+利益係数!$M$7)*出力!M12+(利益係数!$N$6+利益係数!$N$7)*出力!M11+(利益係数!$O$6+利益係数!$O$7)*出力!M9)/10000</f>
        <v>0</v>
      </c>
      <c r="N37" s="722">
        <f>((利益係数!$H$6+利益係数!$H$7)*N4+(利益係数!$I$6+利益係数!$I$7)*出力!N7+(利益係数!$J$6+利益係数!$J$7)*出力!N6+(利益係数!$K$6+利益係数!$K$7)*出力!N5+(利益係数!$L$6+利益係数!$L$7)*出力!N8+(利益係数!$M$6+利益係数!$M$7)*出力!N12+(利益係数!$N$6+利益係数!$N$7)*出力!N11+(利益係数!$O$6+利益係数!$O$7)*出力!N9)/10000</f>
        <v>0</v>
      </c>
      <c r="O37" s="722">
        <f>((利益係数!$H$6+利益係数!$H$7)*O4+(利益係数!$I$6+利益係数!$I$7)*出力!O7+(利益係数!$J$6+利益係数!$J$7)*出力!O6+(利益係数!$K$6+利益係数!$K$7)*出力!O5+(利益係数!$L$6+利益係数!$L$7)*出力!O8+(利益係数!$M$6+利益係数!$M$7)*出力!O12+(利益係数!$N$6+利益係数!$N$7)*出力!O11+(利益係数!$O$6+利益係数!$O$7)*出力!O9)/10000</f>
        <v>0</v>
      </c>
      <c r="P37" s="722">
        <f>((利益係数!$H$6+利益係数!$H$7)*P4+(利益係数!$I$6+利益係数!$I$7)*出力!P7+(利益係数!$J$6+利益係数!$J$7)*出力!P6+(利益係数!$K$6+利益係数!$K$7)*出力!P5+(利益係数!$L$6+利益係数!$L$7)*出力!P8+(利益係数!$M$6+利益係数!$M$7)*出力!P12+(利益係数!$N$6+利益係数!$N$7)*出力!P11+(利益係数!$O$6+利益係数!$O$7)*出力!P9)/10000</f>
        <v>0</v>
      </c>
      <c r="Q37" s="722">
        <f>((利益係数!$H$6+利益係数!$H$7)*Q4+(利益係数!$I$6+利益係数!$I$7)*出力!Q7+(利益係数!$J$6+利益係数!$J$7)*出力!Q6+(利益係数!$K$6+利益係数!$K$7)*出力!Q5+(利益係数!$L$6+利益係数!$L$7)*出力!Q8+(利益係数!$M$6+利益係数!$M$7)*出力!Q12+(利益係数!$N$6+利益係数!$N$7)*出力!Q11+(利益係数!$O$6+利益係数!$O$7)*出力!Q9)/10000</f>
        <v>0</v>
      </c>
      <c r="R37" s="722">
        <f>((利益係数!$H$6+利益係数!$H$7)*R4+(利益係数!$I$6+利益係数!$I$7)*出力!R7+(利益係数!$J$6+利益係数!$J$7)*出力!R6+(利益係数!$K$6+利益係数!$K$7)*出力!R5+(利益係数!$L$6+利益係数!$L$7)*出力!R8+(利益係数!$M$6+利益係数!$M$7)*出力!R12+(利益係数!$N$6+利益係数!$N$7)*出力!R11+(利益係数!$O$6+利益係数!$O$7)*出力!R9)/10000</f>
        <v>0</v>
      </c>
      <c r="S37" s="722">
        <f>((利益係数!$H$6+利益係数!$H$7)*S4+(利益係数!$I$6+利益係数!$I$7)*出力!S7+(利益係数!$J$6+利益係数!$J$7)*出力!S6+(利益係数!$K$6+利益係数!$K$7)*出力!S5+(利益係数!$L$6+利益係数!$L$7)*出力!S8+(利益係数!$M$6+利益係数!$M$7)*出力!S12+(利益係数!$N$6+利益係数!$N$7)*出力!S11+(利益係数!$O$6+利益係数!$O$7)*出力!S9)/10000</f>
        <v>0</v>
      </c>
      <c r="T37" s="723">
        <f>((利益係数!$H$6+利益係数!$H$7)*T4+(利益係数!$I$6+利益係数!$I$7)*出力!T7+(利益係数!$J$6+利益係数!$J$7)*出力!T6+(利益係数!$K$6+利益係数!$K$7)*出力!T5+(利益係数!$L$6+利益係数!$L$7)*出力!T8+(利益係数!$M$6+利益係数!$M$7)*出力!T12+(利益係数!$N$6+利益係数!$N$7)*出力!T11+(利益係数!$O$6+利益係数!$O$7)*出力!T9)/10000</f>
        <v>0</v>
      </c>
    </row>
    <row r="38" spans="1:20" ht="14.25" customHeight="1">
      <c r="A38" s="485"/>
      <c r="B38" s="1014"/>
      <c r="C38" s="1030"/>
      <c r="D38" s="1037" t="s">
        <v>192</v>
      </c>
      <c r="E38" s="1036"/>
      <c r="F38" s="1035"/>
      <c r="G38" s="536" t="s">
        <v>210</v>
      </c>
      <c r="H38" s="721">
        <f>H30+H36+H37</f>
        <v>0</v>
      </c>
      <c r="I38" s="722">
        <f>I30+I36+I37</f>
        <v>0</v>
      </c>
      <c r="J38" s="722">
        <f t="shared" ref="J38:Q38" si="3">J30+J36+J37</f>
        <v>0</v>
      </c>
      <c r="K38" s="722">
        <f t="shared" si="3"/>
        <v>0</v>
      </c>
      <c r="L38" s="722">
        <f t="shared" si="3"/>
        <v>0</v>
      </c>
      <c r="M38" s="722">
        <f t="shared" si="3"/>
        <v>0</v>
      </c>
      <c r="N38" s="722">
        <f t="shared" si="3"/>
        <v>0</v>
      </c>
      <c r="O38" s="722">
        <f t="shared" si="3"/>
        <v>0</v>
      </c>
      <c r="P38" s="722">
        <f t="shared" si="3"/>
        <v>0</v>
      </c>
      <c r="Q38" s="722">
        <f t="shared" si="3"/>
        <v>0</v>
      </c>
      <c r="R38" s="722">
        <f>R30+R36+R37</f>
        <v>0</v>
      </c>
      <c r="S38" s="722">
        <f>S30+S36+S37</f>
        <v>0</v>
      </c>
      <c r="T38" s="723">
        <f>T30+T36+T37</f>
        <v>0</v>
      </c>
    </row>
    <row r="39" spans="1:20" ht="14.25" hidden="1" customHeight="1">
      <c r="A39" s="485"/>
      <c r="B39" s="1014"/>
      <c r="C39" s="1030"/>
      <c r="D39" s="1043" t="s">
        <v>193</v>
      </c>
      <c r="E39" s="1044"/>
      <c r="F39" s="736" t="s">
        <v>109</v>
      </c>
      <c r="G39" s="555" t="s">
        <v>210</v>
      </c>
      <c r="H39" s="720">
        <f>棚卸!G3/10000</f>
        <v>-38.087499999999999</v>
      </c>
      <c r="I39" s="715">
        <f>棚卸!H3/10000</f>
        <v>-38.087499999999999</v>
      </c>
      <c r="J39" s="715">
        <f>棚卸!I3/10000</f>
        <v>-38.087499999999999</v>
      </c>
      <c r="K39" s="715">
        <f>棚卸!J3/10000</f>
        <v>-38.087499999999999</v>
      </c>
      <c r="L39" s="715">
        <f>棚卸!K3/10000</f>
        <v>-38.087499999999999</v>
      </c>
      <c r="M39" s="715">
        <f>棚卸!L3/10000</f>
        <v>-38.087499999999999</v>
      </c>
      <c r="N39" s="715">
        <f>棚卸!M3/10000</f>
        <v>-38.087499999999999</v>
      </c>
      <c r="O39" s="715">
        <f>棚卸!N3/10000</f>
        <v>-38.087499999999999</v>
      </c>
      <c r="P39" s="715">
        <f>棚卸!O3/10000</f>
        <v>-38.087499999999999</v>
      </c>
      <c r="Q39" s="715">
        <f>棚卸!P3/10000</f>
        <v>-38.087499999999999</v>
      </c>
      <c r="R39" s="715">
        <f>棚卸!Q3/10000</f>
        <v>-38.087499999999999</v>
      </c>
      <c r="S39" s="715">
        <f>棚卸!R3/10000</f>
        <v>-38.087499999999999</v>
      </c>
      <c r="T39" s="716">
        <f>棚卸!S3/10000</f>
        <v>-38.087499999999999</v>
      </c>
    </row>
    <row r="40" spans="1:20" ht="14.25" hidden="1" customHeight="1">
      <c r="A40" s="485"/>
      <c r="B40" s="1014"/>
      <c r="C40" s="1030"/>
      <c r="D40" s="1045"/>
      <c r="E40" s="1046"/>
      <c r="F40" s="738" t="s">
        <v>110</v>
      </c>
      <c r="G40" s="537" t="s">
        <v>210</v>
      </c>
      <c r="H40" s="724">
        <f>棚卸!G4/10000</f>
        <v>-38.087499999999999</v>
      </c>
      <c r="I40" s="718">
        <f>棚卸!H4/10000</f>
        <v>-38.087499999999999</v>
      </c>
      <c r="J40" s="718">
        <f>棚卸!I4/10000</f>
        <v>-38.087499999999999</v>
      </c>
      <c r="K40" s="718">
        <f>棚卸!J4/10000</f>
        <v>-38.087499999999999</v>
      </c>
      <c r="L40" s="718">
        <f>棚卸!K4/10000</f>
        <v>-38.087499999999999</v>
      </c>
      <c r="M40" s="718">
        <f>棚卸!L4/10000</f>
        <v>-38.087499999999999</v>
      </c>
      <c r="N40" s="718">
        <f>棚卸!M4/10000</f>
        <v>-38.087499999999999</v>
      </c>
      <c r="O40" s="718">
        <f>棚卸!N4/10000</f>
        <v>-38.087499999999999</v>
      </c>
      <c r="P40" s="718">
        <f>棚卸!O4/10000</f>
        <v>-38.087499999999999</v>
      </c>
      <c r="Q40" s="718">
        <f>棚卸!P4/10000</f>
        <v>-38.087499999999999</v>
      </c>
      <c r="R40" s="718">
        <f>棚卸!Q4/10000</f>
        <v>-38.087499999999999</v>
      </c>
      <c r="S40" s="718">
        <f>棚卸!R4/10000</f>
        <v>-38.087499999999999</v>
      </c>
      <c r="T40" s="719">
        <f>棚卸!S4/10000</f>
        <v>-38.087499999999999</v>
      </c>
    </row>
    <row r="41" spans="1:20" ht="14.25" customHeight="1">
      <c r="A41" s="485"/>
      <c r="B41" s="1014"/>
      <c r="C41" s="1031"/>
      <c r="D41" s="1037" t="s">
        <v>46</v>
      </c>
      <c r="E41" s="1036"/>
      <c r="F41" s="1035"/>
      <c r="G41" s="536" t="s">
        <v>210</v>
      </c>
      <c r="H41" s="720">
        <f>H38-H39+H40</f>
        <v>0</v>
      </c>
      <c r="I41" s="715">
        <f>I38-I39+I40</f>
        <v>0</v>
      </c>
      <c r="J41" s="715">
        <f t="shared" ref="J41:Q41" si="4">J38-J39+J40</f>
        <v>0</v>
      </c>
      <c r="K41" s="715">
        <f t="shared" si="4"/>
        <v>0</v>
      </c>
      <c r="L41" s="715">
        <f t="shared" si="4"/>
        <v>0</v>
      </c>
      <c r="M41" s="715">
        <f t="shared" si="4"/>
        <v>0</v>
      </c>
      <c r="N41" s="715">
        <f t="shared" si="4"/>
        <v>0</v>
      </c>
      <c r="O41" s="715">
        <f t="shared" si="4"/>
        <v>0</v>
      </c>
      <c r="P41" s="715">
        <f t="shared" si="4"/>
        <v>0</v>
      </c>
      <c r="Q41" s="715">
        <f t="shared" si="4"/>
        <v>0</v>
      </c>
      <c r="R41" s="715">
        <f>R38-R39+R40</f>
        <v>0</v>
      </c>
      <c r="S41" s="715">
        <f>S38-S39+S40</f>
        <v>0</v>
      </c>
      <c r="T41" s="716">
        <f>T38-T39+T40</f>
        <v>0</v>
      </c>
    </row>
    <row r="42" spans="1:20" ht="14.25" customHeight="1">
      <c r="A42" s="485"/>
      <c r="B42" s="1014"/>
      <c r="C42" s="1023" t="s">
        <v>294</v>
      </c>
      <c r="D42" s="1020" t="s">
        <v>655</v>
      </c>
      <c r="E42" s="1021"/>
      <c r="F42" s="1022"/>
      <c r="G42" s="538" t="s">
        <v>210</v>
      </c>
      <c r="H42" s="725">
        <f>利益係数!$E17*(出力!H$13+出力!H$14)/10000</f>
        <v>0</v>
      </c>
      <c r="I42" s="715">
        <f>利益係数!$E17*(出力!I$13+出力!I$14)/10000</f>
        <v>0</v>
      </c>
      <c r="J42" s="715">
        <f>利益係数!$E17*(出力!J$13+出力!J$14)/10000</f>
        <v>0</v>
      </c>
      <c r="K42" s="715">
        <f>利益係数!$E17*(出力!K$13+出力!K$14)/10000</f>
        <v>0</v>
      </c>
      <c r="L42" s="715">
        <f>利益係数!$E17*(出力!L$13+出力!L$14)/10000</f>
        <v>0</v>
      </c>
      <c r="M42" s="715">
        <f>利益係数!$E17*(出力!M$13+出力!M$14)/10000</f>
        <v>0</v>
      </c>
      <c r="N42" s="715">
        <f>利益係数!$E17*(出力!N$13+出力!N$14)/10000</f>
        <v>0</v>
      </c>
      <c r="O42" s="715">
        <f>利益係数!$E17*(出力!O$13+出力!O$14)/10000</f>
        <v>0</v>
      </c>
      <c r="P42" s="715">
        <f>利益係数!$E17*(出力!P$13+出力!P$14)/10000</f>
        <v>0</v>
      </c>
      <c r="Q42" s="715">
        <f>利益係数!$E17*(出力!Q$13+出力!Q$14)/10000</f>
        <v>0</v>
      </c>
      <c r="R42" s="715">
        <f>利益係数!$E17*(出力!R$13+出力!R$14)/10000</f>
        <v>0</v>
      </c>
      <c r="S42" s="715">
        <f>利益係数!$E17*(出力!S$13+出力!S$14)/10000</f>
        <v>0</v>
      </c>
      <c r="T42" s="716">
        <f>利益係数!$E17*(出力!T$13+出力!T$14)/10000</f>
        <v>0</v>
      </c>
    </row>
    <row r="43" spans="1:20" ht="14.25" customHeight="1">
      <c r="B43" s="1014"/>
      <c r="C43" s="1024"/>
      <c r="D43" s="1020" t="s">
        <v>654</v>
      </c>
      <c r="E43" s="1021"/>
      <c r="F43" s="1022"/>
      <c r="G43" s="538" t="s">
        <v>210</v>
      </c>
      <c r="H43" s="730">
        <f>(利益係数!$H8*出力!H$4+利益係数!$I8*出力!H$7+利益係数!$J8*出力!H$6+利益係数!$K8*出力!H$5+利益係数!$L8*出力!H$8+利益係数!$M8*出力!H$12+利益係数!$N8*出力!H$11+利益係数!$O8*出力!H$10+利益係数!$P8*(出力!H$27+出力!H$28)+利益係数!$Q8*(出力!H$25+出力!H$26))/10000</f>
        <v>0</v>
      </c>
      <c r="I43" s="727">
        <f>(利益係数!$H8*出力!I$4+利益係数!$I8*出力!I$7+利益係数!$J8*出力!I$6+利益係数!$K8*出力!I$5+利益係数!$L8*出力!I$8+利益係数!$M8*出力!I$12+利益係数!$N8*出力!I$11+利益係数!$O8*出力!I$10+利益係数!$P8*(出力!I$27+出力!I$28)+利益係数!$Q8*(出力!I$25+出力!I$26))/10000</f>
        <v>0</v>
      </c>
      <c r="J43" s="727">
        <f>(利益係数!$H8*出力!J$4+利益係数!$I8*出力!J$7+利益係数!$J8*出力!J$6+利益係数!$K8*出力!J$5+利益係数!$L8*出力!J$8+利益係数!$M8*出力!J$12+利益係数!$N8*出力!J$11+利益係数!$O8*出力!J$10+利益係数!$P8*(出力!J$27+出力!J$28)+利益係数!$Q8*(出力!J$25+出力!J$26))/10000</f>
        <v>0</v>
      </c>
      <c r="K43" s="727">
        <f>(利益係数!$H8*出力!K$4+利益係数!$I8*出力!K$7+利益係数!$J8*出力!K$6+利益係数!$K8*出力!K$5+利益係数!$L8*出力!K$8+利益係数!$M8*出力!K$12+利益係数!$N8*出力!K$11+利益係数!$O8*出力!K$10+利益係数!$P8*(出力!K$27+出力!K$28)+利益係数!$Q8*(出力!K$25+出力!K$26))/10000</f>
        <v>0</v>
      </c>
      <c r="L43" s="727">
        <f>(利益係数!$H8*出力!L$4+利益係数!$I8*出力!L$7+利益係数!$J8*出力!L$6+利益係数!$K8*出力!L$5+利益係数!$L8*出力!L$8+利益係数!$M8*出力!L$12+利益係数!$N8*出力!L$11+利益係数!$O8*出力!L$10+利益係数!$P8*(出力!L$27+出力!L$28)+利益係数!$Q8*(出力!L$25+出力!L$26))/10000</f>
        <v>0</v>
      </c>
      <c r="M43" s="727">
        <f>(利益係数!$H8*出力!M$4+利益係数!$I8*出力!M$7+利益係数!$J8*出力!M$6+利益係数!$K8*出力!M$5+利益係数!$L8*出力!M$8+利益係数!$M8*出力!M$12+利益係数!$N8*出力!M$11+利益係数!$O8*出力!M$10+利益係数!$P8*(出力!M$27+出力!M$28)+利益係数!$Q8*(出力!M$25+出力!M$26))/10000</f>
        <v>0</v>
      </c>
      <c r="N43" s="727">
        <f>(利益係数!$H8*出力!N$4+利益係数!$I8*出力!N$7+利益係数!$J8*出力!N$6+利益係数!$K8*出力!N$5+利益係数!$L8*出力!N$8+利益係数!$M8*出力!N$12+利益係数!$N8*出力!N$11+利益係数!$O8*出力!N$10+利益係数!$P8*(出力!N$27+出力!N$28)+利益係数!$Q8*(出力!N$25+出力!N$26))/10000</f>
        <v>0</v>
      </c>
      <c r="O43" s="727">
        <f>(利益係数!$H8*出力!O$4+利益係数!$I8*出力!O$7+利益係数!$J8*出力!O$6+利益係数!$K8*出力!O$5+利益係数!$L8*出力!O$8+利益係数!$M8*出力!O$12+利益係数!$N8*出力!O$11+利益係数!$O8*出力!O$10+利益係数!$P8*(出力!O$27+出力!O$28)+利益係数!$Q8*(出力!O$25+出力!O$26))/10000</f>
        <v>0</v>
      </c>
      <c r="P43" s="727">
        <f>(利益係数!$H8*出力!P$4+利益係数!$I8*出力!P$7+利益係数!$J8*出力!P$6+利益係数!$K8*出力!P$5+利益係数!$L8*出力!P$8+利益係数!$M8*出力!P$12+利益係数!$N8*出力!P$11+利益係数!$O8*出力!P$10+利益係数!$P8*(出力!P$27+出力!P$28)+利益係数!$Q8*(出力!P$25+出力!P$26))/10000</f>
        <v>0</v>
      </c>
      <c r="Q43" s="727">
        <f>(利益係数!$H8*出力!Q$4+利益係数!$I8*出力!Q$7+利益係数!$J8*出力!Q$6+利益係数!$K8*出力!Q$5+利益係数!$L8*出力!Q$8+利益係数!$M8*出力!Q$12+利益係数!$N8*出力!Q$11+利益係数!$O8*出力!Q$10+利益係数!$P8*(出力!Q$27+出力!Q$28)+利益係数!$Q8*(出力!Q$25+出力!Q$26))/10000</f>
        <v>0</v>
      </c>
      <c r="R43" s="727">
        <f>(利益係数!$H8*出力!R$4+利益係数!$I8*出力!R$7+利益係数!$J8*出力!R$6+利益係数!$K8*出力!R$5+利益係数!$L8*出力!R$8+利益係数!$M8*出力!R$12+利益係数!$N8*出力!R$11+利益係数!$O8*出力!R$10+利益係数!$P8*(出力!R$27+出力!R$28)+利益係数!$Q8*(出力!R$25+出力!R$26))/10000</f>
        <v>0</v>
      </c>
      <c r="S43" s="727">
        <f>(利益係数!$H8*出力!S$4+利益係数!$I8*出力!S$7+利益係数!$J8*出力!S$6+利益係数!$K8*出力!S$5+利益係数!$L8*出力!S$8+利益係数!$M8*出力!S$12+利益係数!$N8*出力!S$11+利益係数!$O8*出力!S$10+利益係数!$P8*(出力!S$27+出力!S$28)+利益係数!$Q8*(出力!S$25+出力!S$26))/10000</f>
        <v>0</v>
      </c>
      <c r="T43" s="728">
        <f>(利益係数!$H8*出力!T$4+利益係数!$I8*出力!T$7+利益係数!$J8*出力!T$6+利益係数!$K8*出力!T$5+利益係数!$L8*出力!T$8+利益係数!$M8*出力!T$12+利益係数!$N8*出力!T$11+利益係数!$O8*出力!T$10+利益係数!$P8*(出力!T$27+出力!T$28)+利益係数!$Q8*(出力!T$25+出力!T$26))/10000</f>
        <v>0</v>
      </c>
    </row>
    <row r="44" spans="1:20" ht="14.25" customHeight="1">
      <c r="B44" s="1014"/>
      <c r="C44" s="1024"/>
      <c r="D44" s="1020" t="s">
        <v>656</v>
      </c>
      <c r="E44" s="1021"/>
      <c r="F44" s="1022"/>
      <c r="G44" s="538" t="s">
        <v>210</v>
      </c>
      <c r="H44" s="726">
        <f>利益係数!$E18*(出力!H$13+出力!H$14)/10000*'入力④（前提条件）'!$E$15/100</f>
        <v>0</v>
      </c>
      <c r="I44" s="727">
        <f>利益係数!$E18*(出力!I$13+出力!I$14)/10000*'入力④（前提条件）'!$E$15/100</f>
        <v>0</v>
      </c>
      <c r="J44" s="727">
        <f>利益係数!$E18*(出力!J$13+出力!J$14)/10000*'入力④（前提条件）'!$E$15/100</f>
        <v>0</v>
      </c>
      <c r="K44" s="727">
        <f>利益係数!$E18*(出力!K$13+出力!K$14)/10000*'入力④（前提条件）'!$E$15/100</f>
        <v>0</v>
      </c>
      <c r="L44" s="727">
        <f>利益係数!$E18*(出力!L$13+出力!L$14)/10000*'入力④（前提条件）'!$E$15/100</f>
        <v>0</v>
      </c>
      <c r="M44" s="727">
        <f>利益係数!$E18*(出力!M$13+出力!M$14)/10000*'入力④（前提条件）'!$E$15/100</f>
        <v>0</v>
      </c>
      <c r="N44" s="727">
        <f>利益係数!$E18*(出力!N$13+出力!N$14)/10000*'入力④（前提条件）'!$E$15/100</f>
        <v>0</v>
      </c>
      <c r="O44" s="727">
        <f>利益係数!$E18*(出力!O$13+出力!O$14)/10000*'入力④（前提条件）'!$E$15/100</f>
        <v>0</v>
      </c>
      <c r="P44" s="727">
        <f>利益係数!$E18*(出力!P$13+出力!P$14)/10000*'入力④（前提条件）'!$E$15/100</f>
        <v>0</v>
      </c>
      <c r="Q44" s="727">
        <f>利益係数!$E18*(出力!Q$13+出力!Q$14)/10000*'入力④（前提条件）'!$E$15/100</f>
        <v>0</v>
      </c>
      <c r="R44" s="727">
        <f>利益係数!$E18*(出力!R$13+出力!R$14)/10000*'入力④（前提条件）'!$E$15/100</f>
        <v>0</v>
      </c>
      <c r="S44" s="727">
        <f>利益係数!$E18*(出力!S$13+出力!S$14)/10000*'入力④（前提条件）'!$E$15/100</f>
        <v>0</v>
      </c>
      <c r="T44" s="728">
        <f>利益係数!$E18*(出力!T$13+出力!T$14)/10000*'入力④（前提条件）'!$E$15/100</f>
        <v>0</v>
      </c>
    </row>
    <row r="45" spans="1:20" ht="14.25" customHeight="1">
      <c r="B45" s="1014"/>
      <c r="C45" s="1024"/>
      <c r="D45" s="1020" t="s">
        <v>646</v>
      </c>
      <c r="E45" s="1021"/>
      <c r="F45" s="1022"/>
      <c r="G45" s="538" t="s">
        <v>210</v>
      </c>
      <c r="H45" s="726">
        <f>(利益係数!$H9*出力!H$4+利益係数!$I9*出力!H$7+利益係数!$J9*出力!H$6+利益係数!$K9*出力!H$5+利益係数!$L9*出力!H$8+利益係数!$M9*出力!H$12+利益係数!$N9*出力!H$11+利益係数!$O9*出力!H$10+利益係数!$P9*(出力!H$27+出力!H$28)+利益係数!$Q9*(出力!H$25+出力!H$26))/10000*'入力④（前提条件）'!$E$14/100</f>
        <v>0</v>
      </c>
      <c r="I45" s="727">
        <f>(利益係数!$H9*出力!I$4+利益係数!$I9*出力!I$7+利益係数!$J9*出力!I$6+利益係数!$K9*出力!I$5+利益係数!$L9*出力!I$8+利益係数!$M9*出力!I$12+利益係数!$N9*出力!I$11+利益係数!$O9*出力!I$10+利益係数!$P9*(出力!I$27+出力!I$28)+利益係数!$Q9*(出力!I$25+出力!I$26))/10000*'入力④（前提条件）'!$E$14/100</f>
        <v>0</v>
      </c>
      <c r="J45" s="727">
        <f>(利益係数!$H9*出力!J$4+利益係数!$I9*出力!J$7+利益係数!$J9*出力!J$6+利益係数!$K9*出力!J$5+利益係数!$L9*出力!J$8+利益係数!$M9*出力!J$12+利益係数!$N9*出力!J$11+利益係数!$O9*出力!J$10+利益係数!$P9*(出力!J$27+出力!J$28)+利益係数!$Q9*(出力!J$25+出力!J$26))/10000*'入力④（前提条件）'!$E$14/100</f>
        <v>0</v>
      </c>
      <c r="K45" s="727">
        <f>(利益係数!$H9*出力!K$4+利益係数!$I9*出力!K$7+利益係数!$J9*出力!K$6+利益係数!$K9*出力!K$5+利益係数!$L9*出力!K$8+利益係数!$M9*出力!K$12+利益係数!$N9*出力!K$11+利益係数!$O9*出力!K$10+利益係数!$P9*(出力!K$27+出力!K$28)+利益係数!$Q9*(出力!K$25+出力!K$26))/10000*'入力④（前提条件）'!$E$14/100</f>
        <v>0</v>
      </c>
      <c r="L45" s="727">
        <f>(利益係数!$H9*出力!L$4+利益係数!$I9*出力!L$7+利益係数!$J9*出力!L$6+利益係数!$K9*出力!L$5+利益係数!$L9*出力!L$8+利益係数!$M9*出力!L$12+利益係数!$N9*出力!L$11+利益係数!$O9*出力!L$10+利益係数!$P9*(出力!L$27+出力!L$28)+利益係数!$Q9*(出力!L$25+出力!L$26))/10000*'入力④（前提条件）'!$E$14/100</f>
        <v>0</v>
      </c>
      <c r="M45" s="727">
        <f>(利益係数!$H9*出力!M$4+利益係数!$I9*出力!M$7+利益係数!$J9*出力!M$6+利益係数!$K9*出力!M$5+利益係数!$L9*出力!M$8+利益係数!$M9*出力!M$12+利益係数!$N9*出力!M$11+利益係数!$O9*出力!M$10+利益係数!$P9*(出力!M$27+出力!M$28)+利益係数!$Q9*(出力!M$25+出力!M$26))/10000*'入力④（前提条件）'!$E$14/100</f>
        <v>0</v>
      </c>
      <c r="N45" s="727">
        <f>(利益係数!$H9*出力!N$4+利益係数!$I9*出力!N$7+利益係数!$J9*出力!N$6+利益係数!$K9*出力!N$5+利益係数!$L9*出力!N$8+利益係数!$M9*出力!N$12+利益係数!$N9*出力!N$11+利益係数!$O9*出力!N$10+利益係数!$P9*(出力!N$27+出力!N$28)+利益係数!$Q9*(出力!N$25+出力!N$26))/10000*'入力④（前提条件）'!$E$14/100</f>
        <v>0</v>
      </c>
      <c r="O45" s="727">
        <f>(利益係数!$H9*出力!O$4+利益係数!$I9*出力!O$7+利益係数!$J9*出力!O$6+利益係数!$K9*出力!O$5+利益係数!$L9*出力!O$8+利益係数!$M9*出力!O$12+利益係数!$N9*出力!O$11+利益係数!$O9*出力!O$10+利益係数!$P9*(出力!O$27+出力!O$28)+利益係数!$Q9*(出力!O$25+出力!O$26))/10000*'入力④（前提条件）'!$E$14/100</f>
        <v>0</v>
      </c>
      <c r="P45" s="727">
        <f>(利益係数!$H9*出力!P$4+利益係数!$I9*出力!P$7+利益係数!$J9*出力!P$6+利益係数!$K9*出力!P$5+利益係数!$L9*出力!P$8+利益係数!$M9*出力!P$12+利益係数!$N9*出力!P$11+利益係数!$O9*出力!P$10+利益係数!$P9*(出力!P$27+出力!P$28)+利益係数!$Q9*(出力!P$25+出力!P$26))/10000*'入力④（前提条件）'!$E$14/100</f>
        <v>0</v>
      </c>
      <c r="Q45" s="727">
        <f>(利益係数!$H9*出力!Q$4+利益係数!$I9*出力!Q$7+利益係数!$J9*出力!Q$6+利益係数!$K9*出力!Q$5+利益係数!$L9*出力!Q$8+利益係数!$M9*出力!Q$12+利益係数!$N9*出力!Q$11+利益係数!$O9*出力!Q$10+利益係数!$P9*(出力!Q$27+出力!Q$28)+利益係数!$Q9*(出力!Q$25+出力!Q$26))/10000*'入力④（前提条件）'!$E$14/100</f>
        <v>0</v>
      </c>
      <c r="R45" s="727">
        <f>(利益係数!$H9*出力!R$4+利益係数!$I9*出力!R$7+利益係数!$J9*出力!R$6+利益係数!$K9*出力!R$5+利益係数!$L9*出力!R$8+利益係数!$M9*出力!R$12+利益係数!$N9*出力!R$11+利益係数!$O9*出力!R$10+利益係数!$P9*(出力!R$27+出力!R$28)+利益係数!$Q9*(出力!R$25+出力!R$26))/10000*'入力④（前提条件）'!$E$14/100</f>
        <v>0</v>
      </c>
      <c r="S45" s="727">
        <f>(利益係数!$H9*出力!S$4+利益係数!$I9*出力!S$7+利益係数!$J9*出力!S$6+利益係数!$K9*出力!S$5+利益係数!$L9*出力!S$8+利益係数!$M9*出力!S$12+利益係数!$N9*出力!S$11+利益係数!$O9*出力!S$10+利益係数!$P9*(出力!S$27+出力!S$28)+利益係数!$Q9*(出力!S$25+出力!S$26))/10000*'入力④（前提条件）'!$E$14/100</f>
        <v>0</v>
      </c>
      <c r="T45" s="728">
        <f>(利益係数!$H9*出力!T$4+利益係数!$I9*出力!T$7+利益係数!$J9*出力!T$6+利益係数!$K9*出力!T$5+利益係数!$L9*出力!T$8+利益係数!$M9*出力!T$12+利益係数!$N9*出力!T$11+利益係数!$O9*出力!T$10+利益係数!$P9*(出力!T$27+出力!T$28)+利益係数!$Q9*(出力!T$25+出力!T$26))/10000*'入力④（前提条件）'!$E$14/100</f>
        <v>0</v>
      </c>
    </row>
    <row r="46" spans="1:20" ht="14.25" customHeight="1">
      <c r="B46" s="1014"/>
      <c r="C46" s="1024"/>
      <c r="D46" s="1020" t="s">
        <v>296</v>
      </c>
      <c r="E46" s="1021"/>
      <c r="F46" s="1022"/>
      <c r="G46" s="538" t="s">
        <v>210</v>
      </c>
      <c r="H46" s="726">
        <f>(利益係数!$H10*出力!H$4+利益係数!$I10*出力!H$7+利益係数!$J10*出力!H$6+利益係数!$K10*出力!H$5+利益係数!$L10*出力!H$8+利益係数!$M10*出力!H$12+利益係数!$N10*出力!H$11+利益係数!$O10*出力!H$10+利益係数!$P10*(出力!H$27+出力!H$28)+利益係数!$Q10*(出力!H$25+出力!H$26)+利益係数!$E19*(出力!H$13+出力!H$14))/10000*'入力④（前提条件）'!$E$16/100</f>
        <v>0</v>
      </c>
      <c r="I46" s="727">
        <f>(利益係数!$H10*出力!I$4+利益係数!$I10*出力!I$7+利益係数!$J10*出力!I$6+利益係数!$K10*出力!I$5+利益係数!$L10*出力!I$8+利益係数!$M10*出力!I$12+利益係数!$N10*出力!I$11+利益係数!$O10*出力!I$10+利益係数!$P10*(出力!I$27+出力!I$28)+利益係数!$Q10*(出力!I$25+出力!I$26)+利益係数!$E19*(出力!I$13+出力!I$14))/10000*'入力④（前提条件）'!$E$16/100</f>
        <v>0</v>
      </c>
      <c r="J46" s="727">
        <f>(利益係数!$H10*出力!J$4+利益係数!$I10*出力!J$7+利益係数!$J10*出力!J$6+利益係数!$K10*出力!J$5+利益係数!$L10*出力!J$8+利益係数!$M10*出力!J$12+利益係数!$N10*出力!J$11+利益係数!$O10*出力!J$10+利益係数!$P10*(出力!J$27+出力!J$28)+利益係数!$Q10*(出力!J$25+出力!J$26)+利益係数!$E19*(出力!J$13+出力!J$14))/10000*'入力④（前提条件）'!$E$16/100</f>
        <v>0</v>
      </c>
      <c r="K46" s="727">
        <f>(利益係数!$H10*出力!K$4+利益係数!$I10*出力!K$7+利益係数!$J10*出力!K$6+利益係数!$K10*出力!K$5+利益係数!$L10*出力!K$8+利益係数!$M10*出力!K$12+利益係数!$N10*出力!K$11+利益係数!$O10*出力!K$10+利益係数!$P10*(出力!K$27+出力!K$28)+利益係数!$Q10*(出力!K$25+出力!K$26)+利益係数!$E19*(出力!K$13+出力!K$14))/10000*'入力④（前提条件）'!$E$16/100</f>
        <v>0</v>
      </c>
      <c r="L46" s="727">
        <f>(利益係数!$H10*出力!L$4+利益係数!$I10*出力!L$7+利益係数!$J10*出力!L$6+利益係数!$K10*出力!L$5+利益係数!$L10*出力!L$8+利益係数!$M10*出力!L$12+利益係数!$N10*出力!L$11+利益係数!$O10*出力!L$10+利益係数!$P10*(出力!L$27+出力!L$28)+利益係数!$Q10*(出力!L$25+出力!L$26)+利益係数!$E19*(出力!L$13+出力!L$14))/10000*'入力④（前提条件）'!$E$16/100</f>
        <v>0</v>
      </c>
      <c r="M46" s="727">
        <f>(利益係数!$H10*出力!M$4+利益係数!$I10*出力!M$7+利益係数!$J10*出力!M$6+利益係数!$K10*出力!M$5+利益係数!$L10*出力!M$8+利益係数!$M10*出力!M$12+利益係数!$N10*出力!M$11+利益係数!$O10*出力!M$10+利益係数!$P10*(出力!M$27+出力!M$28)+利益係数!$Q10*(出力!M$25+出力!M$26)+利益係数!$E19*(出力!M$13+出力!M$14))/10000*'入力④（前提条件）'!$E$16/100</f>
        <v>0</v>
      </c>
      <c r="N46" s="727">
        <f>(利益係数!$H10*出力!N$4+利益係数!$I10*出力!N$7+利益係数!$J10*出力!N$6+利益係数!$K10*出力!N$5+利益係数!$L10*出力!N$8+利益係数!$M10*出力!N$12+利益係数!$N10*出力!N$11+利益係数!$O10*出力!N$10+利益係数!$P10*(出力!N$27+出力!N$28)+利益係数!$Q10*(出力!N$25+出力!N$26)+利益係数!$E19*(出力!N$13+出力!N$14))/10000*'入力④（前提条件）'!$E$16/100</f>
        <v>0</v>
      </c>
      <c r="O46" s="727">
        <f>(利益係数!$H10*出力!O$4+利益係数!$I10*出力!O$7+利益係数!$J10*出力!O$6+利益係数!$K10*出力!O$5+利益係数!$L10*出力!O$8+利益係数!$M10*出力!O$12+利益係数!$N10*出力!O$11+利益係数!$O10*出力!O$10+利益係数!$P10*(出力!O$27+出力!O$28)+利益係数!$Q10*(出力!O$25+出力!O$26)+利益係数!$E19*(出力!O$13+出力!O$14))/10000*'入力④（前提条件）'!$E$16/100</f>
        <v>0</v>
      </c>
      <c r="P46" s="727">
        <f>(利益係数!$H10*出力!P$4+利益係数!$I10*出力!P$7+利益係数!$J10*出力!P$6+利益係数!$K10*出力!P$5+利益係数!$L10*出力!P$8+利益係数!$M10*出力!P$12+利益係数!$N10*出力!P$11+利益係数!$O10*出力!P$10+利益係数!$P10*(出力!P$27+出力!P$28)+利益係数!$Q10*(出力!P$25+出力!P$26)+利益係数!$E19*(出力!P$13+出力!P$14))/10000*'入力④（前提条件）'!$E$16/100</f>
        <v>0</v>
      </c>
      <c r="Q46" s="727">
        <f>(利益係数!$H10*出力!Q$4+利益係数!$I10*出力!Q$7+利益係数!$J10*出力!Q$6+利益係数!$K10*出力!Q$5+利益係数!$L10*出力!Q$8+利益係数!$M10*出力!Q$12+利益係数!$N10*出力!Q$11+利益係数!$O10*出力!Q$10+利益係数!$P10*(出力!Q$27+出力!Q$28)+利益係数!$Q10*(出力!Q$25+出力!Q$26)+利益係数!$E19*(出力!Q$13+出力!Q$14))/10000*'入力④（前提条件）'!$E$16/100</f>
        <v>0</v>
      </c>
      <c r="R46" s="727">
        <f>(利益係数!$H10*出力!R$4+利益係数!$I10*出力!R$7+利益係数!$J10*出力!R$6+利益係数!$K10*出力!R$5+利益係数!$L10*出力!R$8+利益係数!$M10*出力!R$12+利益係数!$N10*出力!R$11+利益係数!$O10*出力!R$10+利益係数!$P10*(出力!R$27+出力!R$28)+利益係数!$Q10*(出力!R$25+出力!R$26)+利益係数!$E19*(出力!R$13+出力!R$14))/10000*'入力④（前提条件）'!$E$16/100</f>
        <v>0</v>
      </c>
      <c r="S46" s="727">
        <f>(利益係数!$H10*出力!S$4+利益係数!$I10*出力!S$7+利益係数!$J10*出力!S$6+利益係数!$K10*出力!S$5+利益係数!$L10*出力!S$8+利益係数!$M10*出力!S$12+利益係数!$N10*出力!S$11+利益係数!$O10*出力!S$10+利益係数!$P10*(出力!S$27+出力!S$28)+利益係数!$Q10*(出力!S$25+出力!S$26)+利益係数!$E19*(出力!S$13+出力!S$14))/10000*'入力④（前提条件）'!$E$16/100</f>
        <v>0</v>
      </c>
      <c r="T46" s="728">
        <f>(利益係数!$H10*出力!T$4+利益係数!$I10*出力!T$7+利益係数!$J10*出力!T$6+利益係数!$K10*出力!T$5+利益係数!$L10*出力!T$8+利益係数!$M10*出力!T$12+利益係数!$N10*出力!T$11+利益係数!$O10*出力!T$10+利益係数!$P10*(出力!T$27+出力!T$28)+利益係数!$Q10*(出力!T$25+出力!T$26)+利益係数!$E19*(出力!T$13+出力!T$14))/10000*'入力④（前提条件）'!$E$16/100</f>
        <v>0</v>
      </c>
    </row>
    <row r="47" spans="1:20" ht="14.25" customHeight="1">
      <c r="B47" s="1014"/>
      <c r="C47" s="1024"/>
      <c r="D47" s="1020" t="s">
        <v>651</v>
      </c>
      <c r="E47" s="1021"/>
      <c r="F47" s="1022"/>
      <c r="G47" s="538" t="s">
        <v>210</v>
      </c>
      <c r="H47" s="726">
        <f>(利益係数!$H11*出力!H$4+利益係数!$I11*出力!H$7+利益係数!$J11*出力!H$6+利益係数!$K11*出力!H$5+利益係数!$L11*出力!H$8+利益係数!$M11*出力!H$12+利益係数!$N11*出力!H$11+利益係数!$O11*出力!H$10+利益係数!$P11*(出力!H$27+出力!H$28)+利益係数!$Q11*(出力!H$25+出力!H$26)+利益係数!$E20*(出力!H$13+出力!H$14))/10000</f>
        <v>0</v>
      </c>
      <c r="I47" s="727">
        <f>(利益係数!$H11*出力!I$4+利益係数!$I11*出力!I$7+利益係数!$J11*出力!I$6+利益係数!$K11*出力!I$5+利益係数!$L11*出力!I$8+利益係数!$M11*出力!I$12+利益係数!$N11*出力!I$11+利益係数!$O11*出力!I$10+利益係数!$P11*(出力!I$27+出力!I$28)+利益係数!$Q11*(出力!I$25+出力!I$26)+利益係数!$E20*(出力!I$13+出力!I$14))/10000</f>
        <v>0</v>
      </c>
      <c r="J47" s="727">
        <f>(利益係数!$H11*出力!J$4+利益係数!$I11*出力!J$7+利益係数!$J11*出力!J$6+利益係数!$K11*出力!J$5+利益係数!$L11*出力!J$8+利益係数!$M11*出力!J$12+利益係数!$N11*出力!J$11+利益係数!$O11*出力!J$10+利益係数!$P11*(出力!J$27+出力!J$28)+利益係数!$Q11*(出力!J$25+出力!J$26)+利益係数!$E20*(出力!J$13+出力!J$14))/10000</f>
        <v>0</v>
      </c>
      <c r="K47" s="727">
        <f>(利益係数!$H11*出力!K$4+利益係数!$I11*出力!K$7+利益係数!$J11*出力!K$6+利益係数!$K11*出力!K$5+利益係数!$L11*出力!K$8+利益係数!$M11*出力!K$12+利益係数!$N11*出力!K$11+利益係数!$O11*出力!K$10+利益係数!$P11*(出力!K$27+出力!K$28)+利益係数!$Q11*(出力!K$25+出力!K$26)+利益係数!$E20*(出力!K$13+出力!K$14))/10000</f>
        <v>0</v>
      </c>
      <c r="L47" s="727">
        <f>(利益係数!$H11*出力!L$4+利益係数!$I11*出力!L$7+利益係数!$J11*出力!L$6+利益係数!$K11*出力!L$5+利益係数!$L11*出力!L$8+利益係数!$M11*出力!L$12+利益係数!$N11*出力!L$11+利益係数!$O11*出力!L$10+利益係数!$P11*(出力!L$27+出力!L$28)+利益係数!$Q11*(出力!L$25+出力!L$26)+利益係数!$E20*(出力!L$13+出力!L$14))/10000</f>
        <v>0</v>
      </c>
      <c r="M47" s="727">
        <f>(利益係数!$H11*出力!M$4+利益係数!$I11*出力!M$7+利益係数!$J11*出力!M$6+利益係数!$K11*出力!M$5+利益係数!$L11*出力!M$8+利益係数!$M11*出力!M$12+利益係数!$N11*出力!M$11+利益係数!$O11*出力!M$10+利益係数!$P11*(出力!M$27+出力!M$28)+利益係数!$Q11*(出力!M$25+出力!M$26)+利益係数!$E20*(出力!M$13+出力!M$14))/10000</f>
        <v>0</v>
      </c>
      <c r="N47" s="727">
        <f>(利益係数!$H11*出力!N$4+利益係数!$I11*出力!N$7+利益係数!$J11*出力!N$6+利益係数!$K11*出力!N$5+利益係数!$L11*出力!N$8+利益係数!$M11*出力!N$12+利益係数!$N11*出力!N$11+利益係数!$O11*出力!N$10+利益係数!$P11*(出力!N$27+出力!N$28)+利益係数!$Q11*(出力!N$25+出力!N$26)+利益係数!$E20*(出力!N$13+出力!N$14))/10000</f>
        <v>0</v>
      </c>
      <c r="O47" s="727">
        <f>(利益係数!$H11*出力!O$4+利益係数!$I11*出力!O$7+利益係数!$J11*出力!O$6+利益係数!$K11*出力!O$5+利益係数!$L11*出力!O$8+利益係数!$M11*出力!O$12+利益係数!$N11*出力!O$11+利益係数!$O11*出力!O$10+利益係数!$P11*(出力!O$27+出力!O$28)+利益係数!$Q11*(出力!O$25+出力!O$26)+利益係数!$E20*(出力!O$13+出力!O$14))/10000</f>
        <v>0</v>
      </c>
      <c r="P47" s="727">
        <f>(利益係数!$H11*出力!P$4+利益係数!$I11*出力!P$7+利益係数!$J11*出力!P$6+利益係数!$K11*出力!P$5+利益係数!$L11*出力!P$8+利益係数!$M11*出力!P$12+利益係数!$N11*出力!P$11+利益係数!$O11*出力!P$10+利益係数!$P11*(出力!P$27+出力!P$28)+利益係数!$Q11*(出力!P$25+出力!P$26)+利益係数!$E20*(出力!P$13+出力!P$14))/10000</f>
        <v>0</v>
      </c>
      <c r="Q47" s="727">
        <f>(利益係数!$H11*出力!Q$4+利益係数!$I11*出力!Q$7+利益係数!$J11*出力!Q$6+利益係数!$K11*出力!Q$5+利益係数!$L11*出力!Q$8+利益係数!$M11*出力!Q$12+利益係数!$N11*出力!Q$11+利益係数!$O11*出力!Q$10+利益係数!$P11*(出力!Q$27+出力!Q$28)+利益係数!$Q11*(出力!Q$25+出力!Q$26)+利益係数!$E20*(出力!Q$13+出力!Q$14))/10000</f>
        <v>0</v>
      </c>
      <c r="R47" s="727">
        <f>(利益係数!$H11*出力!R$4+利益係数!$I11*出力!R$7+利益係数!$J11*出力!R$6+利益係数!$K11*出力!R$5+利益係数!$L11*出力!R$8+利益係数!$M11*出力!R$12+利益係数!$N11*出力!R$11+利益係数!$O11*出力!R$10+利益係数!$P11*(出力!R$27+出力!R$28)+利益係数!$Q11*(出力!R$25+出力!R$26)+利益係数!$E20*(出力!R$13+出力!R$14))/10000</f>
        <v>0</v>
      </c>
      <c r="S47" s="727">
        <f>(利益係数!$H11*出力!S$4+利益係数!$I11*出力!S$7+利益係数!$J11*出力!S$6+利益係数!$K11*出力!S$5+利益係数!$L11*出力!S$8+利益係数!$M11*出力!S$12+利益係数!$N11*出力!S$11+利益係数!$O11*出力!S$10+利益係数!$P11*(出力!S$27+出力!S$28)+利益係数!$Q11*(出力!S$25+出力!S$26)+利益係数!$E20*(出力!S$13+出力!S$14))/10000</f>
        <v>0</v>
      </c>
      <c r="T47" s="728">
        <f>(利益係数!$H11*出力!T$4+利益係数!$I11*出力!T$7+利益係数!$J11*出力!T$6+利益係数!$K11*出力!T$5+利益係数!$L11*出力!T$8+利益係数!$M11*出力!T$12+利益係数!$N11*出力!T$11+利益係数!$O11*出力!T$10+利益係数!$P11*(出力!T$27+出力!T$28)+利益係数!$Q11*(出力!T$25+出力!T$26)+利益係数!$E20*(出力!T$13+出力!T$14))/10000</f>
        <v>0</v>
      </c>
    </row>
    <row r="48" spans="1:20" ht="14.25" customHeight="1">
      <c r="B48" s="1014"/>
      <c r="C48" s="1024"/>
      <c r="D48" s="1020" t="s">
        <v>650</v>
      </c>
      <c r="E48" s="1021"/>
      <c r="F48" s="1022"/>
      <c r="G48" s="538" t="s">
        <v>210</v>
      </c>
      <c r="H48" s="726">
        <f>(利益係数!$H12*出力!H$4+利益係数!$I12*出力!H$7+利益係数!$J12*出力!H$6+利益係数!$K12*出力!H$5+利益係数!$L12*出力!H$8+利益係数!$M12*出力!H$12+利益係数!$N12*出力!H$11+利益係数!$O12*出力!H$10+利益係数!$P12*(出力!H$27+出力!H$28)+利益係数!$Q12*(出力!H$25+出力!H$26)+利益係数!$E21*(出力!H$13+出力!H$14))/10000</f>
        <v>0</v>
      </c>
      <c r="I48" s="727">
        <f>(利益係数!$H12*出力!I$4+利益係数!$I12*出力!I$7+利益係数!$J12*出力!I$6+利益係数!$K12*出力!I$5+利益係数!$L12*出力!I$8+利益係数!$M12*出力!I$12+利益係数!$N12*出力!I$11+利益係数!$O12*出力!I$10+利益係数!$P12*(出力!I$27+出力!I$28)+利益係数!$Q12*(出力!I$25+出力!I$26)+利益係数!$E21*(出力!I$13+出力!I$14))/10000</f>
        <v>0</v>
      </c>
      <c r="J48" s="727">
        <f>(利益係数!$H12*出力!J$4+利益係数!$I12*出力!J$7+利益係数!$J12*出力!J$6+利益係数!$K12*出力!J$5+利益係数!$L12*出力!J$8+利益係数!$M12*出力!J$12+利益係数!$N12*出力!J$11+利益係数!$O12*出力!J$10+利益係数!$P12*(出力!J$27+出力!J$28)+利益係数!$Q12*(出力!J$25+出力!J$26)+利益係数!$E21*(出力!J$13+出力!J$14))/10000</f>
        <v>0</v>
      </c>
      <c r="K48" s="727">
        <f>(利益係数!$H12*出力!K$4+利益係数!$I12*出力!K$7+利益係数!$J12*出力!K$6+利益係数!$K12*出力!K$5+利益係数!$L12*出力!K$8+利益係数!$M12*出力!K$12+利益係数!$N12*出力!K$11+利益係数!$O12*出力!K$10+利益係数!$P12*(出力!K$27+出力!K$28)+利益係数!$Q12*(出力!K$25+出力!K$26)+利益係数!$E21*(出力!K$13+出力!K$14))/10000</f>
        <v>0</v>
      </c>
      <c r="L48" s="727">
        <f>(利益係数!$H12*出力!L$4+利益係数!$I12*出力!L$7+利益係数!$J12*出力!L$6+利益係数!$K12*出力!L$5+利益係数!$L12*出力!L$8+利益係数!$M12*出力!L$12+利益係数!$N12*出力!L$11+利益係数!$O12*出力!L$10+利益係数!$P12*(出力!L$27+出力!L$28)+利益係数!$Q12*(出力!L$25+出力!L$26)+利益係数!$E21*(出力!L$13+出力!L$14))/10000</f>
        <v>0</v>
      </c>
      <c r="M48" s="727">
        <f>(利益係数!$H12*出力!M$4+利益係数!$I12*出力!M$7+利益係数!$J12*出力!M$6+利益係数!$K12*出力!M$5+利益係数!$L12*出力!M$8+利益係数!$M12*出力!M$12+利益係数!$N12*出力!M$11+利益係数!$O12*出力!M$10+利益係数!$P12*(出力!M$27+出力!M$28)+利益係数!$Q12*(出力!M$25+出力!M$26)+利益係数!$E21*(出力!M$13+出力!M$14))/10000</f>
        <v>0</v>
      </c>
      <c r="N48" s="727">
        <f>(利益係数!$H12*出力!N$4+利益係数!$I12*出力!N$7+利益係数!$J12*出力!N$6+利益係数!$K12*出力!N$5+利益係数!$L12*出力!N$8+利益係数!$M12*出力!N$12+利益係数!$N12*出力!N$11+利益係数!$O12*出力!N$10+利益係数!$P12*(出力!N$27+出力!N$28)+利益係数!$Q12*(出力!N$25+出力!N$26)+利益係数!$E21*(出力!N$13+出力!N$14))/10000</f>
        <v>0</v>
      </c>
      <c r="O48" s="727">
        <f>(利益係数!$H12*出力!O$4+利益係数!$I12*出力!O$7+利益係数!$J12*出力!O$6+利益係数!$K12*出力!O$5+利益係数!$L12*出力!O$8+利益係数!$M12*出力!O$12+利益係数!$N12*出力!O$11+利益係数!$O12*出力!O$10+利益係数!$P12*(出力!O$27+出力!O$28)+利益係数!$Q12*(出力!O$25+出力!O$26)+利益係数!$E21*(出力!O$13+出力!O$14))/10000</f>
        <v>0</v>
      </c>
      <c r="P48" s="727">
        <f>(利益係数!$H12*出力!P$4+利益係数!$I12*出力!P$7+利益係数!$J12*出力!P$6+利益係数!$K12*出力!P$5+利益係数!$L12*出力!P$8+利益係数!$M12*出力!P$12+利益係数!$N12*出力!P$11+利益係数!$O12*出力!P$10+利益係数!$P12*(出力!P$27+出力!P$28)+利益係数!$Q12*(出力!P$25+出力!P$26)+利益係数!$E21*(出力!P$13+出力!P$14))/10000</f>
        <v>0</v>
      </c>
      <c r="Q48" s="727">
        <f>(利益係数!$H12*出力!Q$4+利益係数!$I12*出力!Q$7+利益係数!$J12*出力!Q$6+利益係数!$K12*出力!Q$5+利益係数!$L12*出力!Q$8+利益係数!$M12*出力!Q$12+利益係数!$N12*出力!Q$11+利益係数!$O12*出力!Q$10+利益係数!$P12*(出力!Q$27+出力!Q$28)+利益係数!$Q12*(出力!Q$25+出力!Q$26)+利益係数!$E21*(出力!Q$13+出力!Q$14))/10000</f>
        <v>0</v>
      </c>
      <c r="R48" s="727">
        <f>(利益係数!$H12*出力!R$4+利益係数!$I12*出力!R$7+利益係数!$J12*出力!R$6+利益係数!$K12*出力!R$5+利益係数!$L12*出力!R$8+利益係数!$M12*出力!R$12+利益係数!$N12*出力!R$11+利益係数!$O12*出力!R$10+利益係数!$P12*(出力!R$27+出力!R$28)+利益係数!$Q12*(出力!R$25+出力!R$26)+利益係数!$E21*(出力!R$13+出力!R$14))/10000</f>
        <v>0</v>
      </c>
      <c r="S48" s="727">
        <f>(利益係数!$H12*出力!S$4+利益係数!$I12*出力!S$7+利益係数!$J12*出力!S$6+利益係数!$K12*出力!S$5+利益係数!$L12*出力!S$8+利益係数!$M12*出力!S$12+利益係数!$N12*出力!S$11+利益係数!$O12*出力!S$10+利益係数!$P12*(出力!S$27+出力!S$28)+利益係数!$Q12*(出力!S$25+出力!S$26)+利益係数!$E21*(出力!S$13+出力!S$14))/10000</f>
        <v>0</v>
      </c>
      <c r="T48" s="728">
        <f>(利益係数!$H12*出力!T$4+利益係数!$I12*出力!T$7+利益係数!$J12*出力!T$6+利益係数!$K12*出力!T$5+利益係数!$L12*出力!T$8+利益係数!$M12*出力!T$12+利益係数!$N12*出力!T$11+利益係数!$O12*出力!T$10+利益係数!$P12*(出力!T$27+出力!T$28)+利益係数!$Q12*(出力!T$25+出力!T$26)+利益係数!$E21*(出力!T$13+出力!T$14))/10000</f>
        <v>0</v>
      </c>
    </row>
    <row r="49" spans="2:20" ht="14.25" customHeight="1">
      <c r="B49" s="1014"/>
      <c r="C49" s="1024"/>
      <c r="D49" s="1020" t="s">
        <v>652</v>
      </c>
      <c r="E49" s="1021"/>
      <c r="F49" s="1022"/>
      <c r="G49" s="538" t="s">
        <v>210</v>
      </c>
      <c r="H49" s="726">
        <f>(利益係数!$H13*出力!H$4+利益係数!$I13*出力!H$7+利益係数!$J13*出力!H$6+利益係数!$K13*出力!H$5+利益係数!$L13*出力!H$8+利益係数!$M13*出力!H$12+利益係数!$N13*出力!H$11+利益係数!$O13*出力!H$10+利益係数!$P13*(出力!H$27+出力!H$28)+利益係数!$Q13*(出力!H$25+出力!H$26)+利益係数!$E22*(出力!H$13+出力!H$14))/10000</f>
        <v>0</v>
      </c>
      <c r="I49" s="727">
        <f>(利益係数!$H13*出力!I$4+利益係数!$I13*出力!I$7+利益係数!$J13*出力!I$6+利益係数!$K13*出力!I$5+利益係数!$L13*出力!I$8+利益係数!$M13*出力!I$12+利益係数!$N13*出力!I$11+利益係数!$O13*出力!I$10+利益係数!$P13*(出力!I$27+出力!I$28)+利益係数!$Q13*(出力!I$25+出力!I$26)+利益係数!$E22*(出力!I$13+出力!I$14))/10000</f>
        <v>0</v>
      </c>
      <c r="J49" s="727">
        <f>(利益係数!$H13*出力!J$4+利益係数!$I13*出力!J$7+利益係数!$J13*出力!J$6+利益係数!$K13*出力!J$5+利益係数!$L13*出力!J$8+利益係数!$M13*出力!J$12+利益係数!$N13*出力!J$11+利益係数!$O13*出力!J$10+利益係数!$P13*(出力!J$27+出力!J$28)+利益係数!$Q13*(出力!J$25+出力!J$26)+利益係数!$E22*(出力!J$13+出力!J$14))/10000</f>
        <v>0</v>
      </c>
      <c r="K49" s="727">
        <f>(利益係数!$H13*出力!K$4+利益係数!$I13*出力!K$7+利益係数!$J13*出力!K$6+利益係数!$K13*出力!K$5+利益係数!$L13*出力!K$8+利益係数!$M13*出力!K$12+利益係数!$N13*出力!K$11+利益係数!$O13*出力!K$10+利益係数!$P13*(出力!K$27+出力!K$28)+利益係数!$Q13*(出力!K$25+出力!K$26)+利益係数!$E22*(出力!K$13+出力!K$14))/10000</f>
        <v>0</v>
      </c>
      <c r="L49" s="727">
        <f>(利益係数!$H13*出力!L$4+利益係数!$I13*出力!L$7+利益係数!$J13*出力!L$6+利益係数!$K13*出力!L$5+利益係数!$L13*出力!L$8+利益係数!$M13*出力!L$12+利益係数!$N13*出力!L$11+利益係数!$O13*出力!L$10+利益係数!$P13*(出力!L$27+出力!L$28)+利益係数!$Q13*(出力!L$25+出力!L$26)+利益係数!$E22*(出力!L$13+出力!L$14))/10000</f>
        <v>0</v>
      </c>
      <c r="M49" s="727">
        <f>(利益係数!$H13*出力!M$4+利益係数!$I13*出力!M$7+利益係数!$J13*出力!M$6+利益係数!$K13*出力!M$5+利益係数!$L13*出力!M$8+利益係数!$M13*出力!M$12+利益係数!$N13*出力!M$11+利益係数!$O13*出力!M$10+利益係数!$P13*(出力!M$27+出力!M$28)+利益係数!$Q13*(出力!M$25+出力!M$26)+利益係数!$E22*(出力!M$13+出力!M$14))/10000</f>
        <v>0</v>
      </c>
      <c r="N49" s="727">
        <f>(利益係数!$H13*出力!N$4+利益係数!$I13*出力!N$7+利益係数!$J13*出力!N$6+利益係数!$K13*出力!N$5+利益係数!$L13*出力!N$8+利益係数!$M13*出力!N$12+利益係数!$N13*出力!N$11+利益係数!$O13*出力!N$10+利益係数!$P13*(出力!N$27+出力!N$28)+利益係数!$Q13*(出力!N$25+出力!N$26)+利益係数!$E22*(出力!N$13+出力!N$14))/10000</f>
        <v>0</v>
      </c>
      <c r="O49" s="727">
        <f>(利益係数!$H13*出力!O$4+利益係数!$I13*出力!O$7+利益係数!$J13*出力!O$6+利益係数!$K13*出力!O$5+利益係数!$L13*出力!O$8+利益係数!$M13*出力!O$12+利益係数!$N13*出力!O$11+利益係数!$O13*出力!O$10+利益係数!$P13*(出力!O$27+出力!O$28)+利益係数!$Q13*(出力!O$25+出力!O$26)+利益係数!$E22*(出力!O$13+出力!O$14))/10000</f>
        <v>0</v>
      </c>
      <c r="P49" s="727">
        <f>(利益係数!$H13*出力!P$4+利益係数!$I13*出力!P$7+利益係数!$J13*出力!P$6+利益係数!$K13*出力!P$5+利益係数!$L13*出力!P$8+利益係数!$M13*出力!P$12+利益係数!$N13*出力!P$11+利益係数!$O13*出力!P$10+利益係数!$P13*(出力!P$27+出力!P$28)+利益係数!$Q13*(出力!P$25+出力!P$26)+利益係数!$E22*(出力!P$13+出力!P$14))/10000</f>
        <v>0</v>
      </c>
      <c r="Q49" s="727">
        <f>(利益係数!$H13*出力!Q$4+利益係数!$I13*出力!Q$7+利益係数!$J13*出力!Q$6+利益係数!$K13*出力!Q$5+利益係数!$L13*出力!Q$8+利益係数!$M13*出力!Q$12+利益係数!$N13*出力!Q$11+利益係数!$O13*出力!Q$10+利益係数!$P13*(出力!Q$27+出力!Q$28)+利益係数!$Q13*(出力!Q$25+出力!Q$26)+利益係数!$E22*(出力!Q$13+出力!Q$14))/10000</f>
        <v>0</v>
      </c>
      <c r="R49" s="727">
        <f>(利益係数!$H13*出力!R$4+利益係数!$I13*出力!R$7+利益係数!$J13*出力!R$6+利益係数!$K13*出力!R$5+利益係数!$L13*出力!R$8+利益係数!$M13*出力!R$12+利益係数!$N13*出力!R$11+利益係数!$O13*出力!R$10+利益係数!$P13*(出力!R$27+出力!R$28)+利益係数!$Q13*(出力!R$25+出力!R$26)+利益係数!$E22*(出力!R$13+出力!R$14))/10000</f>
        <v>0</v>
      </c>
      <c r="S49" s="727">
        <f>(利益係数!$H13*出力!S$4+利益係数!$I13*出力!S$7+利益係数!$J13*出力!S$6+利益係数!$K13*出力!S$5+利益係数!$L13*出力!S$8+利益係数!$M13*出力!S$12+利益係数!$N13*出力!S$11+利益係数!$O13*出力!S$10+利益係数!$P13*(出力!S$27+出力!S$28)+利益係数!$Q13*(出力!S$25+出力!S$26)+利益係数!$E22*(出力!S$13+出力!S$14))/10000</f>
        <v>0</v>
      </c>
      <c r="T49" s="728">
        <f>(利益係数!$H13*出力!T$4+利益係数!$I13*出力!T$7+利益係数!$J13*出力!T$6+利益係数!$K13*出力!T$5+利益係数!$L13*出力!T$8+利益係数!$M13*出力!T$12+利益係数!$N13*出力!T$11+利益係数!$O13*出力!T$10+利益係数!$P13*(出力!T$27+出力!T$28)+利益係数!$Q13*(出力!T$25+出力!T$26)+利益係数!$E22*(出力!T$13+出力!T$14))/10000</f>
        <v>0</v>
      </c>
    </row>
    <row r="50" spans="2:20" ht="14.25" customHeight="1">
      <c r="B50" s="1014"/>
      <c r="C50" s="1024"/>
      <c r="D50" s="1020" t="s">
        <v>576</v>
      </c>
      <c r="E50" s="1021"/>
      <c r="F50" s="1022"/>
      <c r="G50" s="538" t="s">
        <v>210</v>
      </c>
      <c r="H50" s="726">
        <f>(利益係数!$H14*出力!H$4+利益係数!$I14*出力!H$7+利益係数!$J14*出力!H$6+利益係数!$K14*出力!H$5+利益係数!$L14*出力!H$8+利益係数!$M14*出力!H$12+利益係数!$N14*出力!H$11+利益係数!$O14*出力!H$10+利益係数!$P14*(出力!H$27+出力!H$28)+利益係数!$Q14*(出力!H$25+出力!H$26))/10000</f>
        <v>0</v>
      </c>
      <c r="I50" s="727">
        <f>(利益係数!$H14*出力!I$4+利益係数!$I14*出力!I$7+利益係数!$J14*出力!I$6+利益係数!$K14*出力!I$5+利益係数!$L14*出力!I$8+利益係数!$M14*出力!I$12+利益係数!$N14*出力!I$11+利益係数!$O14*出力!I$10+利益係数!$P14*(出力!I$27+出力!I$28)+利益係数!$Q14*(出力!I$25+出力!I$26))/10000</f>
        <v>0</v>
      </c>
      <c r="J50" s="727">
        <f>(利益係数!$H14*出力!J$4+利益係数!$I14*出力!J$7+利益係数!$J14*出力!J$6+利益係数!$K14*出力!J$5+利益係数!$L14*出力!J$8+利益係数!$M14*出力!J$12+利益係数!$N14*出力!J$11+利益係数!$O14*出力!J$10+利益係数!$P14*(出力!J$27+出力!J$28)+利益係数!$Q14*(出力!J$25+出力!J$26))/10000</f>
        <v>0</v>
      </c>
      <c r="K50" s="727">
        <f>(利益係数!$H14*出力!K$4+利益係数!$I14*出力!K$7+利益係数!$J14*出力!K$6+利益係数!$K14*出力!K$5+利益係数!$L14*出力!K$8+利益係数!$M14*出力!K$12+利益係数!$N14*出力!K$11+利益係数!$O14*出力!K$10+利益係数!$P14*(出力!K$27+出力!K$28)+利益係数!$Q14*(出力!K$25+出力!K$26))/10000</f>
        <v>0</v>
      </c>
      <c r="L50" s="727">
        <f>(利益係数!$H14*出力!L$4+利益係数!$I14*出力!L$7+利益係数!$J14*出力!L$6+利益係数!$K14*出力!L$5+利益係数!$L14*出力!L$8+利益係数!$M14*出力!L$12+利益係数!$N14*出力!L$11+利益係数!$O14*出力!L$10+利益係数!$P14*(出力!L$27+出力!L$28)+利益係数!$Q14*(出力!L$25+出力!L$26))/10000</f>
        <v>0</v>
      </c>
      <c r="M50" s="727">
        <f>(利益係数!$H14*出力!M$4+利益係数!$I14*出力!M$7+利益係数!$J14*出力!M$6+利益係数!$K14*出力!M$5+利益係数!$L14*出力!M$8+利益係数!$M14*出力!M$12+利益係数!$N14*出力!M$11+利益係数!$O14*出力!M$10+利益係数!$P14*(出力!M$27+出力!M$28)+利益係数!$Q14*(出力!M$25+出力!M$26))/10000</f>
        <v>0</v>
      </c>
      <c r="N50" s="727">
        <f>(利益係数!$H14*出力!N$4+利益係数!$I14*出力!N$7+利益係数!$J14*出力!N$6+利益係数!$K14*出力!N$5+利益係数!$L14*出力!N$8+利益係数!$M14*出力!N$12+利益係数!$N14*出力!N$11+利益係数!$O14*出力!N$10+利益係数!$P14*(出力!N$27+出力!N$28)+利益係数!$Q14*(出力!N$25+出力!N$26))/10000</f>
        <v>0</v>
      </c>
      <c r="O50" s="727">
        <f>(利益係数!$H14*出力!O$4+利益係数!$I14*出力!O$7+利益係数!$J14*出力!O$6+利益係数!$K14*出力!O$5+利益係数!$L14*出力!O$8+利益係数!$M14*出力!O$12+利益係数!$N14*出力!O$11+利益係数!$O14*出力!O$10+利益係数!$P14*(出力!O$27+出力!O$28)+利益係数!$Q14*(出力!O$25+出力!O$26))/10000</f>
        <v>0</v>
      </c>
      <c r="P50" s="727">
        <f>(利益係数!$H14*出力!P$4+利益係数!$I14*出力!P$7+利益係数!$J14*出力!P$6+利益係数!$K14*出力!P$5+利益係数!$L14*出力!P$8+利益係数!$M14*出力!P$12+利益係数!$N14*出力!P$11+利益係数!$O14*出力!P$10+利益係数!$P14*(出力!P$27+出力!P$28)+利益係数!$Q14*(出力!P$25+出力!P$26))/10000</f>
        <v>0</v>
      </c>
      <c r="Q50" s="727">
        <f>(利益係数!$H14*出力!Q$4+利益係数!$I14*出力!Q$7+利益係数!$J14*出力!Q$6+利益係数!$K14*出力!Q$5+利益係数!$L14*出力!Q$8+利益係数!$M14*出力!Q$12+利益係数!$N14*出力!Q$11+利益係数!$O14*出力!Q$10+利益係数!$P14*(出力!Q$27+出力!Q$28)+利益係数!$Q14*(出力!Q$25+出力!Q$26))/10000</f>
        <v>0</v>
      </c>
      <c r="R50" s="727">
        <f>(利益係数!$H14*出力!R$4+利益係数!$I14*出力!R$7+利益係数!$J14*出力!R$6+利益係数!$K14*出力!R$5+利益係数!$L14*出力!R$8+利益係数!$M14*出力!R$12+利益係数!$N14*出力!R$11+利益係数!$O14*出力!R$10+利益係数!$P14*(出力!R$27+出力!R$28)+利益係数!$Q14*(出力!R$25+出力!R$26))/10000</f>
        <v>0</v>
      </c>
      <c r="S50" s="727">
        <f>(利益係数!$H14*出力!S$4+利益係数!$I14*出力!S$7+利益係数!$J14*出力!S$6+利益係数!$K14*出力!S$5+利益係数!$L14*出力!S$8+利益係数!$M14*出力!S$12+利益係数!$N14*出力!S$11+利益係数!$O14*出力!S$10+利益係数!$P14*(出力!S$27+出力!S$28)+利益係数!$Q14*(出力!S$25+出力!S$26))/10000</f>
        <v>0</v>
      </c>
      <c r="T50" s="728">
        <f>(利益係数!$H14*出力!T$4+利益係数!$I14*出力!T$7+利益係数!$J14*出力!T$6+利益係数!$K14*出力!T$5+利益係数!$L14*出力!T$8+利益係数!$M14*出力!T$12+利益係数!$N14*出力!T$11+利益係数!$O14*出力!T$10+利益係数!$P14*(出力!T$27+出力!T$28)+利益係数!$Q14*(出力!T$25+出力!T$26))/10000</f>
        <v>0</v>
      </c>
    </row>
    <row r="51" spans="2:20" ht="14.25" customHeight="1">
      <c r="B51" s="1014"/>
      <c r="C51" s="1024"/>
      <c r="D51" s="1020" t="s">
        <v>657</v>
      </c>
      <c r="E51" s="1021"/>
      <c r="F51" s="1022"/>
      <c r="G51" s="538" t="s">
        <v>210</v>
      </c>
      <c r="H51" s="726">
        <f>利益係数!$E23*(出力!H$13+出力!H$14)</f>
        <v>0</v>
      </c>
      <c r="I51" s="727">
        <f>利益係数!$E23*(出力!I$13+出力!I$14)</f>
        <v>0</v>
      </c>
      <c r="J51" s="727">
        <f>利益係数!$E23*(出力!J$13+出力!J$14)</f>
        <v>0</v>
      </c>
      <c r="K51" s="727">
        <f>利益係数!$E23*(出力!K$13+出力!K$14)</f>
        <v>0</v>
      </c>
      <c r="L51" s="727">
        <f>利益係数!$E23*(出力!L$13+出力!L$14)</f>
        <v>0</v>
      </c>
      <c r="M51" s="727">
        <f>利益係数!$E23*(出力!M$13+出力!M$14)</f>
        <v>0</v>
      </c>
      <c r="N51" s="727">
        <f>利益係数!$E23*(出力!N$13+出力!N$14)</f>
        <v>0</v>
      </c>
      <c r="O51" s="727">
        <f>利益係数!$E23*(出力!O$13+出力!O$14)</f>
        <v>0</v>
      </c>
      <c r="P51" s="727">
        <f>利益係数!$E23*(出力!P$13+出力!P$14)</f>
        <v>0</v>
      </c>
      <c r="Q51" s="727">
        <f>利益係数!$E23*(出力!Q$13+出力!Q$14)</f>
        <v>0</v>
      </c>
      <c r="R51" s="727">
        <f>利益係数!$E23*(出力!R$13+出力!R$14)</f>
        <v>0</v>
      </c>
      <c r="S51" s="727">
        <f>利益係数!$E23*(出力!S$13+出力!S$14)</f>
        <v>0</v>
      </c>
      <c r="T51" s="728">
        <f>利益係数!$E23*(出力!T$13+出力!T$14)</f>
        <v>0</v>
      </c>
    </row>
    <row r="52" spans="2:20" ht="14.25" customHeight="1">
      <c r="B52" s="1014"/>
      <c r="C52" s="1024"/>
      <c r="D52" s="1020" t="s">
        <v>297</v>
      </c>
      <c r="E52" s="1021"/>
      <c r="F52" s="1022"/>
      <c r="G52" s="538" t="s">
        <v>210</v>
      </c>
      <c r="H52" s="726">
        <f>(利益係数!$H15*出力!H$4+利益係数!$I15*出力!H$7+利益係数!$J15*出力!H$6+利益係数!$K15*出力!H$5+利益係数!$L15*出力!H$8+利益係数!$M15*出力!H$12+利益係数!$N15*出力!H$11+利益係数!$O15*出力!H$10+利益係数!$P15*(出力!H$27+出力!H$28)+利益係数!$Q15*(出力!H$25+出力!H$26)+利益係数!$E24*(出力!H$13+出力!H$14))/10000</f>
        <v>0</v>
      </c>
      <c r="I52" s="727">
        <f>(利益係数!$H15*出力!I$4+利益係数!$I15*出力!I$7+利益係数!$J15*出力!I$6+利益係数!$K15*出力!I$5+利益係数!$L15*出力!I$8+利益係数!$M15*出力!I$12+利益係数!$N15*出力!I$11+利益係数!$O15*出力!I$10+利益係数!$P15*(出力!I$27+出力!I$28)+利益係数!$Q15*(出力!I$25+出力!I$26)+利益係数!$E24*(出力!I$13+出力!I$14))/10000</f>
        <v>0</v>
      </c>
      <c r="J52" s="727">
        <f>(利益係数!$H15*出力!J$4+利益係数!$I15*出力!J$7+利益係数!$J15*出力!J$6+利益係数!$K15*出力!J$5+利益係数!$L15*出力!J$8+利益係数!$M15*出力!J$12+利益係数!$N15*出力!J$11+利益係数!$O15*出力!J$10+利益係数!$P15*(出力!J$27+出力!J$28)+利益係数!$Q15*(出力!J$25+出力!J$26)+利益係数!$E24*(出力!J$13+出力!J$14))/10000</f>
        <v>0</v>
      </c>
      <c r="K52" s="727">
        <f>(利益係数!$H15*出力!K$4+利益係数!$I15*出力!K$7+利益係数!$J15*出力!K$6+利益係数!$K15*出力!K$5+利益係数!$L15*出力!K$8+利益係数!$M15*出力!K$12+利益係数!$N15*出力!K$11+利益係数!$O15*出力!K$10+利益係数!$P15*(出力!K$27+出力!K$28)+利益係数!$Q15*(出力!K$25+出力!K$26)+利益係数!$E24*(出力!K$13+出力!K$14))/10000</f>
        <v>0</v>
      </c>
      <c r="L52" s="727">
        <f>(利益係数!$H15*出力!L$4+利益係数!$I15*出力!L$7+利益係数!$J15*出力!L$6+利益係数!$K15*出力!L$5+利益係数!$L15*出力!L$8+利益係数!$M15*出力!L$12+利益係数!$N15*出力!L$11+利益係数!$O15*出力!L$10+利益係数!$P15*(出力!L$27+出力!L$28)+利益係数!$Q15*(出力!L$25+出力!L$26)+利益係数!$E24*(出力!L$13+出力!L$14))/10000</f>
        <v>0</v>
      </c>
      <c r="M52" s="727">
        <f>(利益係数!$H15*出力!M$4+利益係数!$I15*出力!M$7+利益係数!$J15*出力!M$6+利益係数!$K15*出力!M$5+利益係数!$L15*出力!M$8+利益係数!$M15*出力!M$12+利益係数!$N15*出力!M$11+利益係数!$O15*出力!M$10+利益係数!$P15*(出力!M$27+出力!M$28)+利益係数!$Q15*(出力!M$25+出力!M$26)+利益係数!$E24*(出力!M$13+出力!M$14))/10000</f>
        <v>0</v>
      </c>
      <c r="N52" s="727">
        <f>(利益係数!$H15*出力!N$4+利益係数!$I15*出力!N$7+利益係数!$J15*出力!N$6+利益係数!$K15*出力!N$5+利益係数!$L15*出力!N$8+利益係数!$M15*出力!N$12+利益係数!$N15*出力!N$11+利益係数!$O15*出力!N$10+利益係数!$P15*(出力!N$27+出力!N$28)+利益係数!$Q15*(出力!N$25+出力!N$26)+利益係数!$E24*(出力!N$13+出力!N$14))/10000</f>
        <v>0</v>
      </c>
      <c r="O52" s="727">
        <f>(利益係数!$H15*出力!O$4+利益係数!$I15*出力!O$7+利益係数!$J15*出力!O$6+利益係数!$K15*出力!O$5+利益係数!$L15*出力!O$8+利益係数!$M15*出力!O$12+利益係数!$N15*出力!O$11+利益係数!$O15*出力!O$10+利益係数!$P15*(出力!O$27+出力!O$28)+利益係数!$Q15*(出力!O$25+出力!O$26)+利益係数!$E24*(出力!O$13+出力!O$14))/10000</f>
        <v>0</v>
      </c>
      <c r="P52" s="727">
        <f>(利益係数!$H15*出力!P$4+利益係数!$I15*出力!P$7+利益係数!$J15*出力!P$6+利益係数!$K15*出力!P$5+利益係数!$L15*出力!P$8+利益係数!$M15*出力!P$12+利益係数!$N15*出力!P$11+利益係数!$O15*出力!P$10+利益係数!$P15*(出力!P$27+出力!P$28)+利益係数!$Q15*(出力!P$25+出力!P$26)+利益係数!$E24*(出力!P$13+出力!P$14))/10000</f>
        <v>0</v>
      </c>
      <c r="Q52" s="727">
        <f>(利益係数!$H15*出力!Q$4+利益係数!$I15*出力!Q$7+利益係数!$J15*出力!Q$6+利益係数!$K15*出力!Q$5+利益係数!$L15*出力!Q$8+利益係数!$M15*出力!Q$12+利益係数!$N15*出力!Q$11+利益係数!$O15*出力!Q$10+利益係数!$P15*(出力!Q$27+出力!Q$28)+利益係数!$Q15*(出力!Q$25+出力!Q$26)+利益係数!$E24*(出力!Q$13+出力!Q$14))/10000</f>
        <v>0</v>
      </c>
      <c r="R52" s="727">
        <f>(利益係数!$H15*出力!R$4+利益係数!$I15*出力!R$7+利益係数!$J15*出力!R$6+利益係数!$K15*出力!R$5+利益係数!$L15*出力!R$8+利益係数!$M15*出力!R$12+利益係数!$N15*出力!R$11+利益係数!$O15*出力!R$10+利益係数!$P15*(出力!R$27+出力!R$28)+利益係数!$Q15*(出力!R$25+出力!R$26)+利益係数!$E24*(出力!R$13+出力!R$14))/10000</f>
        <v>0</v>
      </c>
      <c r="S52" s="727">
        <f>(利益係数!$H15*出力!S$4+利益係数!$I15*出力!S$7+利益係数!$J15*出力!S$6+利益係数!$K15*出力!S$5+利益係数!$L15*出力!S$8+利益係数!$M15*出力!S$12+利益係数!$N15*出力!S$11+利益係数!$O15*出力!S$10+利益係数!$P15*(出力!S$27+出力!S$28)+利益係数!$Q15*(出力!S$25+出力!S$26)+利益係数!$E24*(出力!S$13+出力!S$14))/10000</f>
        <v>0</v>
      </c>
      <c r="T52" s="728">
        <f>(利益係数!$H15*出力!T$4+利益係数!$I15*出力!T$7+利益係数!$J15*出力!T$6+利益係数!$K15*出力!T$5+利益係数!$L15*出力!T$8+利益係数!$M15*出力!T$12+利益係数!$N15*出力!T$11+利益係数!$O15*出力!T$10+利益係数!$P15*(出力!T$27+出力!T$28)+利益係数!$Q15*(出力!T$25+出力!T$26)+利益係数!$E24*(出力!T$13+出力!T$14))/10000</f>
        <v>0</v>
      </c>
    </row>
    <row r="53" spans="2:20" ht="14.25" customHeight="1">
      <c r="B53" s="1014"/>
      <c r="C53" s="1024"/>
      <c r="D53" s="1020" t="s">
        <v>204</v>
      </c>
      <c r="E53" s="1021"/>
      <c r="F53" s="1022"/>
      <c r="G53" s="538" t="s">
        <v>210</v>
      </c>
      <c r="H53" s="726">
        <f>H31*利益係数!$H$29/100+利益係数!$H$30*H16*H4/10000+(H33+H34)*利益係数!$H$31/100</f>
        <v>0</v>
      </c>
      <c r="I53" s="727">
        <f>I31*利益係数!$H$29/100+利益係数!$H$30*I16*I4/10000+(I33+I34)*利益係数!$H$31/100</f>
        <v>0</v>
      </c>
      <c r="J53" s="727">
        <f>J31*利益係数!$H$29/100+利益係数!$H$30*J16*J4/10000+(J33+J34)*利益係数!$H$31/100</f>
        <v>0</v>
      </c>
      <c r="K53" s="727">
        <f>K31*利益係数!$H$29/100+利益係数!$H$30*K16*K4/10000+(K33+K34)*利益係数!$H$31/100</f>
        <v>0</v>
      </c>
      <c r="L53" s="727">
        <f>L31*利益係数!$H$29/100+利益係数!$H$30*L16*L4/10000+(L33+L34)*利益係数!$H$31/100</f>
        <v>0</v>
      </c>
      <c r="M53" s="727">
        <f>M31*利益係数!$H$29/100+利益係数!$H$30*M16*M4/10000+(M33+M34)*利益係数!$H$31/100</f>
        <v>0</v>
      </c>
      <c r="N53" s="727">
        <f>N31*利益係数!$H$29/100+利益係数!$H$30*N16*N4/10000+(N33+N34)*利益係数!$H$31/100</f>
        <v>0</v>
      </c>
      <c r="O53" s="727">
        <f>O31*利益係数!$H$29/100+利益係数!$H$30*O16*O4/10000+(O33+O34)*利益係数!$H$31/100</f>
        <v>0</v>
      </c>
      <c r="P53" s="727">
        <f>P31*利益係数!$H$29/100+利益係数!$H$30*P16*P4/10000+(P33+P34)*利益係数!$H$31/100</f>
        <v>0</v>
      </c>
      <c r="Q53" s="727">
        <f>Q31*利益係数!$H$29/100+利益係数!$H$30*Q16*Q4/10000+(Q33+Q34)*利益係数!$H$31/100</f>
        <v>0</v>
      </c>
      <c r="R53" s="727">
        <f>R31*利益係数!$H$29/100+利益係数!$H$30*R16*R4/10000+(R33+R34)*利益係数!$H$31/100</f>
        <v>0</v>
      </c>
      <c r="S53" s="727">
        <f>S31*利益係数!$H$29/100+利益係数!$H$30*S16*S4/10000+(S33+S34)*利益係数!$H$31/100</f>
        <v>0</v>
      </c>
      <c r="T53" s="728">
        <f>T31*利益係数!$H$29/100+利益係数!$H$30*T16*T4/10000+(T33+T34)*利益係数!$H$31/100</f>
        <v>0</v>
      </c>
    </row>
    <row r="54" spans="2:20" ht="14.25" customHeight="1">
      <c r="B54" s="1014"/>
      <c r="C54" s="1024"/>
      <c r="D54" s="1020" t="s">
        <v>312</v>
      </c>
      <c r="E54" s="1021"/>
      <c r="F54" s="1022"/>
      <c r="G54" s="538" t="s">
        <v>210</v>
      </c>
      <c r="H54" s="726">
        <f>(利益係数!$H$33+利益係数!$H$34*(H4-30))/10000*労働係数!$E$15</f>
        <v>34.65</v>
      </c>
      <c r="I54" s="727">
        <f>(利益係数!$H$33+利益係数!$H$34*(I4-30))/10000*労働係数!$E$15</f>
        <v>34.387499999999996</v>
      </c>
      <c r="J54" s="727">
        <f>(利益係数!$H$33+利益係数!$H$34*(J4-30))/10000*労働係数!$E$15</f>
        <v>33.862500000000004</v>
      </c>
      <c r="K54" s="727">
        <f>(利益係数!$H$33+利益係数!$H$34*(K4-30))/10000*労働係数!$E$15</f>
        <v>33.337499999999999</v>
      </c>
      <c r="L54" s="727">
        <f>(利益係数!$H$33+利益係数!$H$34*(L4-30))/10000*労働係数!$E$15</f>
        <v>32.8125</v>
      </c>
      <c r="M54" s="727">
        <f>(利益係数!$H$33+利益係数!$H$34*(M4-30))/10000*労働係数!$E$15</f>
        <v>32.287500000000001</v>
      </c>
      <c r="N54" s="727">
        <f>(利益係数!$H$33+利益係数!$H$34*(N4-30))/10000*労働係数!$E$15</f>
        <v>31.762499999999999</v>
      </c>
      <c r="O54" s="727">
        <f>(利益係数!$H$33+利益係数!$H$34*(O4-30))/10000*労働係数!$E$15</f>
        <v>31.237500000000001</v>
      </c>
      <c r="P54" s="727">
        <f>(利益係数!$H$33+利益係数!$H$34*(P4-30))/10000*労働係数!$E$15</f>
        <v>30.712499999999999</v>
      </c>
      <c r="Q54" s="727">
        <f>(利益係数!$H$33+利益係数!$H$34*(Q4-30))/10000*労働係数!$E$15</f>
        <v>30.1875</v>
      </c>
      <c r="R54" s="727">
        <f>(利益係数!$H$33+利益係数!$H$34*(R4-30))/10000*労働係数!$E$15</f>
        <v>29.662500000000001</v>
      </c>
      <c r="S54" s="727">
        <f>(利益係数!$H$33+利益係数!$H$34*(S4-30))/10000*労働係数!$E$15</f>
        <v>29.137499999999999</v>
      </c>
      <c r="T54" s="728">
        <f>(利益係数!$H$33+利益係数!$H$34*(T4-30))/10000*労働係数!$E$15</f>
        <v>28.612500000000001</v>
      </c>
    </row>
    <row r="55" spans="2:20" ht="14.25" customHeight="1">
      <c r="B55" s="1014"/>
      <c r="C55" s="1025"/>
      <c r="D55" s="1093" t="s">
        <v>46</v>
      </c>
      <c r="E55" s="1093"/>
      <c r="F55" s="1094"/>
      <c r="G55" s="540" t="s">
        <v>210</v>
      </c>
      <c r="H55" s="729">
        <f>SUM(H42:H54)</f>
        <v>34.65</v>
      </c>
      <c r="I55" s="722">
        <f t="shared" ref="I55:T55" si="5">SUM(I42:I54)</f>
        <v>34.387499999999996</v>
      </c>
      <c r="J55" s="722">
        <f t="shared" si="5"/>
        <v>33.862500000000004</v>
      </c>
      <c r="K55" s="722">
        <f t="shared" si="5"/>
        <v>33.337499999999999</v>
      </c>
      <c r="L55" s="722">
        <f t="shared" si="5"/>
        <v>32.8125</v>
      </c>
      <c r="M55" s="722">
        <f t="shared" si="5"/>
        <v>32.287500000000001</v>
      </c>
      <c r="N55" s="722">
        <f t="shared" si="5"/>
        <v>31.762499999999999</v>
      </c>
      <c r="O55" s="722">
        <f t="shared" si="5"/>
        <v>31.237500000000001</v>
      </c>
      <c r="P55" s="722">
        <f t="shared" si="5"/>
        <v>30.712499999999999</v>
      </c>
      <c r="Q55" s="722">
        <f t="shared" si="5"/>
        <v>30.1875</v>
      </c>
      <c r="R55" s="722">
        <f t="shared" si="5"/>
        <v>29.662500000000001</v>
      </c>
      <c r="S55" s="722">
        <f t="shared" si="5"/>
        <v>29.137499999999999</v>
      </c>
      <c r="T55" s="723">
        <f t="shared" si="5"/>
        <v>28.612500000000001</v>
      </c>
    </row>
    <row r="56" spans="2:20" ht="14.25" customHeight="1">
      <c r="B56" s="1014"/>
      <c r="C56" s="1095" t="s">
        <v>300</v>
      </c>
      <c r="D56" s="1105" t="s">
        <v>301</v>
      </c>
      <c r="E56" s="1106"/>
      <c r="F56" s="1106"/>
      <c r="G56" s="539" t="s">
        <v>210</v>
      </c>
      <c r="H56" s="725">
        <f>SUM(H57:H58)</f>
        <v>0</v>
      </c>
      <c r="I56" s="715">
        <f t="shared" ref="I56:Q56" si="6">SUM(I57:I58)</f>
        <v>0</v>
      </c>
      <c r="J56" s="715">
        <f t="shared" si="6"/>
        <v>0</v>
      </c>
      <c r="K56" s="715">
        <f t="shared" si="6"/>
        <v>0</v>
      </c>
      <c r="L56" s="715">
        <f t="shared" si="6"/>
        <v>0</v>
      </c>
      <c r="M56" s="715">
        <f t="shared" si="6"/>
        <v>0</v>
      </c>
      <c r="N56" s="715">
        <f t="shared" si="6"/>
        <v>0</v>
      </c>
      <c r="O56" s="715">
        <f t="shared" si="6"/>
        <v>0</v>
      </c>
      <c r="P56" s="715">
        <f t="shared" si="6"/>
        <v>0</v>
      </c>
      <c r="Q56" s="715">
        <f t="shared" si="6"/>
        <v>0</v>
      </c>
      <c r="R56" s="715">
        <f>SUM(R57:R58)</f>
        <v>0</v>
      </c>
      <c r="S56" s="715">
        <f>SUM(S57:S58)</f>
        <v>0</v>
      </c>
      <c r="T56" s="716">
        <f>SUM(T57:T58)</f>
        <v>0</v>
      </c>
    </row>
    <row r="57" spans="2:20" ht="14.25" customHeight="1">
      <c r="B57" s="1014"/>
      <c r="C57" s="1096"/>
      <c r="D57" s="734"/>
      <c r="E57" s="735"/>
      <c r="F57" s="735" t="s">
        <v>180</v>
      </c>
      <c r="G57" s="538" t="s">
        <v>210</v>
      </c>
      <c r="H57" s="726">
        <f>'入力③（固定資産台帳）'!M235</f>
        <v>0</v>
      </c>
      <c r="I57" s="727">
        <f>'入力③（固定資産台帳）'!N235</f>
        <v>0</v>
      </c>
      <c r="J57" s="727">
        <f>'入力③（固定資産台帳）'!O235</f>
        <v>0</v>
      </c>
      <c r="K57" s="727">
        <f>'入力③（固定資産台帳）'!P235</f>
        <v>0</v>
      </c>
      <c r="L57" s="727">
        <f>'入力③（固定資産台帳）'!Q235</f>
        <v>0</v>
      </c>
      <c r="M57" s="727">
        <f>'入力③（固定資産台帳）'!R235</f>
        <v>0</v>
      </c>
      <c r="N57" s="727">
        <f>'入力③（固定資産台帳）'!S235</f>
        <v>0</v>
      </c>
      <c r="O57" s="727">
        <f>'入力③（固定資産台帳）'!T235</f>
        <v>0</v>
      </c>
      <c r="P57" s="727">
        <f>'入力③（固定資産台帳）'!U235</f>
        <v>0</v>
      </c>
      <c r="Q57" s="727">
        <f>'入力③（固定資産台帳）'!V235</f>
        <v>0</v>
      </c>
      <c r="R57" s="727">
        <f>'入力③（固定資産台帳）'!W235</f>
        <v>0</v>
      </c>
      <c r="S57" s="727">
        <f>'入力③（固定資産台帳）'!X235</f>
        <v>0</v>
      </c>
      <c r="T57" s="728">
        <f>'入力③（固定資産台帳）'!Y235</f>
        <v>0</v>
      </c>
    </row>
    <row r="58" spans="2:20" ht="14.25" customHeight="1">
      <c r="B58" s="1014"/>
      <c r="C58" s="1096"/>
      <c r="D58" s="734"/>
      <c r="E58" s="735"/>
      <c r="F58" s="735" t="s">
        <v>302</v>
      </c>
      <c r="G58" s="538" t="s">
        <v>210</v>
      </c>
      <c r="H58" s="726">
        <f>'入力③（固定資産台帳）'!AN235</f>
        <v>0</v>
      </c>
      <c r="I58" s="727">
        <f>'入力③（固定資産台帳）'!AO235</f>
        <v>0</v>
      </c>
      <c r="J58" s="727">
        <f>'入力③（固定資産台帳）'!AP235</f>
        <v>0</v>
      </c>
      <c r="K58" s="727">
        <f>'入力③（固定資産台帳）'!AQ235</f>
        <v>0</v>
      </c>
      <c r="L58" s="727">
        <f>'入力③（固定資産台帳）'!AR235</f>
        <v>0</v>
      </c>
      <c r="M58" s="727">
        <f>'入力③（固定資産台帳）'!AS235</f>
        <v>0</v>
      </c>
      <c r="N58" s="727">
        <f>'入力③（固定資産台帳）'!AT235</f>
        <v>0</v>
      </c>
      <c r="O58" s="727">
        <f>'入力③（固定資産台帳）'!AU235</f>
        <v>0</v>
      </c>
      <c r="P58" s="727">
        <f>'入力③（固定資産台帳）'!AV235</f>
        <v>0</v>
      </c>
      <c r="Q58" s="727">
        <f>'入力③（固定資産台帳）'!AW235</f>
        <v>0</v>
      </c>
      <c r="R58" s="727">
        <f>'入力③（固定資産台帳）'!AX235</f>
        <v>0</v>
      </c>
      <c r="S58" s="727">
        <f>'入力③（固定資産台帳）'!AY235</f>
        <v>0</v>
      </c>
      <c r="T58" s="728">
        <f>'入力③（固定資産台帳）'!AZ235</f>
        <v>0</v>
      </c>
    </row>
    <row r="59" spans="2:20" ht="14.25" customHeight="1">
      <c r="B59" s="1014"/>
      <c r="C59" s="1096"/>
      <c r="D59" s="1026" t="s">
        <v>412</v>
      </c>
      <c r="E59" s="1027"/>
      <c r="F59" s="1022"/>
      <c r="G59" s="538" t="s">
        <v>210</v>
      </c>
      <c r="H59" s="726">
        <f>(乳牛償却費!D43+繁殖肉牛償却費!D41)/10000</f>
        <v>0</v>
      </c>
      <c r="I59" s="727">
        <f>(乳牛償却費!E43+繁殖肉牛償却費!E41)/10000</f>
        <v>-7.8024750000000003</v>
      </c>
      <c r="J59" s="727">
        <f>(乳牛償却費!F43+繁殖肉牛償却費!F41)/10000</f>
        <v>-15.604950000000001</v>
      </c>
      <c r="K59" s="727">
        <f>(乳牛償却費!G43+繁殖肉牛償却費!G41)/10000</f>
        <v>-23.407424999999993</v>
      </c>
      <c r="L59" s="727">
        <f>(乳牛償却費!H43+繁殖肉牛償却費!H41)/10000</f>
        <v>-31.209900000000001</v>
      </c>
      <c r="M59" s="727">
        <f>(乳牛償却費!I43+繁殖肉牛償却費!I41)/10000</f>
        <v>-31.209900000000001</v>
      </c>
      <c r="N59" s="727">
        <f>(乳牛償却費!J43+繁殖肉牛償却費!J41)/10000</f>
        <v>-31.209900000000001</v>
      </c>
      <c r="O59" s="727">
        <f>(乳牛償却費!K43+繁殖肉牛償却費!K41)/10000</f>
        <v>-31.209900000000001</v>
      </c>
      <c r="P59" s="727">
        <f>(乳牛償却費!L43+繁殖肉牛償却費!L41)/10000</f>
        <v>-31.209900000000001</v>
      </c>
      <c r="Q59" s="727">
        <f>(乳牛償却費!M43+繁殖肉牛償却費!M41)/10000</f>
        <v>-31.209899999999987</v>
      </c>
      <c r="R59" s="727">
        <f>(乳牛償却費!N43+繁殖肉牛償却費!N41)/10000</f>
        <v>-31.209900000000001</v>
      </c>
      <c r="S59" s="727">
        <f>(乳牛償却費!O43+繁殖肉牛償却費!O41)/10000</f>
        <v>-31.209900000000001</v>
      </c>
      <c r="T59" s="728">
        <f>(乳牛償却費!P43+繁殖肉牛償却費!P41)/10000</f>
        <v>-31.209900000000001</v>
      </c>
    </row>
    <row r="60" spans="2:20" ht="14.25" customHeight="1">
      <c r="B60" s="1014"/>
      <c r="C60" s="1096"/>
      <c r="D60" s="1026" t="s">
        <v>304</v>
      </c>
      <c r="E60" s="1027"/>
      <c r="F60" s="1027"/>
      <c r="G60" s="538" t="s">
        <v>210</v>
      </c>
      <c r="H60" s="726">
        <f>'入力③（固定資産台帳）'!BB235+'入力③（固定資産台帳）'!BP235</f>
        <v>0</v>
      </c>
      <c r="I60" s="727">
        <f>'入力③（固定資産台帳）'!BC235+'入力③（固定資産台帳）'!BQ235</f>
        <v>0</v>
      </c>
      <c r="J60" s="727">
        <f>'入力③（固定資産台帳）'!BD235+'入力③（固定資産台帳）'!BR235</f>
        <v>0</v>
      </c>
      <c r="K60" s="727">
        <f>'入力③（固定資産台帳）'!BE235+'入力③（固定資産台帳）'!BS235</f>
        <v>0</v>
      </c>
      <c r="L60" s="727">
        <f>'入力③（固定資産台帳）'!BF235+'入力③（固定資産台帳）'!BT235</f>
        <v>0</v>
      </c>
      <c r="M60" s="727">
        <f>'入力③（固定資産台帳）'!BG235+'入力③（固定資産台帳）'!BU235</f>
        <v>0</v>
      </c>
      <c r="N60" s="727">
        <f>'入力③（固定資産台帳）'!BH235+'入力③（固定資産台帳）'!BV235</f>
        <v>0</v>
      </c>
      <c r="O60" s="727">
        <f>'入力③（固定資産台帳）'!BI235+'入力③（固定資産台帳）'!BW235</f>
        <v>0</v>
      </c>
      <c r="P60" s="727">
        <f>'入力③（固定資産台帳）'!BJ235+'入力③（固定資産台帳）'!BX235</f>
        <v>0</v>
      </c>
      <c r="Q60" s="727">
        <f>'入力③（固定資産台帳）'!BK235+'入力③（固定資産台帳）'!BY235</f>
        <v>0</v>
      </c>
      <c r="R60" s="727">
        <f>'入力③（固定資産台帳）'!BL235+'入力③（固定資産台帳）'!BZ235</f>
        <v>0</v>
      </c>
      <c r="S60" s="727">
        <f>'入力③（固定資産台帳）'!BM235+'入力③（固定資産台帳）'!CA235</f>
        <v>0</v>
      </c>
      <c r="T60" s="728">
        <f>'入力③（固定資産台帳）'!BN235+'入力③（固定資産台帳）'!CB235</f>
        <v>0</v>
      </c>
    </row>
    <row r="61" spans="2:20" ht="14.25" customHeight="1">
      <c r="B61" s="1014"/>
      <c r="C61" s="1096"/>
      <c r="D61" s="1026" t="s">
        <v>312</v>
      </c>
      <c r="E61" s="1039"/>
      <c r="F61" s="1039"/>
      <c r="G61" s="538" t="s">
        <v>210</v>
      </c>
      <c r="H61" s="726">
        <f>利益係数!$E$35*労働係数!$E$17/10000</f>
        <v>0</v>
      </c>
      <c r="I61" s="727">
        <f>利益係数!$E$35*労働係数!$E$17/10000</f>
        <v>0</v>
      </c>
      <c r="J61" s="727">
        <f>利益係数!$E$35*労働係数!$E$17/10000</f>
        <v>0</v>
      </c>
      <c r="K61" s="727">
        <f>利益係数!$E$35*労働係数!$E$17/10000</f>
        <v>0</v>
      </c>
      <c r="L61" s="727">
        <f>利益係数!$E$35*労働係数!$E$17/10000</f>
        <v>0</v>
      </c>
      <c r="M61" s="727">
        <f>利益係数!$E$35*労働係数!$E$17/10000</f>
        <v>0</v>
      </c>
      <c r="N61" s="727">
        <f>利益係数!$E$35*労働係数!$E$17/10000</f>
        <v>0</v>
      </c>
      <c r="O61" s="727">
        <f>利益係数!$E$35*労働係数!$E$17/10000</f>
        <v>0</v>
      </c>
      <c r="P61" s="727">
        <f>利益係数!$E$35*労働係数!$E$17/10000</f>
        <v>0</v>
      </c>
      <c r="Q61" s="727">
        <f>利益係数!$E$35*労働係数!$E$17/10000</f>
        <v>0</v>
      </c>
      <c r="R61" s="727">
        <f>利益係数!$E$35*労働係数!$E$17/10000</f>
        <v>0</v>
      </c>
      <c r="S61" s="727">
        <f>利益係数!$E$35*労働係数!$E$17/10000</f>
        <v>0</v>
      </c>
      <c r="T61" s="728">
        <f>利益係数!$E$35*労働係数!$E$17/10000</f>
        <v>0</v>
      </c>
    </row>
    <row r="62" spans="2:20" ht="14.25" customHeight="1">
      <c r="B62" s="1014"/>
      <c r="C62" s="1096"/>
      <c r="D62" s="1026" t="s">
        <v>113</v>
      </c>
      <c r="E62" s="1039"/>
      <c r="F62" s="1039"/>
      <c r="G62" s="538" t="s">
        <v>210</v>
      </c>
      <c r="H62" s="726">
        <f>利益係数!$E$36/10000</f>
        <v>0</v>
      </c>
      <c r="I62" s="727">
        <f>利益係数!$E$36/10000</f>
        <v>0</v>
      </c>
      <c r="J62" s="727">
        <f>利益係数!$E$36/10000</f>
        <v>0</v>
      </c>
      <c r="K62" s="727">
        <f>利益係数!$E$36/10000</f>
        <v>0</v>
      </c>
      <c r="L62" s="727">
        <f>利益係数!$E$36/10000</f>
        <v>0</v>
      </c>
      <c r="M62" s="727">
        <f>利益係数!$E$36/10000</f>
        <v>0</v>
      </c>
      <c r="N62" s="727">
        <f>利益係数!$E$36/10000</f>
        <v>0</v>
      </c>
      <c r="O62" s="727">
        <f>利益係数!$E$36/10000</f>
        <v>0</v>
      </c>
      <c r="P62" s="727">
        <f>利益係数!$E$36/10000</f>
        <v>0</v>
      </c>
      <c r="Q62" s="727">
        <f>利益係数!$E$36/10000</f>
        <v>0</v>
      </c>
      <c r="R62" s="727">
        <f>利益係数!$E$36/10000</f>
        <v>0</v>
      </c>
      <c r="S62" s="727">
        <f>利益係数!$E$36/10000</f>
        <v>0</v>
      </c>
      <c r="T62" s="728">
        <f>利益係数!$E$36/10000</f>
        <v>0</v>
      </c>
    </row>
    <row r="63" spans="2:20" ht="14.25" customHeight="1">
      <c r="B63" s="1014"/>
      <c r="C63" s="1096"/>
      <c r="D63" s="1026" t="s">
        <v>194</v>
      </c>
      <c r="E63" s="1027"/>
      <c r="F63" s="1027"/>
      <c r="G63" s="538" t="s">
        <v>210</v>
      </c>
      <c r="H63" s="726">
        <f>(入力⑤既存負債入力!AM25+入力⑥投資借入計画入力!L283)</f>
        <v>0</v>
      </c>
      <c r="I63" s="727">
        <f>(入力⑤既存負債入力!AN25+入力⑥投資借入計画入力!M283)</f>
        <v>0</v>
      </c>
      <c r="J63" s="727">
        <f>(入力⑤既存負債入力!AO25+入力⑥投資借入計画入力!N283)</f>
        <v>0</v>
      </c>
      <c r="K63" s="727">
        <f>(入力⑤既存負債入力!AP25+入力⑥投資借入計画入力!O283)</f>
        <v>0</v>
      </c>
      <c r="L63" s="727">
        <f>(入力⑤既存負債入力!AQ25+入力⑥投資借入計画入力!P283)</f>
        <v>0</v>
      </c>
      <c r="M63" s="727">
        <f>(入力⑤既存負債入力!AR25+入力⑥投資借入計画入力!Q283)</f>
        <v>0</v>
      </c>
      <c r="N63" s="727">
        <f>(入力⑤既存負債入力!AS25+入力⑥投資借入計画入力!R283)</f>
        <v>0</v>
      </c>
      <c r="O63" s="727">
        <f>(入力⑤既存負債入力!AT25+入力⑥投資借入計画入力!S283)</f>
        <v>0</v>
      </c>
      <c r="P63" s="727">
        <f>(入力⑤既存負債入力!AU25+入力⑥投資借入計画入力!T283)</f>
        <v>0</v>
      </c>
      <c r="Q63" s="727">
        <f>(入力⑤既存負債入力!AV25+入力⑥投資借入計画入力!U283)</f>
        <v>0</v>
      </c>
      <c r="R63" s="727">
        <f>(入力⑤既存負債入力!AW25+入力⑥投資借入計画入力!V283)</f>
        <v>0</v>
      </c>
      <c r="S63" s="727">
        <f>(入力⑤既存負債入力!AX25+入力⑥投資借入計画入力!W283)</f>
        <v>0</v>
      </c>
      <c r="T63" s="728">
        <f>(入力⑤既存負債入力!AY25+入力⑥投資借入計画入力!X283)</f>
        <v>0</v>
      </c>
    </row>
    <row r="64" spans="2:20" ht="14.25" customHeight="1">
      <c r="B64" s="1014"/>
      <c r="C64" s="1096"/>
      <c r="D64" s="1026" t="s">
        <v>290</v>
      </c>
      <c r="E64" s="1027"/>
      <c r="F64" s="1027"/>
      <c r="G64" s="538" t="s">
        <v>210</v>
      </c>
      <c r="H64" s="726">
        <f>H15*10*利益係数!$F$37/10000</f>
        <v>0</v>
      </c>
      <c r="I64" s="727">
        <f>I15*10*利益係数!$F$37/10000</f>
        <v>0</v>
      </c>
      <c r="J64" s="727">
        <f>J15*10*利益係数!$F$37/10000</f>
        <v>0</v>
      </c>
      <c r="K64" s="727">
        <f>K15*10*利益係数!$F$37/10000</f>
        <v>0</v>
      </c>
      <c r="L64" s="727">
        <f>L15*10*利益係数!$F$37/10000</f>
        <v>0</v>
      </c>
      <c r="M64" s="727">
        <f>M15*10*利益係数!$F$37/10000</f>
        <v>0</v>
      </c>
      <c r="N64" s="727">
        <f>N15*10*利益係数!$F$37/10000</f>
        <v>0</v>
      </c>
      <c r="O64" s="727">
        <f>O15*10*利益係数!$F$37/10000</f>
        <v>0</v>
      </c>
      <c r="P64" s="727">
        <f>P15*10*利益係数!$F$37/10000</f>
        <v>0</v>
      </c>
      <c r="Q64" s="727">
        <f>Q15*10*利益係数!$F$37/10000</f>
        <v>0</v>
      </c>
      <c r="R64" s="727">
        <f>R15*10*利益係数!$F$37/10000</f>
        <v>0</v>
      </c>
      <c r="S64" s="727">
        <f>S15*10*利益係数!$F$37/10000</f>
        <v>0</v>
      </c>
      <c r="T64" s="728">
        <f>T15*10*利益係数!$F$37/10000</f>
        <v>0</v>
      </c>
    </row>
    <row r="65" spans="2:20" ht="14.25" customHeight="1">
      <c r="B65" s="1014"/>
      <c r="C65" s="1097"/>
      <c r="D65" s="1028" t="s">
        <v>46</v>
      </c>
      <c r="E65" s="1028"/>
      <c r="F65" s="1094"/>
      <c r="G65" s="540" t="s">
        <v>210</v>
      </c>
      <c r="H65" s="729">
        <f>H56+H59+H60+H61+H62+H63+H64</f>
        <v>0</v>
      </c>
      <c r="I65" s="722">
        <f t="shared" ref="I65:T65" si="7">I56+I59+I60+I61+I62+I63+I64</f>
        <v>-7.8024750000000003</v>
      </c>
      <c r="J65" s="722">
        <f t="shared" si="7"/>
        <v>-15.604950000000001</v>
      </c>
      <c r="K65" s="722">
        <f t="shared" si="7"/>
        <v>-23.407424999999993</v>
      </c>
      <c r="L65" s="722">
        <f t="shared" si="7"/>
        <v>-31.209900000000001</v>
      </c>
      <c r="M65" s="722">
        <f t="shared" si="7"/>
        <v>-31.209900000000001</v>
      </c>
      <c r="N65" s="722">
        <f t="shared" si="7"/>
        <v>-31.209900000000001</v>
      </c>
      <c r="O65" s="722">
        <f t="shared" si="7"/>
        <v>-31.209900000000001</v>
      </c>
      <c r="P65" s="722">
        <f t="shared" si="7"/>
        <v>-31.209900000000001</v>
      </c>
      <c r="Q65" s="722">
        <f t="shared" si="7"/>
        <v>-31.209899999999987</v>
      </c>
      <c r="R65" s="722">
        <f t="shared" si="7"/>
        <v>-31.209900000000001</v>
      </c>
      <c r="S65" s="722">
        <f t="shared" si="7"/>
        <v>-31.209900000000001</v>
      </c>
      <c r="T65" s="723">
        <f t="shared" si="7"/>
        <v>-31.209900000000001</v>
      </c>
    </row>
    <row r="66" spans="2:20" ht="14.25" customHeight="1">
      <c r="B66" s="1014"/>
      <c r="C66" s="1028" t="s">
        <v>326</v>
      </c>
      <c r="D66" s="1028"/>
      <c r="E66" s="1028"/>
      <c r="F66" s="1028"/>
      <c r="G66" s="540" t="s">
        <v>210</v>
      </c>
      <c r="H66" s="729">
        <f>H55+H65</f>
        <v>34.65</v>
      </c>
      <c r="I66" s="722">
        <f t="shared" ref="I66:T66" si="8">I55+I65</f>
        <v>26.585024999999995</v>
      </c>
      <c r="J66" s="722">
        <f t="shared" si="8"/>
        <v>18.257550000000002</v>
      </c>
      <c r="K66" s="722">
        <f>K55+K65</f>
        <v>9.9300750000000058</v>
      </c>
      <c r="L66" s="722">
        <f t="shared" si="8"/>
        <v>1.6025999999999989</v>
      </c>
      <c r="M66" s="722">
        <f t="shared" si="8"/>
        <v>1.0776000000000003</v>
      </c>
      <c r="N66" s="722">
        <f t="shared" si="8"/>
        <v>0.5525999999999982</v>
      </c>
      <c r="O66" s="722">
        <f t="shared" si="8"/>
        <v>2.7599999999999625E-2</v>
      </c>
      <c r="P66" s="722">
        <f t="shared" si="8"/>
        <v>-0.49740000000000251</v>
      </c>
      <c r="Q66" s="722">
        <f t="shared" si="8"/>
        <v>-1.0223999999999869</v>
      </c>
      <c r="R66" s="722">
        <f t="shared" si="8"/>
        <v>-1.5473999999999997</v>
      </c>
      <c r="S66" s="722">
        <f t="shared" si="8"/>
        <v>-2.0724000000000018</v>
      </c>
      <c r="T66" s="723">
        <f t="shared" si="8"/>
        <v>-2.5974000000000004</v>
      </c>
    </row>
    <row r="67" spans="2:20" ht="14.25" hidden="1" customHeight="1">
      <c r="B67" s="1014"/>
      <c r="C67" s="917"/>
      <c r="D67" s="1098" t="s">
        <v>195</v>
      </c>
      <c r="E67" s="702"/>
      <c r="F67" s="735" t="s">
        <v>109</v>
      </c>
      <c r="G67" s="538" t="s">
        <v>210</v>
      </c>
      <c r="H67" s="726"/>
      <c r="I67" s="727"/>
      <c r="J67" s="727"/>
      <c r="K67" s="727"/>
      <c r="L67" s="727"/>
      <c r="M67" s="727"/>
      <c r="N67" s="727"/>
      <c r="O67" s="727"/>
      <c r="P67" s="727"/>
      <c r="Q67" s="727"/>
      <c r="R67" s="727"/>
      <c r="S67" s="727"/>
      <c r="T67" s="728"/>
    </row>
    <row r="68" spans="2:20" ht="14.25" hidden="1" customHeight="1">
      <c r="B68" s="1014"/>
      <c r="C68" s="917"/>
      <c r="D68" s="1026"/>
      <c r="E68" s="735"/>
      <c r="F68" s="735" t="s">
        <v>110</v>
      </c>
      <c r="G68" s="538" t="s">
        <v>210</v>
      </c>
      <c r="H68" s="726"/>
      <c r="I68" s="727"/>
      <c r="J68" s="727"/>
      <c r="K68" s="727"/>
      <c r="L68" s="727"/>
      <c r="M68" s="727"/>
      <c r="N68" s="727"/>
      <c r="O68" s="727"/>
      <c r="P68" s="727"/>
      <c r="Q68" s="727"/>
      <c r="R68" s="727"/>
      <c r="S68" s="727"/>
      <c r="T68" s="728"/>
    </row>
    <row r="69" spans="2:20" ht="14.25" customHeight="1">
      <c r="B69" s="1014"/>
      <c r="C69" s="918"/>
      <c r="D69" s="1090" t="s">
        <v>208</v>
      </c>
      <c r="E69" s="1090"/>
      <c r="F69" s="1090"/>
      <c r="G69" s="538" t="s">
        <v>210</v>
      </c>
      <c r="H69" s="726">
        <f>棚卸!G5/10000</f>
        <v>0</v>
      </c>
      <c r="I69" s="727">
        <f>棚卸!H5/10000</f>
        <v>-31.21</v>
      </c>
      <c r="J69" s="727">
        <f>棚卸!I5/10000</f>
        <v>-31.21</v>
      </c>
      <c r="K69" s="727">
        <f>棚卸!J5/10000</f>
        <v>-31.21</v>
      </c>
      <c r="L69" s="727">
        <f>棚卸!K5/10000</f>
        <v>-31.21</v>
      </c>
      <c r="M69" s="727">
        <f>棚卸!L5/10000</f>
        <v>-31.21</v>
      </c>
      <c r="N69" s="727">
        <f>棚卸!M5/10000</f>
        <v>-31.21</v>
      </c>
      <c r="O69" s="727">
        <f>棚卸!N5/10000</f>
        <v>-31.21</v>
      </c>
      <c r="P69" s="727">
        <f>棚卸!O5/10000</f>
        <v>-31.21</v>
      </c>
      <c r="Q69" s="727">
        <f>棚卸!P5/10000</f>
        <v>-31.21</v>
      </c>
      <c r="R69" s="727">
        <f>棚卸!Q5/10000</f>
        <v>-31.21</v>
      </c>
      <c r="S69" s="727">
        <f>棚卸!R5/10000</f>
        <v>-31.21</v>
      </c>
      <c r="T69" s="728">
        <f>棚卸!S5/10000</f>
        <v>-31.21</v>
      </c>
    </row>
    <row r="70" spans="2:20" ht="14.25" customHeight="1">
      <c r="B70" s="1014"/>
      <c r="C70" s="1028" t="s">
        <v>336</v>
      </c>
      <c r="D70" s="1092"/>
      <c r="E70" s="1092"/>
      <c r="F70" s="1092"/>
      <c r="G70" s="540" t="s">
        <v>210</v>
      </c>
      <c r="H70" s="729">
        <f>H66+H67-H68-H69</f>
        <v>34.65</v>
      </c>
      <c r="I70" s="722">
        <f t="shared" ref="I70:Q70" si="9">I66+I67-I68-I69</f>
        <v>57.795024999999995</v>
      </c>
      <c r="J70" s="722">
        <f>J66+J67-J68-J69</f>
        <v>49.467550000000003</v>
      </c>
      <c r="K70" s="722">
        <f>K66+K67-K68-K69</f>
        <v>41.14007500000001</v>
      </c>
      <c r="L70" s="722">
        <f t="shared" si="9"/>
        <v>32.812600000000003</v>
      </c>
      <c r="M70" s="722">
        <f t="shared" si="9"/>
        <v>32.287599999999998</v>
      </c>
      <c r="N70" s="722">
        <f t="shared" si="9"/>
        <v>31.762599999999999</v>
      </c>
      <c r="O70" s="722">
        <f t="shared" si="9"/>
        <v>31.2376</v>
      </c>
      <c r="P70" s="722">
        <f t="shared" si="9"/>
        <v>30.712599999999998</v>
      </c>
      <c r="Q70" s="722">
        <f t="shared" si="9"/>
        <v>30.187600000000014</v>
      </c>
      <c r="R70" s="722">
        <f>R66+R67-R68-R69</f>
        <v>29.662600000000001</v>
      </c>
      <c r="S70" s="722">
        <f>S66+S67-S68-S69</f>
        <v>29.137599999999999</v>
      </c>
      <c r="T70" s="723">
        <f>T66+T67-T68-T69</f>
        <v>28.6126</v>
      </c>
    </row>
    <row r="71" spans="2:20" ht="14.25" customHeight="1">
      <c r="B71" s="1014"/>
      <c r="C71" s="1091" t="s">
        <v>130</v>
      </c>
      <c r="D71" s="1091"/>
      <c r="E71" s="1091"/>
      <c r="F71" s="1091"/>
      <c r="G71" s="541" t="s">
        <v>210</v>
      </c>
      <c r="H71" s="720">
        <f t="shared" ref="H71:T71" si="10">H41-H70</f>
        <v>-34.65</v>
      </c>
      <c r="I71" s="715">
        <f t="shared" si="10"/>
        <v>-57.795024999999995</v>
      </c>
      <c r="J71" s="715">
        <f t="shared" si="10"/>
        <v>-49.467550000000003</v>
      </c>
      <c r="K71" s="715">
        <f t="shared" si="10"/>
        <v>-41.14007500000001</v>
      </c>
      <c r="L71" s="715">
        <f t="shared" si="10"/>
        <v>-32.812600000000003</v>
      </c>
      <c r="M71" s="715">
        <f t="shared" si="10"/>
        <v>-32.287599999999998</v>
      </c>
      <c r="N71" s="715">
        <f t="shared" si="10"/>
        <v>-31.762599999999999</v>
      </c>
      <c r="O71" s="715">
        <f t="shared" si="10"/>
        <v>-31.2376</v>
      </c>
      <c r="P71" s="715">
        <f t="shared" si="10"/>
        <v>-30.712599999999998</v>
      </c>
      <c r="Q71" s="715">
        <f t="shared" si="10"/>
        <v>-30.187600000000014</v>
      </c>
      <c r="R71" s="727">
        <f t="shared" si="10"/>
        <v>-29.662600000000001</v>
      </c>
      <c r="S71" s="727">
        <f t="shared" si="10"/>
        <v>-29.137599999999999</v>
      </c>
      <c r="T71" s="728">
        <f t="shared" si="10"/>
        <v>-28.6126</v>
      </c>
    </row>
    <row r="72" spans="2:20" ht="14.25" customHeight="1">
      <c r="B72" s="1014"/>
      <c r="C72" s="1089" t="s">
        <v>213</v>
      </c>
      <c r="D72" s="1094"/>
      <c r="E72" s="1094"/>
      <c r="F72" s="1094"/>
      <c r="G72" s="542" t="s">
        <v>158</v>
      </c>
      <c r="H72" s="729">
        <f>労働係数!$E$13*出力!H4+労働係数!$F$13*(出力!H5+出力!H6+出力!H7)-2*8*労働係数!$E$15+労働係数!$G$13*出力!H8+労働係数!$H$13*(出力!H11+出力!H12)+労働係数!$I$13*出力!H10+労働係数!$J$13*(出力!H27+出力!H28)+労働係数!$K$13*(出力!H25+出力!H26)</f>
        <v>-336</v>
      </c>
      <c r="I72" s="722">
        <f>労働係数!$E$13*出力!I4+労働係数!$F$13*(出力!I5+出力!I6+出力!I7)-2*8*労働係数!$E$15+労働係数!$G$13*出力!I8+労働係数!$H$13*(出力!I11+出力!I12)+労働係数!$I$13*出力!I10+労働係数!$J$13*(出力!I27+出力!I28)+労働係数!$K$13*(出力!I25+出力!I26)</f>
        <v>-336</v>
      </c>
      <c r="J72" s="722">
        <f>労働係数!$E$13*出力!J4+労働係数!$F$13*(出力!J5+出力!J6+出力!J7)-2*8*労働係数!$E$15+労働係数!$G$13*出力!J8+労働係数!$H$13*(出力!J11+出力!J12)+労働係数!$I$13*出力!J10+労働係数!$J$13*(出力!J27+出力!J28)+労働係数!$K$13*(出力!J25+出力!J26)</f>
        <v>-336</v>
      </c>
      <c r="K72" s="722">
        <f>労働係数!$E$13*出力!K4+労働係数!$F$13*(出力!K5+出力!K6+出力!K7)-2*8*労働係数!$E$15+労働係数!$G$13*出力!K8+労働係数!$H$13*(出力!K11+出力!K12)+労働係数!$I$13*出力!K10+労働係数!$J$13*(出力!K27+出力!K28)+労働係数!$K$13*(出力!K25+出力!K26)</f>
        <v>-336</v>
      </c>
      <c r="L72" s="722">
        <f>労働係数!$E$13*出力!L4+労働係数!$F$13*(出力!L5+出力!L6+出力!L7)-2*8*労働係数!$E$15+労働係数!$G$13*出力!L8+労働係数!$H$13*(出力!L11+出力!L12)+労働係数!$I$13*出力!L10+労働係数!$J$13*(出力!L27+出力!L28)+労働係数!$K$13*(出力!L25+出力!L26)</f>
        <v>-336</v>
      </c>
      <c r="M72" s="722">
        <f>労働係数!$E$13*出力!M4+労働係数!$F$13*(出力!M5+出力!M6+出力!M7)-2*8*労働係数!$E$15+労働係数!$G$13*出力!M8+労働係数!$H$13*(出力!M11+出力!M12)+労働係数!$I$13*出力!M10+労働係数!$J$13*(出力!M27+出力!M28)+労働係数!$K$13*(出力!M25+出力!M26)</f>
        <v>-336</v>
      </c>
      <c r="N72" s="722">
        <f>労働係数!$E$13*出力!N4+労働係数!$F$13*(出力!N5+出力!N6+出力!N7)-2*8*労働係数!$E$15+労働係数!$G$13*出力!N8+労働係数!$H$13*(出力!N11+出力!N12)+労働係数!$I$13*出力!N10+労働係数!$J$13*(出力!N27+出力!N28)+労働係数!$K$13*(出力!N25+出力!N26)</f>
        <v>-336</v>
      </c>
      <c r="O72" s="722">
        <f>労働係数!$E$13*出力!O4+労働係数!$F$13*(出力!O5+出力!O6+出力!O7)-2*8*労働係数!$E$15+労働係数!$G$13*出力!O8+労働係数!$H$13*(出力!O11+出力!O12)+労働係数!$I$13*出力!O10+労働係数!$J$13*(出力!O27+出力!O28)+労働係数!$K$13*(出力!O25+出力!O26)</f>
        <v>-336</v>
      </c>
      <c r="P72" s="722">
        <f>労働係数!$E$13*出力!P4+労働係数!$F$13*(出力!P5+出力!P6+出力!P7)-2*8*労働係数!$E$15+労働係数!$G$13*出力!P8+労働係数!$H$13*(出力!P11+出力!P12)+労働係数!$I$13*出力!P10+労働係数!$J$13*(出力!P27+出力!P28)+労働係数!$K$13*(出力!P25+出力!P26)</f>
        <v>-336</v>
      </c>
      <c r="Q72" s="722">
        <f>労働係数!$E$13*出力!Q4+労働係数!$F$13*(出力!Q5+出力!Q6+出力!Q7)-2*8*労働係数!$E$15+労働係数!$G$13*出力!Q8+労働係数!$H$13*(出力!Q11+出力!Q12)+労働係数!$I$13*出力!Q10+労働係数!$J$13*(出力!Q27+出力!Q28)+労働係数!$K$13*(出力!Q25+出力!Q26)</f>
        <v>-336</v>
      </c>
      <c r="R72" s="722">
        <f>労働係数!$E$13*出力!R4+労働係数!$F$13*(出力!R5+出力!R6+出力!R7)-2*8*労働係数!$E$15+労働係数!$G$13*出力!R8+労働係数!$H$13*(出力!R11+出力!R12)+労働係数!$I$13*出力!R10+労働係数!$J$13*(出力!R27+出力!R28)+労働係数!$K$13*(出力!R25+出力!R26)</f>
        <v>-336</v>
      </c>
      <c r="S72" s="722">
        <f>労働係数!$E$13*出力!S4+労働係数!$F$13*(出力!S5+出力!S6+出力!S7)-2*8*労働係数!$E$15+労働係数!$G$13*出力!S8+労働係数!$H$13*(出力!S11+出力!S12)+労働係数!$I$13*出力!S10+労働係数!$J$13*(出力!S27+出力!S28)+労働係数!$K$13*(出力!S25+出力!S26)</f>
        <v>-336</v>
      </c>
      <c r="T72" s="723">
        <f>労働係数!$E$13*出力!T4+労働係数!$F$13*(出力!T5+出力!T6+出力!T7)-2*8*労働係数!$E$15+労働係数!$G$13*出力!T8+労働係数!$H$13*(出力!T11+出力!T12)+労働係数!$I$13*出力!T10+労働係数!$J$13*(出力!T27+出力!T28)+労働係数!$K$13*(出力!T25+出力!T26)</f>
        <v>-336</v>
      </c>
    </row>
    <row r="73" spans="2:20" ht="14.25" customHeight="1">
      <c r="B73" s="1014"/>
      <c r="C73" s="1100" t="s">
        <v>211</v>
      </c>
      <c r="D73" s="1067"/>
      <c r="E73" s="1067"/>
      <c r="F73" s="1067"/>
      <c r="G73" s="751" t="s">
        <v>212</v>
      </c>
      <c r="H73" s="725">
        <f>IFERROR(H71/H72*10000,"")</f>
        <v>1031.25</v>
      </c>
      <c r="I73" s="715">
        <f t="shared" ref="I73:T73" si="11">IFERROR(I71/I72*10000,"")</f>
        <v>1720.0900297619046</v>
      </c>
      <c r="J73" s="715">
        <f t="shared" si="11"/>
        <v>1472.2485119047622</v>
      </c>
      <c r="K73" s="715">
        <f t="shared" si="11"/>
        <v>1224.4069940476193</v>
      </c>
      <c r="L73" s="715">
        <f t="shared" si="11"/>
        <v>976.56547619047626</v>
      </c>
      <c r="M73" s="715">
        <f t="shared" si="11"/>
        <v>960.94047619047603</v>
      </c>
      <c r="N73" s="715">
        <f t="shared" si="11"/>
        <v>945.31547619047615</v>
      </c>
      <c r="O73" s="715">
        <f t="shared" si="11"/>
        <v>929.69047619047615</v>
      </c>
      <c r="P73" s="715">
        <f t="shared" si="11"/>
        <v>914.06547619047615</v>
      </c>
      <c r="Q73" s="715">
        <f t="shared" si="11"/>
        <v>898.4404761904766</v>
      </c>
      <c r="R73" s="715">
        <f t="shared" si="11"/>
        <v>882.81547619047626</v>
      </c>
      <c r="S73" s="715">
        <f t="shared" si="11"/>
        <v>867.19047619047615</v>
      </c>
      <c r="T73" s="716">
        <f t="shared" si="11"/>
        <v>851.56547619047615</v>
      </c>
    </row>
    <row r="74" spans="2:20" ht="14.25" customHeight="1">
      <c r="B74" s="1014"/>
      <c r="C74" s="1100" t="s">
        <v>660</v>
      </c>
      <c r="D74" s="1067"/>
      <c r="E74" s="1067"/>
      <c r="F74" s="1067"/>
      <c r="G74" s="751" t="s">
        <v>210</v>
      </c>
      <c r="H74" s="725">
        <f>'入力①（損益計算書）'!$D$29/10000</f>
        <v>0</v>
      </c>
      <c r="I74" s="715">
        <f>'入力①（損益計算書）'!$D$29/10000</f>
        <v>0</v>
      </c>
      <c r="J74" s="715">
        <f>'入力①（損益計算書）'!$D$29/10000</f>
        <v>0</v>
      </c>
      <c r="K74" s="715">
        <f>'入力①（損益計算書）'!$D$29/10000</f>
        <v>0</v>
      </c>
      <c r="L74" s="715">
        <f>'入力①（損益計算書）'!$D$29/10000</f>
        <v>0</v>
      </c>
      <c r="M74" s="715">
        <f>'入力①（損益計算書）'!$D$29/10000</f>
        <v>0</v>
      </c>
      <c r="N74" s="715">
        <f>'入力①（損益計算書）'!$D$29/10000</f>
        <v>0</v>
      </c>
      <c r="O74" s="715">
        <f>'入力①（損益計算書）'!$D$29/10000</f>
        <v>0</v>
      </c>
      <c r="P74" s="715">
        <f>'入力①（損益計算書）'!$D$29/10000</f>
        <v>0</v>
      </c>
      <c r="Q74" s="715">
        <f>'入力①（損益計算書）'!$D$29/10000</f>
        <v>0</v>
      </c>
      <c r="R74" s="715">
        <f>'入力①（損益計算書）'!$D$29/10000</f>
        <v>0</v>
      </c>
      <c r="S74" s="715">
        <f>'入力①（損益計算書）'!$D$29/10000</f>
        <v>0</v>
      </c>
      <c r="T74" s="716">
        <f>'入力①（損益計算書）'!$D$29/10000</f>
        <v>0</v>
      </c>
    </row>
    <row r="75" spans="2:20" ht="14.25" customHeight="1">
      <c r="B75" s="1014"/>
      <c r="C75" s="1089" t="s">
        <v>661</v>
      </c>
      <c r="D75" s="1094"/>
      <c r="E75" s="1094"/>
      <c r="F75" s="1094"/>
      <c r="G75" s="542" t="s">
        <v>210</v>
      </c>
      <c r="H75" s="725">
        <f>'入力①（損益計算書）'!$D$30/10000</f>
        <v>0</v>
      </c>
      <c r="I75" s="715">
        <f>'入力①（損益計算書）'!$D$30/10000</f>
        <v>0</v>
      </c>
      <c r="J75" s="715">
        <f>'入力①（損益計算書）'!$D$30/10000</f>
        <v>0</v>
      </c>
      <c r="K75" s="715">
        <f>'入力①（損益計算書）'!$D$30/10000</f>
        <v>0</v>
      </c>
      <c r="L75" s="715">
        <f>'入力①（損益計算書）'!$D$30/10000</f>
        <v>0</v>
      </c>
      <c r="M75" s="715">
        <f>'入力①（損益計算書）'!$D$30/10000</f>
        <v>0</v>
      </c>
      <c r="N75" s="715">
        <f>'入力①（損益計算書）'!$D$30/10000</f>
        <v>0</v>
      </c>
      <c r="O75" s="715">
        <f>'入力①（損益計算書）'!$D$30/10000</f>
        <v>0</v>
      </c>
      <c r="P75" s="715">
        <f>'入力①（損益計算書）'!$D$30/10000</f>
        <v>0</v>
      </c>
      <c r="Q75" s="715">
        <f>'入力①（損益計算書）'!$D$30/10000</f>
        <v>0</v>
      </c>
      <c r="R75" s="715">
        <f>'入力①（損益計算書）'!$D$30/10000</f>
        <v>0</v>
      </c>
      <c r="S75" s="715">
        <f>'入力①（損益計算書）'!$D$30/10000</f>
        <v>0</v>
      </c>
      <c r="T75" s="716">
        <f>'入力①（損益計算書）'!$D$30/10000</f>
        <v>0</v>
      </c>
    </row>
    <row r="76" spans="2:20" ht="14.25" customHeight="1">
      <c r="B76" s="1014"/>
      <c r="C76" s="1101" t="s">
        <v>600</v>
      </c>
      <c r="D76" s="1102"/>
      <c r="E76" s="1103"/>
      <c r="F76" s="1103"/>
      <c r="G76" s="542" t="s">
        <v>210</v>
      </c>
      <c r="H76" s="729">
        <f>H34-H34*利益係数!$H$31/100-(H19+H20+H21)*棚卸!$D$3/10000-(出力!H25+出力!H26)*棚卸!$D$5/10000-(出力!H27+出力!H28)*棚卸!$D$13/10000</f>
        <v>0</v>
      </c>
      <c r="I76" s="722">
        <f>I34-I34*利益係数!$H$31/100-(I19+I20+I21)*棚卸!$D$3/10000-(出力!I25+出力!I26)*棚卸!$D$5/10000-(出力!I27+出力!I28)*棚卸!$D$13/10000</f>
        <v>0</v>
      </c>
      <c r="J76" s="722">
        <f>J34-J34*利益係数!$H$31/100-(J19+J20+J21)*棚卸!$D$3/10000-(出力!J25+出力!J26)*棚卸!$D$5/10000-(出力!J27+出力!J28)*棚卸!$D$13/10000</f>
        <v>0</v>
      </c>
      <c r="K76" s="722">
        <f>K34-K34*利益係数!$H$31/100-(K19+K20+K21)*棚卸!$D$3/10000-(出力!K25+出力!K26)*棚卸!$D$5/10000-(出力!K27+出力!K28)*棚卸!$D$13/10000</f>
        <v>0</v>
      </c>
      <c r="L76" s="722">
        <f>L34-L34*利益係数!$H$31/100-(L19+L20+L21)*棚卸!$D$3/10000-(出力!L25+出力!L26)*棚卸!$D$5/10000-(出力!L27+出力!L28)*棚卸!$D$13/10000</f>
        <v>0</v>
      </c>
      <c r="M76" s="722">
        <f>M34-M34*利益係数!$H$31/100-(M19+M20+M21)*棚卸!$D$3/10000-(出力!M25+出力!M26)*棚卸!$D$5/10000-(出力!M27+出力!M28)*棚卸!$D$13/10000</f>
        <v>0</v>
      </c>
      <c r="N76" s="722">
        <f>N34-N34*利益係数!$H$31/100-(N19+N20+N21)*棚卸!$D$3/10000-(出力!N25+出力!N26)*棚卸!$D$5/10000-(出力!N27+出力!N28)*棚卸!$D$13/10000</f>
        <v>0</v>
      </c>
      <c r="O76" s="722">
        <f>O34-O34*利益係数!$H$31/100-(O19+O20+O21)*棚卸!$D$3/10000-(出力!O25+出力!O26)*棚卸!$D$5/10000-(出力!O27+出力!O28)*棚卸!$D$13/10000</f>
        <v>0</v>
      </c>
      <c r="P76" s="722">
        <f>P34-P34*利益係数!$H$31/100-(P19+P20+P21)*棚卸!$D$3/10000-(出力!P25+出力!P26)*棚卸!$D$5/10000-(出力!P27+出力!P28)*棚卸!$D$13/10000</f>
        <v>0</v>
      </c>
      <c r="Q76" s="722">
        <f>Q34-Q34*利益係数!$H$31/100-(Q19+Q20+Q21)*棚卸!$D$3/10000-(出力!Q25+出力!Q26)*棚卸!$D$5/10000-(出力!Q27+出力!Q28)*棚卸!$D$13/10000</f>
        <v>0</v>
      </c>
      <c r="R76" s="722">
        <f>R34-R34*利益係数!$H$31/100-(R19+R20+R21)*棚卸!$D$3/10000-(出力!R25+出力!R26)*棚卸!$D$5/10000-(出力!R27+出力!R28)*棚卸!$D$13/10000</f>
        <v>0</v>
      </c>
      <c r="S76" s="722">
        <f>S34-S34*利益係数!$H$31/100-(S19+S20+S21)*棚卸!$D$3/10000-(出力!S25+出力!S26)*棚卸!$D$5/10000-(出力!S27+出力!S28)*棚卸!$D$13/10000</f>
        <v>0</v>
      </c>
      <c r="T76" s="922">
        <f>T34-T34*利益係数!$H$31/100-(T19+T20+T21)*棚卸!$D$3/10000-(出力!T25+出力!T26)*棚卸!$D$5/10000-(出力!T27+出力!T28)*棚卸!$D$13/10000</f>
        <v>0</v>
      </c>
    </row>
    <row r="77" spans="2:20" ht="14.25" customHeight="1">
      <c r="B77" s="1014"/>
      <c r="C77" s="1017" t="s">
        <v>599</v>
      </c>
      <c r="D77" s="1017"/>
      <c r="E77" s="1017"/>
      <c r="F77" s="1017"/>
      <c r="G77" s="542" t="s">
        <v>210</v>
      </c>
      <c r="H77" s="725">
        <f>H71-H74-H75-H76</f>
        <v>-34.65</v>
      </c>
      <c r="I77" s="725">
        <f t="shared" ref="I77:T77" si="12">I71-I74-I75-I76</f>
        <v>-57.795024999999995</v>
      </c>
      <c r="J77" s="725">
        <f t="shared" si="12"/>
        <v>-49.467550000000003</v>
      </c>
      <c r="K77" s="725">
        <f t="shared" si="12"/>
        <v>-41.14007500000001</v>
      </c>
      <c r="L77" s="725">
        <f t="shared" si="12"/>
        <v>-32.812600000000003</v>
      </c>
      <c r="M77" s="725">
        <f t="shared" si="12"/>
        <v>-32.287599999999998</v>
      </c>
      <c r="N77" s="725">
        <f t="shared" si="12"/>
        <v>-31.762599999999999</v>
      </c>
      <c r="O77" s="725">
        <f t="shared" si="12"/>
        <v>-31.2376</v>
      </c>
      <c r="P77" s="725">
        <f t="shared" si="12"/>
        <v>-30.712599999999998</v>
      </c>
      <c r="Q77" s="715">
        <f t="shared" si="12"/>
        <v>-30.187600000000014</v>
      </c>
      <c r="R77" s="725">
        <f t="shared" si="12"/>
        <v>-29.662600000000001</v>
      </c>
      <c r="S77" s="725">
        <f t="shared" si="12"/>
        <v>-29.137599999999999</v>
      </c>
      <c r="T77" s="716">
        <f t="shared" si="12"/>
        <v>-28.6126</v>
      </c>
    </row>
    <row r="78" spans="2:20">
      <c r="B78" s="1014"/>
      <c r="C78" s="1017" t="s">
        <v>594</v>
      </c>
      <c r="D78" s="1017"/>
      <c r="E78" s="1017"/>
      <c r="F78" s="1017"/>
      <c r="G78" s="542" t="s">
        <v>210</v>
      </c>
      <c r="H78" s="729">
        <f>IF(H77&lt;=0,0,IF(H77&lt;=195,H77*0.05,IF(H77&lt;=330,(H77-9.75)*0.1,IF(H77&lt;=695,(H77-42.75)*0.2,IF(H77&lt;=900,(H77-63.6)*0.23,IF(H77&lt;=1800,(H77-153.6)*0.33,IF(H77&lt;=4000,(H77-279.6)*0.4,(H77-479.6)*0.45)))))))+IF(H77&lt;=0,0,(H77-38)*0.1)+0.4</f>
        <v>0.4</v>
      </c>
      <c r="I78" s="729">
        <f t="shared" ref="I78:T78" si="13">IF(I77&lt;=0,0,IF(I77&lt;=195,I77*0.05,IF(I77&lt;=330,(I77-9.75)*0.1,IF(I77&lt;=695,(I77-42.75)*0.2,IF(I77&lt;=900,(I77-63.6)*0.23,IF(I77&lt;=1800,(I77-153.6)*0.33,IF(I77&lt;=4000,(I77-279.6)*0.4,(I77-479.6)*0.45)))))))+IF(I77&lt;=0,0,(I77-38)*0.1)+0.4</f>
        <v>0.4</v>
      </c>
      <c r="J78" s="729">
        <f t="shared" si="13"/>
        <v>0.4</v>
      </c>
      <c r="K78" s="729">
        <f t="shared" si="13"/>
        <v>0.4</v>
      </c>
      <c r="L78" s="729">
        <f t="shared" si="13"/>
        <v>0.4</v>
      </c>
      <c r="M78" s="729">
        <f t="shared" si="13"/>
        <v>0.4</v>
      </c>
      <c r="N78" s="729">
        <f t="shared" si="13"/>
        <v>0.4</v>
      </c>
      <c r="O78" s="729">
        <f t="shared" si="13"/>
        <v>0.4</v>
      </c>
      <c r="P78" s="729">
        <f t="shared" si="13"/>
        <v>0.4</v>
      </c>
      <c r="Q78" s="722">
        <f t="shared" si="13"/>
        <v>0.4</v>
      </c>
      <c r="R78" s="729">
        <f t="shared" si="13"/>
        <v>0.4</v>
      </c>
      <c r="S78" s="729">
        <f t="shared" si="13"/>
        <v>0.4</v>
      </c>
      <c r="T78" s="723">
        <f t="shared" si="13"/>
        <v>0.4</v>
      </c>
    </row>
    <row r="79" spans="2:20" ht="14.25" customHeight="1">
      <c r="B79" s="1014"/>
      <c r="C79" s="1091" t="s">
        <v>209</v>
      </c>
      <c r="D79" s="1022"/>
      <c r="E79" s="1022"/>
      <c r="F79" s="1022"/>
      <c r="G79" s="541" t="s">
        <v>210</v>
      </c>
      <c r="H79" s="730">
        <f>入力⑤既存負債入力!CC25+入力⑥投資借入計画入力!Z283</f>
        <v>0</v>
      </c>
      <c r="I79" s="727">
        <f>入力⑤既存負債入力!CD25+入力⑥投資借入計画入力!AA283</f>
        <v>0</v>
      </c>
      <c r="J79" s="727">
        <f>入力⑤既存負債入力!CE25+入力⑥投資借入計画入力!AB283</f>
        <v>0</v>
      </c>
      <c r="K79" s="727">
        <f>入力⑤既存負債入力!CF25+入力⑥投資借入計画入力!AC283</f>
        <v>0</v>
      </c>
      <c r="L79" s="727">
        <f>入力⑤既存負債入力!CG25+入力⑥投資借入計画入力!AD283</f>
        <v>0</v>
      </c>
      <c r="M79" s="727">
        <f>入力⑤既存負債入力!CH25+入力⑥投資借入計画入力!AE283</f>
        <v>0</v>
      </c>
      <c r="N79" s="727">
        <f>入力⑤既存負債入力!CI25+入力⑥投資借入計画入力!AF283</f>
        <v>0</v>
      </c>
      <c r="O79" s="727">
        <f>入力⑤既存負債入力!CJ25+入力⑥投資借入計画入力!AG283</f>
        <v>0</v>
      </c>
      <c r="P79" s="727">
        <f>入力⑤既存負債入力!CK25+入力⑥投資借入計画入力!AH283</f>
        <v>0</v>
      </c>
      <c r="Q79" s="727">
        <f>入力⑤既存負債入力!CL25+入力⑥投資借入計画入力!AI283</f>
        <v>0</v>
      </c>
      <c r="R79" s="727">
        <f>入力⑤既存負債入力!CM25+入力⑥投資借入計画入力!AJ283</f>
        <v>0</v>
      </c>
      <c r="S79" s="727">
        <f>入力⑤既存負債入力!CN25+入力⑥投資借入計画入力!AK283</f>
        <v>0</v>
      </c>
      <c r="T79" s="728">
        <f>入力⑤既存負債入力!CO25+入力⑥投資借入計画入力!AL283</f>
        <v>0</v>
      </c>
    </row>
    <row r="80" spans="2:20" ht="14.25" customHeight="1">
      <c r="B80" s="1014"/>
      <c r="C80" s="1089" t="s">
        <v>601</v>
      </c>
      <c r="D80" s="1080"/>
      <c r="E80" s="1080"/>
      <c r="F80" s="1080"/>
      <c r="G80" s="542" t="s">
        <v>210</v>
      </c>
      <c r="H80" s="729">
        <f>'入力③（固定資産台帳）'!Z235+乳牛取得計画!G17+肉牛取得計画!G17+土地取得計画入力!G26</f>
        <v>0</v>
      </c>
      <c r="I80" s="729">
        <f>'入力③（固定資産台帳）'!AA235+乳牛取得計画!H17+肉牛取得計画!H17+土地取得計画入力!H26</f>
        <v>0</v>
      </c>
      <c r="J80" s="729">
        <f>'入力③（固定資産台帳）'!AB235+乳牛取得計画!I17+肉牛取得計画!I17+土地取得計画入力!I26</f>
        <v>0</v>
      </c>
      <c r="K80" s="729">
        <f>'入力③（固定資産台帳）'!AC235+乳牛取得計画!J17+肉牛取得計画!J17+土地取得計画入力!J26</f>
        <v>0</v>
      </c>
      <c r="L80" s="729">
        <f>'入力③（固定資産台帳）'!AD235+乳牛取得計画!K17+肉牛取得計画!K17+土地取得計画入力!K26</f>
        <v>0</v>
      </c>
      <c r="M80" s="729">
        <f>'入力③（固定資産台帳）'!AE235+乳牛取得計画!L17+肉牛取得計画!L17+土地取得計画入力!L26</f>
        <v>0</v>
      </c>
      <c r="N80" s="729">
        <f>'入力③（固定資産台帳）'!AF235+乳牛取得計画!M17+肉牛取得計画!M17+土地取得計画入力!M26</f>
        <v>0</v>
      </c>
      <c r="O80" s="729">
        <f>'入力③（固定資産台帳）'!AG235+乳牛取得計画!N17+肉牛取得計画!N17+土地取得計画入力!N26</f>
        <v>0</v>
      </c>
      <c r="P80" s="729">
        <f>'入力③（固定資産台帳）'!AH235+乳牛取得計画!O17+肉牛取得計画!O17+土地取得計画入力!O26</f>
        <v>0</v>
      </c>
      <c r="Q80" s="722">
        <f>'入力③（固定資産台帳）'!AI235+乳牛取得計画!P17+肉牛取得計画!P17+土地取得計画入力!P26</f>
        <v>0</v>
      </c>
      <c r="R80" s="729">
        <f>'入力③（固定資産台帳）'!AJ235+乳牛取得計画!Q17+肉牛取得計画!Q17+土地取得計画入力!Q26</f>
        <v>0</v>
      </c>
      <c r="S80" s="729">
        <f>'入力③（固定資産台帳）'!AK235+乳牛取得計画!R17+肉牛取得計画!R17+土地取得計画入力!R26</f>
        <v>0</v>
      </c>
      <c r="T80" s="723">
        <f>'入力③（固定資産台帳）'!AL235+乳牛取得計画!S17+肉牛取得計画!S17+土地取得計画入力!S26</f>
        <v>0</v>
      </c>
    </row>
    <row r="81" spans="2:23">
      <c r="B81" s="1014"/>
      <c r="C81" s="1099" t="s">
        <v>595</v>
      </c>
      <c r="D81" s="1099"/>
      <c r="E81" s="1099"/>
      <c r="F81" s="1099"/>
      <c r="G81" s="751" t="s">
        <v>210</v>
      </c>
      <c r="H81" s="725">
        <f>H30+H37-H66+H57+H59-H78-H79-H80</f>
        <v>-35.049999999999997</v>
      </c>
      <c r="I81" s="725">
        <f t="shared" ref="I81:T81" si="14">I30+I37-I66+I57+I59-I78-I79-I80</f>
        <v>-34.787499999999994</v>
      </c>
      <c r="J81" s="725">
        <f t="shared" si="14"/>
        <v>-34.262500000000003</v>
      </c>
      <c r="K81" s="725">
        <f t="shared" si="14"/>
        <v>-33.737499999999997</v>
      </c>
      <c r="L81" s="725">
        <f t="shared" si="14"/>
        <v>-33.212499999999999</v>
      </c>
      <c r="M81" s="725">
        <f t="shared" si="14"/>
        <v>-32.6875</v>
      </c>
      <c r="N81" s="725">
        <f t="shared" si="14"/>
        <v>-32.162500000000001</v>
      </c>
      <c r="O81" s="725">
        <f t="shared" si="14"/>
        <v>-31.637499999999999</v>
      </c>
      <c r="P81" s="725">
        <f t="shared" si="14"/>
        <v>-31.112499999999997</v>
      </c>
      <c r="Q81" s="715">
        <f t="shared" si="14"/>
        <v>-30.587499999999999</v>
      </c>
      <c r="R81" s="725">
        <f t="shared" si="14"/>
        <v>-30.0625</v>
      </c>
      <c r="S81" s="725">
        <f t="shared" si="14"/>
        <v>-29.537499999999998</v>
      </c>
      <c r="T81" s="716">
        <f t="shared" si="14"/>
        <v>-29.012499999999999</v>
      </c>
    </row>
    <row r="82" spans="2:23">
      <c r="B82" s="1014"/>
      <c r="C82" s="1016" t="s">
        <v>420</v>
      </c>
      <c r="D82" s="1017"/>
      <c r="E82" s="1017"/>
      <c r="F82" s="1017"/>
      <c r="G82" s="542" t="s">
        <v>210</v>
      </c>
      <c r="H82" s="729">
        <f>入力⑦必要家計費入力!F18</f>
        <v>0</v>
      </c>
      <c r="I82" s="729">
        <f>入力⑦必要家計費入力!G18</f>
        <v>0</v>
      </c>
      <c r="J82" s="729">
        <f>入力⑦必要家計費入力!H18</f>
        <v>0</v>
      </c>
      <c r="K82" s="729">
        <f>入力⑦必要家計費入力!I18</f>
        <v>0</v>
      </c>
      <c r="L82" s="729">
        <f>入力⑦必要家計費入力!J18</f>
        <v>0</v>
      </c>
      <c r="M82" s="729">
        <f>入力⑦必要家計費入力!K18</f>
        <v>0</v>
      </c>
      <c r="N82" s="729">
        <f>入力⑦必要家計費入力!L18</f>
        <v>0</v>
      </c>
      <c r="O82" s="729">
        <f>入力⑦必要家計費入力!M18</f>
        <v>0</v>
      </c>
      <c r="P82" s="729">
        <f>入力⑦必要家計費入力!N18</f>
        <v>0</v>
      </c>
      <c r="Q82" s="722">
        <f>入力⑦必要家計費入力!O18</f>
        <v>0</v>
      </c>
      <c r="R82" s="729">
        <f>入力⑦必要家計費入力!P18</f>
        <v>0</v>
      </c>
      <c r="S82" s="729">
        <f>入力⑦必要家計費入力!Q18</f>
        <v>0</v>
      </c>
      <c r="T82" s="723">
        <f>入力⑦必要家計費入力!R18</f>
        <v>0</v>
      </c>
    </row>
    <row r="83" spans="2:23" ht="14.25" thickBot="1">
      <c r="B83" s="1015"/>
      <c r="C83" s="1018" t="s">
        <v>671</v>
      </c>
      <c r="D83" s="1019"/>
      <c r="E83" s="1019"/>
      <c r="F83" s="1019"/>
      <c r="G83" s="927" t="s">
        <v>210</v>
      </c>
      <c r="H83" s="919">
        <f>H81-H82</f>
        <v>-35.049999999999997</v>
      </c>
      <c r="I83" s="919">
        <f t="shared" ref="I83:T83" si="15">I81-I82</f>
        <v>-34.787499999999994</v>
      </c>
      <c r="J83" s="919">
        <f t="shared" si="15"/>
        <v>-34.262500000000003</v>
      </c>
      <c r="K83" s="919">
        <f t="shared" si="15"/>
        <v>-33.737499999999997</v>
      </c>
      <c r="L83" s="919">
        <f t="shared" si="15"/>
        <v>-33.212499999999999</v>
      </c>
      <c r="M83" s="919">
        <f t="shared" si="15"/>
        <v>-32.6875</v>
      </c>
      <c r="N83" s="919">
        <f t="shared" si="15"/>
        <v>-32.162500000000001</v>
      </c>
      <c r="O83" s="919">
        <f t="shared" si="15"/>
        <v>-31.637499999999999</v>
      </c>
      <c r="P83" s="919">
        <f t="shared" si="15"/>
        <v>-31.112499999999997</v>
      </c>
      <c r="Q83" s="920">
        <f t="shared" si="15"/>
        <v>-30.587499999999999</v>
      </c>
      <c r="R83" s="919">
        <f t="shared" si="15"/>
        <v>-30.0625</v>
      </c>
      <c r="S83" s="919">
        <f t="shared" si="15"/>
        <v>-29.537499999999998</v>
      </c>
      <c r="T83" s="921">
        <f t="shared" si="15"/>
        <v>-29.012499999999999</v>
      </c>
    </row>
    <row r="84" spans="2:23">
      <c r="H84" s="490"/>
    </row>
    <row r="85" spans="2:23">
      <c r="H85" s="490"/>
    </row>
    <row r="88" spans="2:23">
      <c r="W88" s="485"/>
    </row>
    <row r="89" spans="2:23">
      <c r="W89" s="485"/>
    </row>
    <row r="91" spans="2:23">
      <c r="W91" s="485"/>
    </row>
  </sheetData>
  <mergeCells count="85">
    <mergeCell ref="C18:F18"/>
    <mergeCell ref="C19:F19"/>
    <mergeCell ref="D56:F56"/>
    <mergeCell ref="C20:F20"/>
    <mergeCell ref="C23:F23"/>
    <mergeCell ref="D54:F54"/>
    <mergeCell ref="C24:F24"/>
    <mergeCell ref="E31:F31"/>
    <mergeCell ref="C29:F29"/>
    <mergeCell ref="D53:F53"/>
    <mergeCell ref="D44:F44"/>
    <mergeCell ref="D51:F51"/>
    <mergeCell ref="C26:F26"/>
    <mergeCell ref="C25:F25"/>
    <mergeCell ref="C28:F28"/>
    <mergeCell ref="C21:F21"/>
    <mergeCell ref="C78:F78"/>
    <mergeCell ref="C81:F81"/>
    <mergeCell ref="D61:F61"/>
    <mergeCell ref="C77:F77"/>
    <mergeCell ref="D62:F62"/>
    <mergeCell ref="C75:F75"/>
    <mergeCell ref="D63:F63"/>
    <mergeCell ref="C74:F74"/>
    <mergeCell ref="C76:F76"/>
    <mergeCell ref="C73:F73"/>
    <mergeCell ref="B3:G3"/>
    <mergeCell ref="D45:F45"/>
    <mergeCell ref="D46:F46"/>
    <mergeCell ref="D47:F47"/>
    <mergeCell ref="C80:F80"/>
    <mergeCell ref="D69:F69"/>
    <mergeCell ref="D59:F59"/>
    <mergeCell ref="C71:F71"/>
    <mergeCell ref="D49:F49"/>
    <mergeCell ref="C79:F79"/>
    <mergeCell ref="C70:F70"/>
    <mergeCell ref="D55:F55"/>
    <mergeCell ref="C56:C65"/>
    <mergeCell ref="D65:F65"/>
    <mergeCell ref="C72:F72"/>
    <mergeCell ref="D67:D68"/>
    <mergeCell ref="C8:C12"/>
    <mergeCell ref="C13:F13"/>
    <mergeCell ref="C14:F14"/>
    <mergeCell ref="D8:F8"/>
    <mergeCell ref="B16:F16"/>
    <mergeCell ref="B4:B12"/>
    <mergeCell ref="C22:F22"/>
    <mergeCell ref="B18:B29"/>
    <mergeCell ref="D4:F4"/>
    <mergeCell ref="E6:F6"/>
    <mergeCell ref="E5:F5"/>
    <mergeCell ref="B13:B15"/>
    <mergeCell ref="C27:F27"/>
    <mergeCell ref="C4:C7"/>
    <mergeCell ref="D5:D7"/>
    <mergeCell ref="B17:F17"/>
    <mergeCell ref="E7:F7"/>
    <mergeCell ref="E12:F12"/>
    <mergeCell ref="D15:F15"/>
    <mergeCell ref="D9:D12"/>
    <mergeCell ref="E11:F11"/>
    <mergeCell ref="E9:F9"/>
    <mergeCell ref="D38:F38"/>
    <mergeCell ref="E32:F32"/>
    <mergeCell ref="D41:F41"/>
    <mergeCell ref="D36:F36"/>
    <mergeCell ref="D39:E40"/>
    <mergeCell ref="B30:B83"/>
    <mergeCell ref="C82:F82"/>
    <mergeCell ref="C83:F83"/>
    <mergeCell ref="D42:F42"/>
    <mergeCell ref="C42:C55"/>
    <mergeCell ref="D48:F48"/>
    <mergeCell ref="D43:F43"/>
    <mergeCell ref="D64:F64"/>
    <mergeCell ref="C66:F66"/>
    <mergeCell ref="D60:F60"/>
    <mergeCell ref="D52:F52"/>
    <mergeCell ref="D50:F50"/>
    <mergeCell ref="C30:C41"/>
    <mergeCell ref="D30:F30"/>
    <mergeCell ref="D35:F35"/>
    <mergeCell ref="D37:F37"/>
  </mergeCells>
  <phoneticPr fontId="1"/>
  <pageMargins left="0.25" right="0.25" top="0.75" bottom="0.75" header="0.3" footer="0.3"/>
  <pageSetup paperSize="8"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T32"/>
  <sheetViews>
    <sheetView showGridLines="0" workbookViewId="0">
      <selection activeCell="BB20" sqref="BB20"/>
    </sheetView>
  </sheetViews>
  <sheetFormatPr defaultColWidth="9" defaultRowHeight="14.25"/>
  <cols>
    <col min="1" max="1" width="9" style="962"/>
    <col min="2" max="2" width="7.625" style="962" customWidth="1"/>
    <col min="3" max="4" width="15.625" style="962" customWidth="1"/>
    <col min="5" max="6" width="10.625" style="962" customWidth="1"/>
    <col min="7" max="8" width="9" style="962" hidden="1" customWidth="1"/>
    <col min="9" max="9" width="9.875" style="993" hidden="1" customWidth="1"/>
    <col min="10" max="13" width="9.125" style="993" hidden="1" customWidth="1"/>
    <col min="14" max="21" width="10" style="993" hidden="1" customWidth="1"/>
    <col min="22" max="46" width="9" style="962" hidden="1" customWidth="1"/>
    <col min="47" max="16384" width="9" style="962"/>
  </cols>
  <sheetData>
    <row r="2" spans="2:46" ht="24" customHeight="1">
      <c r="B2" s="1109" t="s">
        <v>623</v>
      </c>
      <c r="C2" s="1112"/>
      <c r="D2" s="1109" t="s">
        <v>621</v>
      </c>
      <c r="E2" s="1113" t="s">
        <v>648</v>
      </c>
      <c r="F2" s="1114"/>
      <c r="V2" s="1110"/>
      <c r="W2" s="1109" t="s">
        <v>35</v>
      </c>
      <c r="X2" s="1109"/>
      <c r="Y2" s="1109"/>
      <c r="Z2" s="1109"/>
      <c r="AA2" s="1109"/>
      <c r="AB2" s="1109"/>
      <c r="AC2" s="1109" t="s">
        <v>630</v>
      </c>
      <c r="AD2" s="1109"/>
      <c r="AE2" s="1109"/>
      <c r="AF2" s="1109"/>
      <c r="AG2" s="1109"/>
      <c r="AH2" s="1109"/>
      <c r="AI2" s="1109" t="s">
        <v>649</v>
      </c>
      <c r="AJ2" s="1109"/>
      <c r="AK2" s="1109"/>
      <c r="AL2" s="1109"/>
      <c r="AM2" s="1109"/>
      <c r="AN2" s="1109"/>
      <c r="AO2" s="1109" t="s">
        <v>633</v>
      </c>
      <c r="AP2" s="1109"/>
      <c r="AQ2" s="1109"/>
      <c r="AR2" s="1109"/>
      <c r="AS2" s="1109"/>
      <c r="AT2" s="1109"/>
    </row>
    <row r="3" spans="2:46" ht="24" customHeight="1">
      <c r="B3" s="1112"/>
      <c r="C3" s="1112"/>
      <c r="D3" s="1112"/>
      <c r="E3" s="963" t="s">
        <v>341</v>
      </c>
      <c r="F3" s="963" t="s">
        <v>342</v>
      </c>
      <c r="G3" s="962" t="s">
        <v>628</v>
      </c>
      <c r="H3" s="962" t="s">
        <v>629</v>
      </c>
      <c r="I3" s="992" t="s">
        <v>293</v>
      </c>
      <c r="J3" s="992" t="s">
        <v>624</v>
      </c>
      <c r="K3" s="992" t="s">
        <v>625</v>
      </c>
      <c r="L3" s="992" t="s">
        <v>626</v>
      </c>
      <c r="M3" s="992" t="s">
        <v>627</v>
      </c>
      <c r="N3" s="994" t="s">
        <v>634</v>
      </c>
      <c r="O3" s="992" t="s">
        <v>293</v>
      </c>
      <c r="P3" s="992" t="s">
        <v>624</v>
      </c>
      <c r="Q3" s="992" t="s">
        <v>625</v>
      </c>
      <c r="R3" s="992" t="s">
        <v>626</v>
      </c>
      <c r="S3" s="992" t="s">
        <v>627</v>
      </c>
      <c r="T3" s="994" t="s">
        <v>634</v>
      </c>
      <c r="U3" s="994" t="s">
        <v>645</v>
      </c>
      <c r="V3" s="1110"/>
      <c r="W3" s="333" t="s">
        <v>46</v>
      </c>
      <c r="X3" s="333" t="s">
        <v>293</v>
      </c>
      <c r="Y3" s="333" t="s">
        <v>624</v>
      </c>
      <c r="Z3" s="333" t="s">
        <v>625</v>
      </c>
      <c r="AA3" s="333" t="s">
        <v>626</v>
      </c>
      <c r="AB3" s="333" t="s">
        <v>627</v>
      </c>
      <c r="AC3" s="333" t="s">
        <v>46</v>
      </c>
      <c r="AD3" s="333" t="s">
        <v>293</v>
      </c>
      <c r="AE3" s="333" t="s">
        <v>624</v>
      </c>
      <c r="AF3" s="333" t="s">
        <v>625</v>
      </c>
      <c r="AG3" s="333" t="s">
        <v>626</v>
      </c>
      <c r="AH3" s="333" t="s">
        <v>627</v>
      </c>
      <c r="AI3" s="333" t="s">
        <v>46</v>
      </c>
      <c r="AJ3" s="333" t="s">
        <v>293</v>
      </c>
      <c r="AK3" s="333" t="s">
        <v>624</v>
      </c>
      <c r="AL3" s="333" t="s">
        <v>625</v>
      </c>
      <c r="AM3" s="333" t="s">
        <v>626</v>
      </c>
      <c r="AN3" s="333" t="s">
        <v>627</v>
      </c>
      <c r="AO3" s="333" t="s">
        <v>46</v>
      </c>
      <c r="AP3" s="333" t="s">
        <v>293</v>
      </c>
      <c r="AQ3" s="333" t="s">
        <v>624</v>
      </c>
      <c r="AR3" s="333" t="s">
        <v>625</v>
      </c>
      <c r="AS3" s="333" t="s">
        <v>626</v>
      </c>
      <c r="AT3" s="333" t="s">
        <v>627</v>
      </c>
    </row>
    <row r="4" spans="2:46" ht="24" customHeight="1">
      <c r="B4" s="963" t="s">
        <v>191</v>
      </c>
      <c r="C4" s="963" t="s">
        <v>647</v>
      </c>
      <c r="D4" s="1004"/>
      <c r="E4" s="1007"/>
      <c r="F4" s="1007"/>
      <c r="I4" s="1008">
        <f>D4</f>
        <v>0</v>
      </c>
      <c r="J4" s="1008"/>
      <c r="K4" s="1008"/>
      <c r="L4" s="1008"/>
      <c r="M4" s="1008"/>
      <c r="O4" s="1008">
        <f>IFERROR(I4/X5,0)</f>
        <v>0</v>
      </c>
      <c r="P4" s="1008"/>
      <c r="Q4" s="1008"/>
      <c r="R4" s="1008"/>
      <c r="S4" s="1008"/>
      <c r="T4" s="993">
        <f t="shared" ref="T4:T5" si="0">IFERROR(N4/$U$5,0)</f>
        <v>0</v>
      </c>
      <c r="V4" s="995"/>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row>
    <row r="5" spans="2:46" ht="24" customHeight="1">
      <c r="B5" s="1111" t="s">
        <v>622</v>
      </c>
      <c r="C5" s="963" t="s">
        <v>602</v>
      </c>
      <c r="D5" s="1004"/>
      <c r="E5" s="1007"/>
      <c r="F5" s="1007"/>
      <c r="G5" s="962" t="s">
        <v>300</v>
      </c>
      <c r="T5" s="993">
        <f t="shared" si="0"/>
        <v>0</v>
      </c>
      <c r="U5" s="993">
        <f>出力!H13+出力!H14</f>
        <v>0</v>
      </c>
      <c r="V5" s="333" t="s">
        <v>237</v>
      </c>
      <c r="W5" s="990">
        <f>SUM(X5:AB5)</f>
        <v>-1.75</v>
      </c>
      <c r="X5" s="990">
        <f>入力⑧乳牛増殖計画!G69</f>
        <v>0</v>
      </c>
      <c r="Y5" s="990">
        <f>(入力⑧乳牛増殖計画!G82+入力⑧乳牛増殖計画!G85)/2+(入力⑧乳牛増殖計画!G76+入力⑧乳牛増殖計画!G81)/2/2</f>
        <v>-0.5</v>
      </c>
      <c r="Z5" s="990">
        <f>(入力⑧乳牛増殖計画!G76+入力⑧乳牛増殖計画!G81)/2/2+(入力⑧乳牛増殖計画!G70+入力⑧乳牛増殖計画!G75)/2/2</f>
        <v>-0.75</v>
      </c>
      <c r="AA5" s="990">
        <f>(入力⑧乳牛増殖計画!G70+入力⑧乳牛増殖計画!G75)/2</f>
        <v>-0.5</v>
      </c>
      <c r="AB5" s="990"/>
      <c r="AC5" s="990">
        <f>SUM(AD5:AH5)</f>
        <v>-0.61249999999999993</v>
      </c>
      <c r="AD5" s="990">
        <f>X5*按分比率!C3</f>
        <v>0</v>
      </c>
      <c r="AE5" s="990">
        <f>Y5*按分比率!C4</f>
        <v>-0.22500000000000001</v>
      </c>
      <c r="AF5" s="990">
        <f>Z5*按分比率!C5</f>
        <v>-0.26249999999999996</v>
      </c>
      <c r="AG5" s="990">
        <f>AA5*按分比率!C6</f>
        <v>-0.125</v>
      </c>
      <c r="AH5" s="990">
        <f>AB5*按分比率!C7</f>
        <v>0</v>
      </c>
      <c r="AI5" s="990">
        <f>SUM(AJ5:AN5)</f>
        <v>-0.20124999999999998</v>
      </c>
      <c r="AJ5" s="990">
        <f>X5*按分比率!D3</f>
        <v>0</v>
      </c>
      <c r="AK5" s="990">
        <f>Y5*按分比率!D4</f>
        <v>-6.25E-2</v>
      </c>
      <c r="AL5" s="990">
        <f>Z5*按分比率!D5</f>
        <v>-9.375E-2</v>
      </c>
      <c r="AM5" s="990">
        <f>AA5*按分比率!D6</f>
        <v>-4.4999999999999998E-2</v>
      </c>
      <c r="AN5" s="990">
        <f>AB5*按分比率!D7</f>
        <v>0</v>
      </c>
      <c r="AO5" s="990">
        <f>SUM(AP5:AT5)</f>
        <v>-0.8</v>
      </c>
      <c r="AP5" s="990">
        <f>X5*按分比率!E3</f>
        <v>0</v>
      </c>
      <c r="AQ5" s="990">
        <f>Y5*按分比率!E4</f>
        <v>-0.35</v>
      </c>
      <c r="AR5" s="990">
        <f>Y5*按分比率!E5</f>
        <v>-0.25</v>
      </c>
      <c r="AS5" s="990">
        <f>AA5*按分比率!E6</f>
        <v>-0.2</v>
      </c>
      <c r="AT5" s="990">
        <f>AB5*按分比率!E7</f>
        <v>0</v>
      </c>
    </row>
    <row r="6" spans="2:46" ht="24" customHeight="1">
      <c r="B6" s="1111"/>
      <c r="C6" s="963" t="s">
        <v>603</v>
      </c>
      <c r="D6" s="1004"/>
      <c r="E6" s="1006">
        <v>0</v>
      </c>
      <c r="F6" s="1006">
        <f>1-E6</f>
        <v>1</v>
      </c>
      <c r="G6" s="962" t="s">
        <v>294</v>
      </c>
      <c r="H6" s="962" t="s">
        <v>225</v>
      </c>
      <c r="N6" s="993">
        <f>D6</f>
        <v>0</v>
      </c>
      <c r="T6" s="993">
        <f>IFERROR(N6/$U$5,0)</f>
        <v>0</v>
      </c>
      <c r="V6" s="333" t="s">
        <v>383</v>
      </c>
      <c r="W6" s="991">
        <f>SUM(X6:AB6)</f>
        <v>0.99999999999999989</v>
      </c>
      <c r="X6" s="991">
        <f>IFERROR(X5/W5,0)</f>
        <v>0</v>
      </c>
      <c r="Y6" s="991">
        <f>IFERROR(Y5/W5,0)</f>
        <v>0.2857142857142857</v>
      </c>
      <c r="Z6" s="991">
        <f>IFERROR(Z5/W5,0)</f>
        <v>0.42857142857142855</v>
      </c>
      <c r="AA6" s="991">
        <f>IFERROR(AA5/W5,0)</f>
        <v>0.2857142857142857</v>
      </c>
      <c r="AB6" s="991">
        <f>IFERROR(AB5/W5,0)</f>
        <v>0</v>
      </c>
      <c r="AC6" s="991">
        <f>SUM(AD6:AH6)</f>
        <v>1</v>
      </c>
      <c r="AD6" s="991">
        <f>IFERROR(AD5/AC5,0)</f>
        <v>0</v>
      </c>
      <c r="AE6" s="991">
        <f>IFERROR(AE5/AC5,0)</f>
        <v>0.36734693877551028</v>
      </c>
      <c r="AF6" s="991">
        <f>IFERROR(AF5/AC5,0)</f>
        <v>0.42857142857142855</v>
      </c>
      <c r="AG6" s="991">
        <f>IFERROR(AG5/AC5,0)</f>
        <v>0.20408163265306126</v>
      </c>
      <c r="AH6" s="991">
        <f>IFERROR(AH5/AC5,0)</f>
        <v>0</v>
      </c>
      <c r="AI6" s="991">
        <f>SUM(AJ6:AN6)</f>
        <v>1</v>
      </c>
      <c r="AJ6" s="991">
        <f>IFERROR(AJ5/AI5,0)</f>
        <v>0</v>
      </c>
      <c r="AK6" s="991">
        <f>IFERROR(AK5/AI5,0)</f>
        <v>0.31055900621118016</v>
      </c>
      <c r="AL6" s="991">
        <f>IFERROR(AL5/AI5,0)</f>
        <v>0.46583850931677023</v>
      </c>
      <c r="AM6" s="991">
        <f>IFERROR(AM5/AI5,0)</f>
        <v>0.2236024844720497</v>
      </c>
      <c r="AN6" s="991">
        <f>IFERROR(AN5/AI5,0)</f>
        <v>0</v>
      </c>
      <c r="AO6" s="991">
        <f>SUM(AP6:AT6)</f>
        <v>1</v>
      </c>
      <c r="AP6" s="991">
        <f>IFERROR(AP5/AO5,0)</f>
        <v>0</v>
      </c>
      <c r="AQ6" s="991">
        <f>IFERROR(AQ5/AO5,0)</f>
        <v>0.43749999999999994</v>
      </c>
      <c r="AR6" s="991">
        <f>IFERROR(AR5/AO5,0)</f>
        <v>0.3125</v>
      </c>
      <c r="AS6" s="991">
        <f>IFERROR(AS5/AO5,0)</f>
        <v>0.25</v>
      </c>
      <c r="AT6" s="991">
        <f>IFERROR(AT5/AO5,0)</f>
        <v>0</v>
      </c>
    </row>
    <row r="7" spans="2:46" ht="24" customHeight="1">
      <c r="B7" s="1111"/>
      <c r="C7" s="963" t="s">
        <v>604</v>
      </c>
      <c r="D7" s="1004"/>
      <c r="E7" s="1006">
        <v>1</v>
      </c>
      <c r="F7" s="1006">
        <f>1-E7</f>
        <v>0</v>
      </c>
      <c r="G7" s="962" t="s">
        <v>294</v>
      </c>
      <c r="I7" s="993">
        <f>D7*E7</f>
        <v>0</v>
      </c>
      <c r="O7" s="993">
        <f>IFERROR(I7/X5,0)</f>
        <v>0</v>
      </c>
      <c r="T7" s="993">
        <f t="shared" ref="T7:T27" si="1">IFERROR(N7/$U$5,0)</f>
        <v>0</v>
      </c>
    </row>
    <row r="8" spans="2:46" ht="24" customHeight="1">
      <c r="B8" s="1111"/>
      <c r="C8" s="963" t="s">
        <v>605</v>
      </c>
      <c r="D8" s="1004"/>
      <c r="E8" s="1006">
        <v>0</v>
      </c>
      <c r="F8" s="1006">
        <f>1-E8</f>
        <v>1</v>
      </c>
      <c r="G8" s="962" t="s">
        <v>294</v>
      </c>
      <c r="H8" s="962" t="s">
        <v>225</v>
      </c>
      <c r="N8" s="993">
        <f>D8*F8</f>
        <v>0</v>
      </c>
      <c r="T8" s="993">
        <f>IFERROR(N8/$U$5,0)</f>
        <v>0</v>
      </c>
    </row>
    <row r="9" spans="2:46" ht="24" customHeight="1">
      <c r="B9" s="1111"/>
      <c r="C9" s="963" t="s">
        <v>606</v>
      </c>
      <c r="D9" s="1004"/>
      <c r="E9" s="1006">
        <v>1</v>
      </c>
      <c r="F9" s="1006">
        <f>1-E9</f>
        <v>0</v>
      </c>
      <c r="G9" s="962" t="s">
        <v>294</v>
      </c>
      <c r="H9" s="962" t="s">
        <v>630</v>
      </c>
      <c r="I9" s="993">
        <f>$D9*$E9*AD$6</f>
        <v>0</v>
      </c>
      <c r="J9" s="993">
        <f t="shared" ref="J9" si="2">$D9*$E9*AE$6</f>
        <v>0</v>
      </c>
      <c r="K9" s="993">
        <f t="shared" ref="K9" si="3">$D9*$E9*AF$6</f>
        <v>0</v>
      </c>
      <c r="L9" s="993">
        <f t="shared" ref="L9" si="4">$D9*$E9*AG$6</f>
        <v>0</v>
      </c>
      <c r="N9" s="993">
        <f>D9*F9</f>
        <v>0</v>
      </c>
      <c r="O9" s="993">
        <f>IFERROR(I9/X$5,0)</f>
        <v>0</v>
      </c>
      <c r="P9" s="993">
        <f t="shared" ref="P9:R9" si="5">IFERROR(J9/Y$5,0)</f>
        <v>0</v>
      </c>
      <c r="Q9" s="993">
        <f t="shared" si="5"/>
        <v>0</v>
      </c>
      <c r="R9" s="993">
        <f t="shared" si="5"/>
        <v>0</v>
      </c>
      <c r="T9" s="993">
        <f t="shared" si="1"/>
        <v>0</v>
      </c>
    </row>
    <row r="10" spans="2:46" ht="24" customHeight="1">
      <c r="B10" s="1111"/>
      <c r="C10" s="963" t="s">
        <v>607</v>
      </c>
      <c r="D10" s="1004"/>
      <c r="E10" s="1007"/>
      <c r="F10" s="1007"/>
      <c r="G10" s="962" t="s">
        <v>300</v>
      </c>
      <c r="T10" s="993">
        <f t="shared" si="1"/>
        <v>0</v>
      </c>
    </row>
    <row r="11" spans="2:46" ht="24" customHeight="1">
      <c r="B11" s="1111"/>
      <c r="C11" s="963" t="s">
        <v>608</v>
      </c>
      <c r="D11" s="1004"/>
      <c r="E11" s="1006">
        <v>0.9</v>
      </c>
      <c r="F11" s="1006">
        <f>1-E11</f>
        <v>9.9999999999999978E-2</v>
      </c>
      <c r="G11" s="962" t="s">
        <v>294</v>
      </c>
      <c r="H11" s="962" t="s">
        <v>630</v>
      </c>
      <c r="I11" s="993">
        <f>$D11*$E11*AD$6</f>
        <v>0</v>
      </c>
      <c r="J11" s="993">
        <f t="shared" ref="J11:L12" si="6">$D11*$E11*AE$6</f>
        <v>0</v>
      </c>
      <c r="K11" s="993">
        <f t="shared" si="6"/>
        <v>0</v>
      </c>
      <c r="L11" s="993">
        <f t="shared" si="6"/>
        <v>0</v>
      </c>
      <c r="N11" s="993">
        <f>D11*F11</f>
        <v>0</v>
      </c>
      <c r="O11" s="993">
        <f>IFERROR(I11/X$5,0)</f>
        <v>0</v>
      </c>
      <c r="P11" s="993">
        <f t="shared" ref="P11:P12" si="7">IFERROR(J11/Y$5,0)</f>
        <v>0</v>
      </c>
      <c r="Q11" s="993">
        <f t="shared" ref="Q11:Q12" si="8">IFERROR(K11/Z$5,0)</f>
        <v>0</v>
      </c>
      <c r="R11" s="993">
        <f t="shared" ref="R11:R12" si="9">IFERROR(L11/AA$5,0)</f>
        <v>0</v>
      </c>
      <c r="T11" s="993">
        <f t="shared" si="1"/>
        <v>0</v>
      </c>
    </row>
    <row r="12" spans="2:46" ht="24" customHeight="1">
      <c r="B12" s="1111"/>
      <c r="C12" s="963" t="s">
        <v>609</v>
      </c>
      <c r="D12" s="1004"/>
      <c r="E12" s="1006">
        <v>0.8</v>
      </c>
      <c r="F12" s="1006">
        <f>1-E12</f>
        <v>0.19999999999999996</v>
      </c>
      <c r="G12" s="962" t="s">
        <v>294</v>
      </c>
      <c r="H12" s="962" t="s">
        <v>630</v>
      </c>
      <c r="I12" s="993">
        <f>$D12*$E12*AD$6</f>
        <v>0</v>
      </c>
      <c r="J12" s="993">
        <f t="shared" si="6"/>
        <v>0</v>
      </c>
      <c r="K12" s="993">
        <f t="shared" si="6"/>
        <v>0</v>
      </c>
      <c r="L12" s="993">
        <f t="shared" si="6"/>
        <v>0</v>
      </c>
      <c r="N12" s="993">
        <f>D12*F12</f>
        <v>0</v>
      </c>
      <c r="O12" s="993">
        <f>IFERROR(I12/X$5,0)</f>
        <v>0</v>
      </c>
      <c r="P12" s="993">
        <f t="shared" si="7"/>
        <v>0</v>
      </c>
      <c r="Q12" s="993">
        <f t="shared" si="8"/>
        <v>0</v>
      </c>
      <c r="R12" s="993">
        <f t="shared" si="9"/>
        <v>0</v>
      </c>
      <c r="T12" s="993">
        <f t="shared" si="1"/>
        <v>0</v>
      </c>
    </row>
    <row r="13" spans="2:46" ht="24" customHeight="1">
      <c r="B13" s="1111"/>
      <c r="C13" s="963" t="s">
        <v>610</v>
      </c>
      <c r="D13" s="1004"/>
      <c r="E13" s="1007"/>
      <c r="F13" s="1007"/>
      <c r="T13" s="993">
        <f t="shared" si="1"/>
        <v>0</v>
      </c>
    </row>
    <row r="14" spans="2:46" ht="24" customHeight="1">
      <c r="B14" s="1111"/>
      <c r="C14" s="963" t="s">
        <v>611</v>
      </c>
      <c r="D14" s="1004"/>
      <c r="E14" s="1006">
        <v>0.65</v>
      </c>
      <c r="F14" s="1006">
        <f>1-E14</f>
        <v>0.35</v>
      </c>
      <c r="G14" s="962" t="s">
        <v>294</v>
      </c>
      <c r="H14" s="962" t="s">
        <v>631</v>
      </c>
      <c r="I14" s="993">
        <f>$D14*$E14*AJ$6</f>
        <v>0</v>
      </c>
      <c r="J14" s="993">
        <f t="shared" ref="J14:L14" si="10">$D14*$E14*AK$6</f>
        <v>0</v>
      </c>
      <c r="K14" s="993">
        <f t="shared" si="10"/>
        <v>0</v>
      </c>
      <c r="L14" s="993">
        <f t="shared" si="10"/>
        <v>0</v>
      </c>
      <c r="N14" s="993">
        <f>D14*F14</f>
        <v>0</v>
      </c>
      <c r="O14" s="993">
        <f>IFERROR(I14/X$5,0)</f>
        <v>0</v>
      </c>
      <c r="P14" s="993">
        <f t="shared" ref="P14" si="11">IFERROR(J14/Y$5,0)</f>
        <v>0</v>
      </c>
      <c r="Q14" s="993">
        <f t="shared" ref="Q14" si="12">IFERROR(K14/Z$5,0)</f>
        <v>0</v>
      </c>
      <c r="R14" s="993">
        <f t="shared" ref="R14" si="13">IFERROR(L14/AA$5,0)</f>
        <v>0</v>
      </c>
      <c r="T14" s="993">
        <f t="shared" si="1"/>
        <v>0</v>
      </c>
    </row>
    <row r="15" spans="2:46" ht="24" customHeight="1">
      <c r="B15" s="1111"/>
      <c r="C15" s="963" t="s">
        <v>612</v>
      </c>
      <c r="D15" s="1004"/>
      <c r="E15" s="1007"/>
      <c r="F15" s="1007"/>
      <c r="G15" s="962" t="s">
        <v>300</v>
      </c>
      <c r="T15" s="993">
        <f t="shared" si="1"/>
        <v>0</v>
      </c>
    </row>
    <row r="16" spans="2:46" ht="24" customHeight="1">
      <c r="B16" s="1111"/>
      <c r="C16" s="963" t="s">
        <v>613</v>
      </c>
      <c r="D16" s="1004"/>
      <c r="E16" s="1006">
        <v>1</v>
      </c>
      <c r="F16" s="1006">
        <f>1-E16</f>
        <v>0</v>
      </c>
      <c r="G16" s="962" t="s">
        <v>294</v>
      </c>
      <c r="H16" s="962" t="s">
        <v>630</v>
      </c>
      <c r="I16" s="993">
        <f>$D16*$E16*AD$6</f>
        <v>0</v>
      </c>
      <c r="J16" s="993">
        <f t="shared" ref="J16" si="14">$D16*$E16*AE$6</f>
        <v>0</v>
      </c>
      <c r="K16" s="993">
        <f t="shared" ref="K16" si="15">$D16*$E16*AF$6</f>
        <v>0</v>
      </c>
      <c r="L16" s="993">
        <f t="shared" ref="L16" si="16">$D16*$E16*AG$6</f>
        <v>0</v>
      </c>
      <c r="N16" s="993">
        <f>D16*F16</f>
        <v>0</v>
      </c>
      <c r="O16" s="993">
        <f>IFERROR(I16/X$5,0)</f>
        <v>0</v>
      </c>
      <c r="P16" s="993">
        <f t="shared" ref="P16" si="17">IFERROR(J16/Y$5,0)</f>
        <v>0</v>
      </c>
      <c r="Q16" s="993">
        <f t="shared" ref="Q16" si="18">IFERROR(K16/Z$5,0)</f>
        <v>0</v>
      </c>
      <c r="R16" s="993">
        <f t="shared" ref="R16" si="19">IFERROR(L16/AA$5,0)</f>
        <v>0</v>
      </c>
      <c r="T16" s="993">
        <f t="shared" si="1"/>
        <v>0</v>
      </c>
    </row>
    <row r="17" spans="2:20" ht="24" customHeight="1">
      <c r="B17" s="1111"/>
      <c r="C17" s="963" t="s">
        <v>614</v>
      </c>
      <c r="D17" s="1004"/>
      <c r="E17" s="1007"/>
      <c r="F17" s="1007"/>
      <c r="G17" s="962" t="s">
        <v>300</v>
      </c>
      <c r="T17" s="993">
        <f t="shared" si="1"/>
        <v>0</v>
      </c>
    </row>
    <row r="18" spans="2:20" ht="24" customHeight="1">
      <c r="B18" s="1111"/>
      <c r="C18" s="963" t="s">
        <v>615</v>
      </c>
      <c r="D18" s="1004"/>
      <c r="E18" s="1007"/>
      <c r="F18" s="1007"/>
      <c r="T18" s="993">
        <f t="shared" si="1"/>
        <v>0</v>
      </c>
    </row>
    <row r="19" spans="2:20" ht="24" customHeight="1">
      <c r="B19" s="1111"/>
      <c r="C19" s="963" t="s">
        <v>616</v>
      </c>
      <c r="D19" s="1004"/>
      <c r="E19" s="1007"/>
      <c r="F19" s="1007"/>
      <c r="G19" s="962" t="s">
        <v>300</v>
      </c>
      <c r="T19" s="993">
        <f t="shared" si="1"/>
        <v>0</v>
      </c>
    </row>
    <row r="20" spans="2:20" ht="24" customHeight="1">
      <c r="B20" s="1111"/>
      <c r="C20" s="963" t="s">
        <v>617</v>
      </c>
      <c r="D20" s="1004"/>
      <c r="E20" s="1007"/>
      <c r="F20" s="1007"/>
      <c r="T20" s="993">
        <f t="shared" si="1"/>
        <v>0</v>
      </c>
    </row>
    <row r="21" spans="2:20" ht="24" customHeight="1">
      <c r="B21" s="1111"/>
      <c r="C21" s="963" t="s">
        <v>618</v>
      </c>
      <c r="D21" s="1004"/>
      <c r="E21" s="1006">
        <v>0.9</v>
      </c>
      <c r="F21" s="1006">
        <f>1-E21</f>
        <v>9.9999999999999978E-2</v>
      </c>
      <c r="G21" s="962" t="s">
        <v>294</v>
      </c>
      <c r="H21" s="962" t="s">
        <v>630</v>
      </c>
      <c r="I21" s="993">
        <f>$D21*$E21*AD$6</f>
        <v>0</v>
      </c>
      <c r="J21" s="993">
        <f t="shared" ref="J21" si="20">$D21*$E21*AE$6</f>
        <v>0</v>
      </c>
      <c r="K21" s="993">
        <f t="shared" ref="K21" si="21">$D21*$E21*AF$6</f>
        <v>0</v>
      </c>
      <c r="L21" s="993">
        <f t="shared" ref="L21" si="22">$D21*$E21*AG$6</f>
        <v>0</v>
      </c>
      <c r="N21" s="993">
        <f>D21*F21</f>
        <v>0</v>
      </c>
      <c r="O21" s="993">
        <f>IFERROR(I21/X$5,0)</f>
        <v>0</v>
      </c>
      <c r="P21" s="993">
        <f t="shared" ref="P21" si="23">IFERROR(J21/Y$5,0)</f>
        <v>0</v>
      </c>
      <c r="Q21" s="993">
        <f t="shared" ref="Q21" si="24">IFERROR(K21/Z$5,0)</f>
        <v>0</v>
      </c>
      <c r="R21" s="993">
        <f t="shared" ref="R21" si="25">IFERROR(L21/AA$5,0)</f>
        <v>0</v>
      </c>
      <c r="T21" s="993">
        <f t="shared" si="1"/>
        <v>0</v>
      </c>
    </row>
    <row r="22" spans="2:20" ht="24" customHeight="1">
      <c r="B22" s="1111"/>
      <c r="C22" s="963" t="s">
        <v>619</v>
      </c>
      <c r="D22" s="1004"/>
      <c r="E22" s="1007"/>
      <c r="F22" s="1007"/>
      <c r="G22" s="962" t="s">
        <v>294</v>
      </c>
      <c r="H22" s="962" t="s">
        <v>225</v>
      </c>
      <c r="N22" s="993">
        <f>D22</f>
        <v>0</v>
      </c>
      <c r="T22" s="993">
        <f t="shared" si="1"/>
        <v>0</v>
      </c>
    </row>
    <row r="23" spans="2:20" ht="24" customHeight="1">
      <c r="B23" s="1111"/>
      <c r="C23" s="963" t="s">
        <v>632</v>
      </c>
      <c r="D23" s="1004"/>
      <c r="E23" s="1007"/>
      <c r="F23" s="1007"/>
      <c r="G23" s="962" t="s">
        <v>300</v>
      </c>
      <c r="T23" s="993">
        <f t="shared" si="1"/>
        <v>0</v>
      </c>
    </row>
    <row r="24" spans="2:20" ht="24" customHeight="1">
      <c r="B24" s="1111"/>
      <c r="C24" s="963"/>
      <c r="D24" s="1004"/>
      <c r="E24" s="1007"/>
      <c r="F24" s="1007"/>
      <c r="T24" s="993">
        <f t="shared" si="1"/>
        <v>0</v>
      </c>
    </row>
    <row r="25" spans="2:20" ht="24" customHeight="1">
      <c r="B25" s="1111"/>
      <c r="C25" s="963"/>
      <c r="D25" s="1004"/>
      <c r="E25" s="1007"/>
      <c r="F25" s="1007"/>
      <c r="T25" s="993">
        <f t="shared" si="1"/>
        <v>0</v>
      </c>
    </row>
    <row r="26" spans="2:20" ht="24" customHeight="1">
      <c r="B26" s="1111"/>
      <c r="C26" s="963"/>
      <c r="D26" s="1004"/>
      <c r="E26" s="1007"/>
      <c r="F26" s="1007"/>
      <c r="T26" s="993">
        <f t="shared" si="1"/>
        <v>0</v>
      </c>
    </row>
    <row r="27" spans="2:20" ht="24" customHeight="1">
      <c r="B27" s="1111"/>
      <c r="C27" s="963" t="s">
        <v>620</v>
      </c>
      <c r="D27" s="1004"/>
      <c r="E27" s="1007"/>
      <c r="F27" s="1007"/>
      <c r="T27" s="993">
        <f t="shared" si="1"/>
        <v>0</v>
      </c>
    </row>
    <row r="28" spans="2:20" ht="24" customHeight="1">
      <c r="B28" s="1111"/>
      <c r="C28" s="963" t="s">
        <v>192</v>
      </c>
      <c r="D28" s="1005">
        <f>SUM(D5:D27)</f>
        <v>0</v>
      </c>
      <c r="E28" s="1007"/>
      <c r="F28" s="1007"/>
    </row>
    <row r="29" spans="2:20" ht="24" customHeight="1">
      <c r="B29" s="1107" t="s">
        <v>660</v>
      </c>
      <c r="C29" s="1108"/>
      <c r="D29" s="1012"/>
      <c r="E29" s="1007"/>
      <c r="F29" s="1007"/>
    </row>
    <row r="30" spans="2:20" ht="24" customHeight="1">
      <c r="B30" s="1107" t="s">
        <v>662</v>
      </c>
      <c r="C30" s="1108"/>
      <c r="D30" s="1012"/>
      <c r="E30" s="1007"/>
      <c r="F30" s="1007"/>
    </row>
    <row r="31" spans="2:20" ht="24" customHeight="1"/>
    <row r="32" spans="2:20" ht="24" hidden="1" customHeight="1">
      <c r="C32" s="962" t="s">
        <v>642</v>
      </c>
      <c r="D32" s="989">
        <f>D5-('入力③（固定資産台帳）'!BB235+'入力③（固定資産台帳）'!BP235)*10000+D10+D15+D23+D27</f>
        <v>0</v>
      </c>
      <c r="E32" s="989"/>
      <c r="F32" s="989"/>
    </row>
  </sheetData>
  <mergeCells count="11">
    <mergeCell ref="B29:C29"/>
    <mergeCell ref="B30:C30"/>
    <mergeCell ref="AC2:AH2"/>
    <mergeCell ref="AI2:AN2"/>
    <mergeCell ref="AO2:AT2"/>
    <mergeCell ref="V2:V3"/>
    <mergeCell ref="B5:B28"/>
    <mergeCell ref="W2:AB2"/>
    <mergeCell ref="D2:D3"/>
    <mergeCell ref="B2:C3"/>
    <mergeCell ref="E2:F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5"/>
  <sheetViews>
    <sheetView topLeftCell="A4" workbookViewId="0">
      <selection activeCell="H5" sqref="H5:I25"/>
    </sheetView>
  </sheetViews>
  <sheetFormatPr defaultColWidth="9" defaultRowHeight="14.25"/>
  <cols>
    <col min="1" max="1" width="9" style="958"/>
    <col min="2" max="3" width="2.375" style="961" customWidth="1"/>
    <col min="4" max="9" width="11.625" style="958" customWidth="1"/>
    <col min="10" max="16384" width="9" style="958"/>
  </cols>
  <sheetData>
    <row r="2" spans="2:9">
      <c r="B2" s="1117"/>
      <c r="C2" s="1118"/>
      <c r="D2" s="1119"/>
      <c r="E2" s="1113" t="s">
        <v>237</v>
      </c>
      <c r="F2" s="1123"/>
      <c r="G2" s="1123"/>
      <c r="H2" s="1115" t="s">
        <v>317</v>
      </c>
      <c r="I2" s="1115"/>
    </row>
    <row r="3" spans="2:9">
      <c r="B3" s="1120"/>
      <c r="C3" s="1121"/>
      <c r="D3" s="1122"/>
      <c r="E3" s="959" t="s">
        <v>459</v>
      </c>
      <c r="F3" s="959" t="s">
        <v>458</v>
      </c>
      <c r="G3" s="959" t="s">
        <v>28</v>
      </c>
      <c r="H3" s="333" t="s">
        <v>458</v>
      </c>
      <c r="I3" s="333" t="s">
        <v>28</v>
      </c>
    </row>
    <row r="4" spans="2:9" ht="24" customHeight="1">
      <c r="B4" s="1116" t="s">
        <v>240</v>
      </c>
      <c r="C4" s="1116" t="s">
        <v>293</v>
      </c>
      <c r="D4" s="333" t="s">
        <v>669</v>
      </c>
      <c r="E4" s="960"/>
      <c r="F4" s="960"/>
      <c r="G4" s="960"/>
      <c r="H4" s="353">
        <f>IF(E4=0,0,F4/E4*100)</f>
        <v>0</v>
      </c>
      <c r="I4" s="353">
        <f>IF(E4=0,0,G4/E4*100)</f>
        <v>0</v>
      </c>
    </row>
    <row r="5" spans="2:9" ht="24" customHeight="1">
      <c r="B5" s="1116"/>
      <c r="C5" s="1116"/>
      <c r="D5" s="333" t="s">
        <v>668</v>
      </c>
      <c r="E5" s="960"/>
      <c r="F5" s="960"/>
      <c r="G5" s="960"/>
      <c r="H5" s="353">
        <f t="shared" ref="H5:H25" si="0">IF(E5=0,0,F5/E5*100)</f>
        <v>0</v>
      </c>
      <c r="I5" s="353">
        <f t="shared" ref="I5:I25" si="1">IF(E5=0,0,G5/E5*100)</f>
        <v>0</v>
      </c>
    </row>
    <row r="6" spans="2:9" ht="24" customHeight="1">
      <c r="B6" s="1116"/>
      <c r="C6" s="1116"/>
      <c r="D6" s="333" t="s">
        <v>667</v>
      </c>
      <c r="E6" s="960"/>
      <c r="F6" s="960"/>
      <c r="G6" s="960"/>
      <c r="H6" s="353">
        <f t="shared" si="0"/>
        <v>0</v>
      </c>
      <c r="I6" s="353">
        <f t="shared" si="1"/>
        <v>0</v>
      </c>
    </row>
    <row r="7" spans="2:9" ht="24" customHeight="1">
      <c r="B7" s="1116"/>
      <c r="C7" s="1116"/>
      <c r="D7" s="333" t="s">
        <v>666</v>
      </c>
      <c r="E7" s="960"/>
      <c r="F7" s="960"/>
      <c r="G7" s="960"/>
      <c r="H7" s="353">
        <f t="shared" si="0"/>
        <v>0</v>
      </c>
      <c r="I7" s="353">
        <f t="shared" si="1"/>
        <v>0</v>
      </c>
    </row>
    <row r="8" spans="2:9" ht="24" customHeight="1">
      <c r="B8" s="1116"/>
      <c r="C8" s="1116"/>
      <c r="D8" s="333" t="s">
        <v>665</v>
      </c>
      <c r="E8" s="960"/>
      <c r="F8" s="960"/>
      <c r="G8" s="960"/>
      <c r="H8" s="353">
        <f t="shared" si="0"/>
        <v>0</v>
      </c>
      <c r="I8" s="353">
        <f t="shared" si="1"/>
        <v>0</v>
      </c>
    </row>
    <row r="9" spans="2:9" ht="24" customHeight="1">
      <c r="B9" s="1116"/>
      <c r="C9" s="1116"/>
      <c r="D9" s="333" t="s">
        <v>46</v>
      </c>
      <c r="E9" s="351">
        <f>SUM(E4:E8)</f>
        <v>0</v>
      </c>
      <c r="F9" s="351">
        <f t="shared" ref="F9:G9" si="2">SUM(F4:F8)</f>
        <v>0</v>
      </c>
      <c r="G9" s="351">
        <f t="shared" si="2"/>
        <v>0</v>
      </c>
      <c r="H9" s="353">
        <f t="shared" si="0"/>
        <v>0</v>
      </c>
      <c r="I9" s="353">
        <f t="shared" si="1"/>
        <v>0</v>
      </c>
    </row>
    <row r="10" spans="2:9" ht="24" customHeight="1">
      <c r="B10" s="1116"/>
      <c r="C10" s="1116" t="s">
        <v>18</v>
      </c>
      <c r="D10" s="333" t="s">
        <v>11</v>
      </c>
      <c r="E10" s="960"/>
      <c r="F10" s="960"/>
      <c r="G10" s="960"/>
      <c r="H10" s="353">
        <f t="shared" si="0"/>
        <v>0</v>
      </c>
      <c r="I10" s="353">
        <f t="shared" si="1"/>
        <v>0</v>
      </c>
    </row>
    <row r="11" spans="2:9" ht="24" customHeight="1">
      <c r="B11" s="1116"/>
      <c r="C11" s="1116"/>
      <c r="D11" s="333" t="s">
        <v>12</v>
      </c>
      <c r="E11" s="960"/>
      <c r="F11" s="960"/>
      <c r="G11" s="960"/>
      <c r="H11" s="353">
        <f t="shared" si="0"/>
        <v>0</v>
      </c>
      <c r="I11" s="353">
        <f t="shared" si="1"/>
        <v>0</v>
      </c>
    </row>
    <row r="12" spans="2:9" ht="24" customHeight="1">
      <c r="B12" s="1116"/>
      <c r="C12" s="1116"/>
      <c r="D12" s="333" t="s">
        <v>13</v>
      </c>
      <c r="E12" s="960"/>
      <c r="F12" s="960"/>
      <c r="G12" s="960"/>
      <c r="H12" s="353">
        <f t="shared" si="0"/>
        <v>0</v>
      </c>
      <c r="I12" s="353">
        <f t="shared" si="1"/>
        <v>0</v>
      </c>
    </row>
    <row r="13" spans="2:9" ht="24" customHeight="1">
      <c r="B13" s="1116"/>
      <c r="C13" s="1116"/>
      <c r="D13" s="333" t="s">
        <v>46</v>
      </c>
      <c r="E13" s="351">
        <f>SUM(E10:E12)</f>
        <v>0</v>
      </c>
      <c r="F13" s="351">
        <f t="shared" ref="F13:G13" si="3">SUM(F10:F12)</f>
        <v>0</v>
      </c>
      <c r="G13" s="351">
        <f t="shared" si="3"/>
        <v>0</v>
      </c>
      <c r="H13" s="353">
        <f t="shared" si="0"/>
        <v>0</v>
      </c>
      <c r="I13" s="353">
        <f t="shared" si="1"/>
        <v>0</v>
      </c>
    </row>
    <row r="14" spans="2:9" ht="24" customHeight="1">
      <c r="B14" s="1116" t="s">
        <v>457</v>
      </c>
      <c r="C14" s="1116" t="s">
        <v>293</v>
      </c>
      <c r="D14" s="333" t="s">
        <v>411</v>
      </c>
      <c r="E14" s="960"/>
      <c r="F14" s="960"/>
      <c r="G14" s="960"/>
      <c r="H14" s="353">
        <f t="shared" si="0"/>
        <v>0</v>
      </c>
      <c r="I14" s="353">
        <f t="shared" si="1"/>
        <v>0</v>
      </c>
    </row>
    <row r="15" spans="2:9" ht="24" customHeight="1">
      <c r="B15" s="1116"/>
      <c r="C15" s="1116"/>
      <c r="D15" s="333" t="s">
        <v>454</v>
      </c>
      <c r="E15" s="960"/>
      <c r="F15" s="960"/>
      <c r="G15" s="960"/>
      <c r="H15" s="353">
        <f t="shared" si="0"/>
        <v>0</v>
      </c>
      <c r="I15" s="353">
        <f t="shared" si="1"/>
        <v>0</v>
      </c>
    </row>
    <row r="16" spans="2:9" ht="24" customHeight="1">
      <c r="B16" s="1116"/>
      <c r="C16" s="1116"/>
      <c r="D16" s="333" t="s">
        <v>455</v>
      </c>
      <c r="E16" s="960"/>
      <c r="F16" s="960"/>
      <c r="G16" s="960"/>
      <c r="H16" s="353">
        <f t="shared" si="0"/>
        <v>0</v>
      </c>
      <c r="I16" s="353">
        <f t="shared" si="1"/>
        <v>0</v>
      </c>
    </row>
    <row r="17" spans="2:9" ht="24" customHeight="1">
      <c r="B17" s="1116"/>
      <c r="C17" s="1116"/>
      <c r="D17" s="333" t="s">
        <v>285</v>
      </c>
      <c r="E17" s="960"/>
      <c r="F17" s="960"/>
      <c r="G17" s="960"/>
      <c r="H17" s="353">
        <f t="shared" si="0"/>
        <v>0</v>
      </c>
      <c r="I17" s="353">
        <f t="shared" si="1"/>
        <v>0</v>
      </c>
    </row>
    <row r="18" spans="2:9" ht="24" customHeight="1">
      <c r="B18" s="1116"/>
      <c r="C18" s="1116"/>
      <c r="D18" s="333" t="s">
        <v>456</v>
      </c>
      <c r="E18" s="960"/>
      <c r="F18" s="960"/>
      <c r="G18" s="960"/>
      <c r="H18" s="353">
        <f t="shared" si="0"/>
        <v>0</v>
      </c>
      <c r="I18" s="353">
        <f t="shared" si="1"/>
        <v>0</v>
      </c>
    </row>
    <row r="19" spans="2:9" ht="24" customHeight="1">
      <c r="B19" s="1116"/>
      <c r="C19" s="1116"/>
      <c r="D19" s="333" t="s">
        <v>287</v>
      </c>
      <c r="E19" s="960"/>
      <c r="F19" s="960"/>
      <c r="G19" s="960"/>
      <c r="H19" s="353">
        <f t="shared" si="0"/>
        <v>0</v>
      </c>
      <c r="I19" s="353">
        <f t="shared" si="1"/>
        <v>0</v>
      </c>
    </row>
    <row r="20" spans="2:9" ht="24" customHeight="1">
      <c r="B20" s="1116"/>
      <c r="C20" s="1116"/>
      <c r="D20" s="333" t="s">
        <v>284</v>
      </c>
      <c r="E20" s="960"/>
      <c r="F20" s="960"/>
      <c r="G20" s="960"/>
      <c r="H20" s="353">
        <f t="shared" si="0"/>
        <v>0</v>
      </c>
      <c r="I20" s="353">
        <f t="shared" si="1"/>
        <v>0</v>
      </c>
    </row>
    <row r="21" spans="2:9" ht="24" customHeight="1">
      <c r="B21" s="1116"/>
      <c r="C21" s="1116"/>
      <c r="D21" s="333" t="s">
        <v>46</v>
      </c>
      <c r="E21" s="351">
        <f>SUM(E14:E20)</f>
        <v>0</v>
      </c>
      <c r="F21" s="351">
        <f t="shared" ref="F21:G21" si="4">SUM(F14:F20)</f>
        <v>0</v>
      </c>
      <c r="G21" s="351">
        <f t="shared" si="4"/>
        <v>0</v>
      </c>
      <c r="H21" s="353">
        <f t="shared" si="0"/>
        <v>0</v>
      </c>
      <c r="I21" s="353">
        <f t="shared" si="1"/>
        <v>0</v>
      </c>
    </row>
    <row r="22" spans="2:9" ht="24" customHeight="1">
      <c r="B22" s="1116"/>
      <c r="C22" s="1116" t="s">
        <v>18</v>
      </c>
      <c r="D22" s="333" t="s">
        <v>11</v>
      </c>
      <c r="E22" s="960"/>
      <c r="F22" s="960"/>
      <c r="G22" s="960"/>
      <c r="H22" s="353">
        <f t="shared" si="0"/>
        <v>0</v>
      </c>
      <c r="I22" s="353">
        <f t="shared" si="1"/>
        <v>0</v>
      </c>
    </row>
    <row r="23" spans="2:9" ht="24" customHeight="1">
      <c r="B23" s="1116"/>
      <c r="C23" s="1116"/>
      <c r="D23" s="333" t="s">
        <v>12</v>
      </c>
      <c r="E23" s="960"/>
      <c r="F23" s="960"/>
      <c r="G23" s="960"/>
      <c r="H23" s="353">
        <f t="shared" si="0"/>
        <v>0</v>
      </c>
      <c r="I23" s="353">
        <f t="shared" si="1"/>
        <v>0</v>
      </c>
    </row>
    <row r="24" spans="2:9" ht="24" customHeight="1">
      <c r="B24" s="1116"/>
      <c r="C24" s="1116"/>
      <c r="D24" s="333" t="s">
        <v>13</v>
      </c>
      <c r="E24" s="960"/>
      <c r="F24" s="960"/>
      <c r="G24" s="960"/>
      <c r="H24" s="353">
        <f t="shared" si="0"/>
        <v>0</v>
      </c>
      <c r="I24" s="353">
        <f t="shared" si="1"/>
        <v>0</v>
      </c>
    </row>
    <row r="25" spans="2:9" ht="24" customHeight="1">
      <c r="B25" s="1116"/>
      <c r="C25" s="1116"/>
      <c r="D25" s="333" t="s">
        <v>46</v>
      </c>
      <c r="E25" s="351">
        <f>SUM(E22:E24)</f>
        <v>0</v>
      </c>
      <c r="F25" s="351">
        <f t="shared" ref="F25:G25" si="5">SUM(F22:F24)</f>
        <v>0</v>
      </c>
      <c r="G25" s="351">
        <f t="shared" si="5"/>
        <v>0</v>
      </c>
      <c r="H25" s="353">
        <f t="shared" si="0"/>
        <v>0</v>
      </c>
      <c r="I25" s="353">
        <f t="shared" si="1"/>
        <v>0</v>
      </c>
    </row>
  </sheetData>
  <mergeCells count="9">
    <mergeCell ref="H2:I2"/>
    <mergeCell ref="B4:B13"/>
    <mergeCell ref="C4:C9"/>
    <mergeCell ref="C10:C13"/>
    <mergeCell ref="B14:B25"/>
    <mergeCell ref="C14:C21"/>
    <mergeCell ref="C22:C25"/>
    <mergeCell ref="B2:D3"/>
    <mergeCell ref="E2:G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E236"/>
  <sheetViews>
    <sheetView showZeros="0" zoomScaleNormal="100" workbookViewId="0">
      <pane xSplit="2" ySplit="4" topLeftCell="AD5" activePane="bottomRight" state="frozen"/>
      <selection pane="topRight" activeCell="C1" sqref="C1"/>
      <selection pane="bottomLeft" activeCell="A5" sqref="A5"/>
      <selection pane="bottomRight" activeCell="AM15" sqref="AM15:AM16"/>
    </sheetView>
  </sheetViews>
  <sheetFormatPr defaultColWidth="8.625" defaultRowHeight="14.25"/>
  <cols>
    <col min="1" max="1" width="9" style="73" customWidth="1"/>
    <col min="2" max="2" width="5.875" style="73" customWidth="1"/>
    <col min="3" max="3" width="20.625" style="73" customWidth="1"/>
    <col min="4" max="8" width="10.625" style="73" customWidth="1"/>
    <col min="9" max="9" width="10.625" style="523" hidden="1" customWidth="1"/>
    <col min="10" max="10" width="10.625" style="514" customWidth="1"/>
    <col min="11" max="45" width="10.625" style="73" customWidth="1"/>
    <col min="46" max="46" width="10.75" style="73" customWidth="1"/>
    <col min="47" max="80" width="10.625" style="73" customWidth="1"/>
    <col min="81" max="315" width="8.625" style="73"/>
    <col min="316" max="316" width="1.625" style="73" customWidth="1"/>
    <col min="317" max="317" width="4.625" style="73" customWidth="1"/>
    <col min="318" max="318" width="20.625" style="73" customWidth="1"/>
    <col min="319" max="319" width="8.625" style="73" customWidth="1"/>
    <col min="320" max="323" width="6.625" style="73" customWidth="1"/>
    <col min="324" max="335" width="7.625" style="73" customWidth="1"/>
    <col min="336" max="336" width="1.625" style="73" customWidth="1"/>
    <col min="337" max="571" width="8.625" style="73"/>
    <col min="572" max="572" width="1.625" style="73" customWidth="1"/>
    <col min="573" max="573" width="4.625" style="73" customWidth="1"/>
    <col min="574" max="574" width="20.625" style="73" customWidth="1"/>
    <col min="575" max="575" width="8.625" style="73" customWidth="1"/>
    <col min="576" max="579" width="6.625" style="73" customWidth="1"/>
    <col min="580" max="591" width="7.625" style="73" customWidth="1"/>
    <col min="592" max="592" width="1.625" style="73" customWidth="1"/>
    <col min="593" max="827" width="8.625" style="73"/>
    <col min="828" max="828" width="1.625" style="73" customWidth="1"/>
    <col min="829" max="829" width="4.625" style="73" customWidth="1"/>
    <col min="830" max="830" width="20.625" style="73" customWidth="1"/>
    <col min="831" max="831" width="8.625" style="73" customWidth="1"/>
    <col min="832" max="835" width="6.625" style="73" customWidth="1"/>
    <col min="836" max="847" width="7.625" style="73" customWidth="1"/>
    <col min="848" max="848" width="1.625" style="73" customWidth="1"/>
    <col min="849" max="1083" width="8.625" style="73"/>
    <col min="1084" max="1084" width="1.625" style="73" customWidth="1"/>
    <col min="1085" max="1085" width="4.625" style="73" customWidth="1"/>
    <col min="1086" max="1086" width="20.625" style="73" customWidth="1"/>
    <col min="1087" max="1087" width="8.625" style="73" customWidth="1"/>
    <col min="1088" max="1091" width="6.625" style="73" customWidth="1"/>
    <col min="1092" max="1103" width="7.625" style="73" customWidth="1"/>
    <col min="1104" max="1104" width="1.625" style="73" customWidth="1"/>
    <col min="1105" max="1339" width="8.625" style="73"/>
    <col min="1340" max="1340" width="1.625" style="73" customWidth="1"/>
    <col min="1341" max="1341" width="4.625" style="73" customWidth="1"/>
    <col min="1342" max="1342" width="20.625" style="73" customWidth="1"/>
    <col min="1343" max="1343" width="8.625" style="73" customWidth="1"/>
    <col min="1344" max="1347" width="6.625" style="73" customWidth="1"/>
    <col min="1348" max="1359" width="7.625" style="73" customWidth="1"/>
    <col min="1360" max="1360" width="1.625" style="73" customWidth="1"/>
    <col min="1361" max="1595" width="8.625" style="73"/>
    <col min="1596" max="1596" width="1.625" style="73" customWidth="1"/>
    <col min="1597" max="1597" width="4.625" style="73" customWidth="1"/>
    <col min="1598" max="1598" width="20.625" style="73" customWidth="1"/>
    <col min="1599" max="1599" width="8.625" style="73" customWidth="1"/>
    <col min="1600" max="1603" width="6.625" style="73" customWidth="1"/>
    <col min="1604" max="1615" width="7.625" style="73" customWidth="1"/>
    <col min="1616" max="1616" width="1.625" style="73" customWidth="1"/>
    <col min="1617" max="1851" width="8.625" style="73"/>
    <col min="1852" max="1852" width="1.625" style="73" customWidth="1"/>
    <col min="1853" max="1853" width="4.625" style="73" customWidth="1"/>
    <col min="1854" max="1854" width="20.625" style="73" customWidth="1"/>
    <col min="1855" max="1855" width="8.625" style="73" customWidth="1"/>
    <col min="1856" max="1859" width="6.625" style="73" customWidth="1"/>
    <col min="1860" max="1871" width="7.625" style="73" customWidth="1"/>
    <col min="1872" max="1872" width="1.625" style="73" customWidth="1"/>
    <col min="1873" max="2107" width="8.625" style="73"/>
    <col min="2108" max="2108" width="1.625" style="73" customWidth="1"/>
    <col min="2109" max="2109" width="4.625" style="73" customWidth="1"/>
    <col min="2110" max="2110" width="20.625" style="73" customWidth="1"/>
    <col min="2111" max="2111" width="8.625" style="73" customWidth="1"/>
    <col min="2112" max="2115" width="6.625" style="73" customWidth="1"/>
    <col min="2116" max="2127" width="7.625" style="73" customWidth="1"/>
    <col min="2128" max="2128" width="1.625" style="73" customWidth="1"/>
    <col min="2129" max="2363" width="8.625" style="73"/>
    <col min="2364" max="2364" width="1.625" style="73" customWidth="1"/>
    <col min="2365" max="2365" width="4.625" style="73" customWidth="1"/>
    <col min="2366" max="2366" width="20.625" style="73" customWidth="1"/>
    <col min="2367" max="2367" width="8.625" style="73" customWidth="1"/>
    <col min="2368" max="2371" width="6.625" style="73" customWidth="1"/>
    <col min="2372" max="2383" width="7.625" style="73" customWidth="1"/>
    <col min="2384" max="2384" width="1.625" style="73" customWidth="1"/>
    <col min="2385" max="2619" width="8.625" style="73"/>
    <col min="2620" max="2620" width="1.625" style="73" customWidth="1"/>
    <col min="2621" max="2621" width="4.625" style="73" customWidth="1"/>
    <col min="2622" max="2622" width="20.625" style="73" customWidth="1"/>
    <col min="2623" max="2623" width="8.625" style="73" customWidth="1"/>
    <col min="2624" max="2627" width="6.625" style="73" customWidth="1"/>
    <col min="2628" max="2639" width="7.625" style="73" customWidth="1"/>
    <col min="2640" max="2640" width="1.625" style="73" customWidth="1"/>
    <col min="2641" max="2875" width="8.625" style="73"/>
    <col min="2876" max="2876" width="1.625" style="73" customWidth="1"/>
    <col min="2877" max="2877" width="4.625" style="73" customWidth="1"/>
    <col min="2878" max="2878" width="20.625" style="73" customWidth="1"/>
    <col min="2879" max="2879" width="8.625" style="73" customWidth="1"/>
    <col min="2880" max="2883" width="6.625" style="73" customWidth="1"/>
    <col min="2884" max="2895" width="7.625" style="73" customWidth="1"/>
    <col min="2896" max="2896" width="1.625" style="73" customWidth="1"/>
    <col min="2897" max="3131" width="8.625" style="73"/>
    <col min="3132" max="3132" width="1.625" style="73" customWidth="1"/>
    <col min="3133" max="3133" width="4.625" style="73" customWidth="1"/>
    <col min="3134" max="3134" width="20.625" style="73" customWidth="1"/>
    <col min="3135" max="3135" width="8.625" style="73" customWidth="1"/>
    <col min="3136" max="3139" width="6.625" style="73" customWidth="1"/>
    <col min="3140" max="3151" width="7.625" style="73" customWidth="1"/>
    <col min="3152" max="3152" width="1.625" style="73" customWidth="1"/>
    <col min="3153" max="3387" width="8.625" style="73"/>
    <col min="3388" max="3388" width="1.625" style="73" customWidth="1"/>
    <col min="3389" max="3389" width="4.625" style="73" customWidth="1"/>
    <col min="3390" max="3390" width="20.625" style="73" customWidth="1"/>
    <col min="3391" max="3391" width="8.625" style="73" customWidth="1"/>
    <col min="3392" max="3395" width="6.625" style="73" customWidth="1"/>
    <col min="3396" max="3407" width="7.625" style="73" customWidth="1"/>
    <col min="3408" max="3408" width="1.625" style="73" customWidth="1"/>
    <col min="3409" max="3643" width="8.625" style="73"/>
    <col min="3644" max="3644" width="1.625" style="73" customWidth="1"/>
    <col min="3645" max="3645" width="4.625" style="73" customWidth="1"/>
    <col min="3646" max="3646" width="20.625" style="73" customWidth="1"/>
    <col min="3647" max="3647" width="8.625" style="73" customWidth="1"/>
    <col min="3648" max="3651" width="6.625" style="73" customWidth="1"/>
    <col min="3652" max="3663" width="7.625" style="73" customWidth="1"/>
    <col min="3664" max="3664" width="1.625" style="73" customWidth="1"/>
    <col min="3665" max="3899" width="8.625" style="73"/>
    <col min="3900" max="3900" width="1.625" style="73" customWidth="1"/>
    <col min="3901" max="3901" width="4.625" style="73" customWidth="1"/>
    <col min="3902" max="3902" width="20.625" style="73" customWidth="1"/>
    <col min="3903" max="3903" width="8.625" style="73" customWidth="1"/>
    <col min="3904" max="3907" width="6.625" style="73" customWidth="1"/>
    <col min="3908" max="3919" width="7.625" style="73" customWidth="1"/>
    <col min="3920" max="3920" width="1.625" style="73" customWidth="1"/>
    <col min="3921" max="4155" width="8.625" style="73"/>
    <col min="4156" max="4156" width="1.625" style="73" customWidth="1"/>
    <col min="4157" max="4157" width="4.625" style="73" customWidth="1"/>
    <col min="4158" max="4158" width="20.625" style="73" customWidth="1"/>
    <col min="4159" max="4159" width="8.625" style="73" customWidth="1"/>
    <col min="4160" max="4163" width="6.625" style="73" customWidth="1"/>
    <col min="4164" max="4175" width="7.625" style="73" customWidth="1"/>
    <col min="4176" max="4176" width="1.625" style="73" customWidth="1"/>
    <col min="4177" max="4411" width="8.625" style="73"/>
    <col min="4412" max="4412" width="1.625" style="73" customWidth="1"/>
    <col min="4413" max="4413" width="4.625" style="73" customWidth="1"/>
    <col min="4414" max="4414" width="20.625" style="73" customWidth="1"/>
    <col min="4415" max="4415" width="8.625" style="73" customWidth="1"/>
    <col min="4416" max="4419" width="6.625" style="73" customWidth="1"/>
    <col min="4420" max="4431" width="7.625" style="73" customWidth="1"/>
    <col min="4432" max="4432" width="1.625" style="73" customWidth="1"/>
    <col min="4433" max="4667" width="8.625" style="73"/>
    <col min="4668" max="4668" width="1.625" style="73" customWidth="1"/>
    <col min="4669" max="4669" width="4.625" style="73" customWidth="1"/>
    <col min="4670" max="4670" width="20.625" style="73" customWidth="1"/>
    <col min="4671" max="4671" width="8.625" style="73" customWidth="1"/>
    <col min="4672" max="4675" width="6.625" style="73" customWidth="1"/>
    <col min="4676" max="4687" width="7.625" style="73" customWidth="1"/>
    <col min="4688" max="4688" width="1.625" style="73" customWidth="1"/>
    <col min="4689" max="4923" width="8.625" style="73"/>
    <col min="4924" max="4924" width="1.625" style="73" customWidth="1"/>
    <col min="4925" max="4925" width="4.625" style="73" customWidth="1"/>
    <col min="4926" max="4926" width="20.625" style="73" customWidth="1"/>
    <col min="4927" max="4927" width="8.625" style="73" customWidth="1"/>
    <col min="4928" max="4931" width="6.625" style="73" customWidth="1"/>
    <col min="4932" max="4943" width="7.625" style="73" customWidth="1"/>
    <col min="4944" max="4944" width="1.625" style="73" customWidth="1"/>
    <col min="4945" max="5179" width="8.625" style="73"/>
    <col min="5180" max="5180" width="1.625" style="73" customWidth="1"/>
    <col min="5181" max="5181" width="4.625" style="73" customWidth="1"/>
    <col min="5182" max="5182" width="20.625" style="73" customWidth="1"/>
    <col min="5183" max="5183" width="8.625" style="73" customWidth="1"/>
    <col min="5184" max="5187" width="6.625" style="73" customWidth="1"/>
    <col min="5188" max="5199" width="7.625" style="73" customWidth="1"/>
    <col min="5200" max="5200" width="1.625" style="73" customWidth="1"/>
    <col min="5201" max="5435" width="8.625" style="73"/>
    <col min="5436" max="5436" width="1.625" style="73" customWidth="1"/>
    <col min="5437" max="5437" width="4.625" style="73" customWidth="1"/>
    <col min="5438" max="5438" width="20.625" style="73" customWidth="1"/>
    <col min="5439" max="5439" width="8.625" style="73" customWidth="1"/>
    <col min="5440" max="5443" width="6.625" style="73" customWidth="1"/>
    <col min="5444" max="5455" width="7.625" style="73" customWidth="1"/>
    <col min="5456" max="5456" width="1.625" style="73" customWidth="1"/>
    <col min="5457" max="5691" width="8.625" style="73"/>
    <col min="5692" max="5692" width="1.625" style="73" customWidth="1"/>
    <col min="5693" max="5693" width="4.625" style="73" customWidth="1"/>
    <col min="5694" max="5694" width="20.625" style="73" customWidth="1"/>
    <col min="5695" max="5695" width="8.625" style="73" customWidth="1"/>
    <col min="5696" max="5699" width="6.625" style="73" customWidth="1"/>
    <col min="5700" max="5711" width="7.625" style="73" customWidth="1"/>
    <col min="5712" max="5712" width="1.625" style="73" customWidth="1"/>
    <col min="5713" max="5947" width="8.625" style="73"/>
    <col min="5948" max="5948" width="1.625" style="73" customWidth="1"/>
    <col min="5949" max="5949" width="4.625" style="73" customWidth="1"/>
    <col min="5950" max="5950" width="20.625" style="73" customWidth="1"/>
    <col min="5951" max="5951" width="8.625" style="73" customWidth="1"/>
    <col min="5952" max="5955" width="6.625" style="73" customWidth="1"/>
    <col min="5956" max="5967" width="7.625" style="73" customWidth="1"/>
    <col min="5968" max="5968" width="1.625" style="73" customWidth="1"/>
    <col min="5969" max="6203" width="8.625" style="73"/>
    <col min="6204" max="6204" width="1.625" style="73" customWidth="1"/>
    <col min="6205" max="6205" width="4.625" style="73" customWidth="1"/>
    <col min="6206" max="6206" width="20.625" style="73" customWidth="1"/>
    <col min="6207" max="6207" width="8.625" style="73" customWidth="1"/>
    <col min="6208" max="6211" width="6.625" style="73" customWidth="1"/>
    <col min="6212" max="6223" width="7.625" style="73" customWidth="1"/>
    <col min="6224" max="6224" width="1.625" style="73" customWidth="1"/>
    <col min="6225" max="6459" width="8.625" style="73"/>
    <col min="6460" max="6460" width="1.625" style="73" customWidth="1"/>
    <col min="6461" max="6461" width="4.625" style="73" customWidth="1"/>
    <col min="6462" max="6462" width="20.625" style="73" customWidth="1"/>
    <col min="6463" max="6463" width="8.625" style="73" customWidth="1"/>
    <col min="6464" max="6467" width="6.625" style="73" customWidth="1"/>
    <col min="6468" max="6479" width="7.625" style="73" customWidth="1"/>
    <col min="6480" max="6480" width="1.625" style="73" customWidth="1"/>
    <col min="6481" max="6715" width="8.625" style="73"/>
    <col min="6716" max="6716" width="1.625" style="73" customWidth="1"/>
    <col min="6717" max="6717" width="4.625" style="73" customWidth="1"/>
    <col min="6718" max="6718" width="20.625" style="73" customWidth="1"/>
    <col min="6719" max="6719" width="8.625" style="73" customWidth="1"/>
    <col min="6720" max="6723" width="6.625" style="73" customWidth="1"/>
    <col min="6724" max="6735" width="7.625" style="73" customWidth="1"/>
    <col min="6736" max="6736" width="1.625" style="73" customWidth="1"/>
    <col min="6737" max="6971" width="8.625" style="73"/>
    <col min="6972" max="6972" width="1.625" style="73" customWidth="1"/>
    <col min="6973" max="6973" width="4.625" style="73" customWidth="1"/>
    <col min="6974" max="6974" width="20.625" style="73" customWidth="1"/>
    <col min="6975" max="6975" width="8.625" style="73" customWidth="1"/>
    <col min="6976" max="6979" width="6.625" style="73" customWidth="1"/>
    <col min="6980" max="6991" width="7.625" style="73" customWidth="1"/>
    <col min="6992" max="6992" width="1.625" style="73" customWidth="1"/>
    <col min="6993" max="7227" width="8.625" style="73"/>
    <col min="7228" max="7228" width="1.625" style="73" customWidth="1"/>
    <col min="7229" max="7229" width="4.625" style="73" customWidth="1"/>
    <col min="7230" max="7230" width="20.625" style="73" customWidth="1"/>
    <col min="7231" max="7231" width="8.625" style="73" customWidth="1"/>
    <col min="7232" max="7235" width="6.625" style="73" customWidth="1"/>
    <col min="7236" max="7247" width="7.625" style="73" customWidth="1"/>
    <col min="7248" max="7248" width="1.625" style="73" customWidth="1"/>
    <col min="7249" max="7483" width="8.625" style="73"/>
    <col min="7484" max="7484" width="1.625" style="73" customWidth="1"/>
    <col min="7485" max="7485" width="4.625" style="73" customWidth="1"/>
    <col min="7486" max="7486" width="20.625" style="73" customWidth="1"/>
    <col min="7487" max="7487" width="8.625" style="73" customWidth="1"/>
    <col min="7488" max="7491" width="6.625" style="73" customWidth="1"/>
    <col min="7492" max="7503" width="7.625" style="73" customWidth="1"/>
    <col min="7504" max="7504" width="1.625" style="73" customWidth="1"/>
    <col min="7505" max="7739" width="8.625" style="73"/>
    <col min="7740" max="7740" width="1.625" style="73" customWidth="1"/>
    <col min="7741" max="7741" width="4.625" style="73" customWidth="1"/>
    <col min="7742" max="7742" width="20.625" style="73" customWidth="1"/>
    <col min="7743" max="7743" width="8.625" style="73" customWidth="1"/>
    <col min="7744" max="7747" width="6.625" style="73" customWidth="1"/>
    <col min="7748" max="7759" width="7.625" style="73" customWidth="1"/>
    <col min="7760" max="7760" width="1.625" style="73" customWidth="1"/>
    <col min="7761" max="7995" width="8.625" style="73"/>
    <col min="7996" max="7996" width="1.625" style="73" customWidth="1"/>
    <col min="7997" max="7997" width="4.625" style="73" customWidth="1"/>
    <col min="7998" max="7998" width="20.625" style="73" customWidth="1"/>
    <col min="7999" max="7999" width="8.625" style="73" customWidth="1"/>
    <col min="8000" max="8003" width="6.625" style="73" customWidth="1"/>
    <col min="8004" max="8015" width="7.625" style="73" customWidth="1"/>
    <col min="8016" max="8016" width="1.625" style="73" customWidth="1"/>
    <col min="8017" max="8251" width="8.625" style="73"/>
    <col min="8252" max="8252" width="1.625" style="73" customWidth="1"/>
    <col min="8253" max="8253" width="4.625" style="73" customWidth="1"/>
    <col min="8254" max="8254" width="20.625" style="73" customWidth="1"/>
    <col min="8255" max="8255" width="8.625" style="73" customWidth="1"/>
    <col min="8256" max="8259" width="6.625" style="73" customWidth="1"/>
    <col min="8260" max="8271" width="7.625" style="73" customWidth="1"/>
    <col min="8272" max="8272" width="1.625" style="73" customWidth="1"/>
    <col min="8273" max="8507" width="8.625" style="73"/>
    <col min="8508" max="8508" width="1.625" style="73" customWidth="1"/>
    <col min="8509" max="8509" width="4.625" style="73" customWidth="1"/>
    <col min="8510" max="8510" width="20.625" style="73" customWidth="1"/>
    <col min="8511" max="8511" width="8.625" style="73" customWidth="1"/>
    <col min="8512" max="8515" width="6.625" style="73" customWidth="1"/>
    <col min="8516" max="8527" width="7.625" style="73" customWidth="1"/>
    <col min="8528" max="8528" width="1.625" style="73" customWidth="1"/>
    <col min="8529" max="8763" width="8.625" style="73"/>
    <col min="8764" max="8764" width="1.625" style="73" customWidth="1"/>
    <col min="8765" max="8765" width="4.625" style="73" customWidth="1"/>
    <col min="8766" max="8766" width="20.625" style="73" customWidth="1"/>
    <col min="8767" max="8767" width="8.625" style="73" customWidth="1"/>
    <col min="8768" max="8771" width="6.625" style="73" customWidth="1"/>
    <col min="8772" max="8783" width="7.625" style="73" customWidth="1"/>
    <col min="8784" max="8784" width="1.625" style="73" customWidth="1"/>
    <col min="8785" max="9019" width="8.625" style="73"/>
    <col min="9020" max="9020" width="1.625" style="73" customWidth="1"/>
    <col min="9021" max="9021" width="4.625" style="73" customWidth="1"/>
    <col min="9022" max="9022" width="20.625" style="73" customWidth="1"/>
    <col min="9023" max="9023" width="8.625" style="73" customWidth="1"/>
    <col min="9024" max="9027" width="6.625" style="73" customWidth="1"/>
    <col min="9028" max="9039" width="7.625" style="73" customWidth="1"/>
    <col min="9040" max="9040" width="1.625" style="73" customWidth="1"/>
    <col min="9041" max="9275" width="8.625" style="73"/>
    <col min="9276" max="9276" width="1.625" style="73" customWidth="1"/>
    <col min="9277" max="9277" width="4.625" style="73" customWidth="1"/>
    <col min="9278" max="9278" width="20.625" style="73" customWidth="1"/>
    <col min="9279" max="9279" width="8.625" style="73" customWidth="1"/>
    <col min="9280" max="9283" width="6.625" style="73" customWidth="1"/>
    <col min="9284" max="9295" width="7.625" style="73" customWidth="1"/>
    <col min="9296" max="9296" width="1.625" style="73" customWidth="1"/>
    <col min="9297" max="9531" width="8.625" style="73"/>
    <col min="9532" max="9532" width="1.625" style="73" customWidth="1"/>
    <col min="9533" max="9533" width="4.625" style="73" customWidth="1"/>
    <col min="9534" max="9534" width="20.625" style="73" customWidth="1"/>
    <col min="9535" max="9535" width="8.625" style="73" customWidth="1"/>
    <col min="9536" max="9539" width="6.625" style="73" customWidth="1"/>
    <col min="9540" max="9551" width="7.625" style="73" customWidth="1"/>
    <col min="9552" max="9552" width="1.625" style="73" customWidth="1"/>
    <col min="9553" max="9787" width="8.625" style="73"/>
    <col min="9788" max="9788" width="1.625" style="73" customWidth="1"/>
    <col min="9789" max="9789" width="4.625" style="73" customWidth="1"/>
    <col min="9790" max="9790" width="20.625" style="73" customWidth="1"/>
    <col min="9791" max="9791" width="8.625" style="73" customWidth="1"/>
    <col min="9792" max="9795" width="6.625" style="73" customWidth="1"/>
    <col min="9796" max="9807" width="7.625" style="73" customWidth="1"/>
    <col min="9808" max="9808" width="1.625" style="73" customWidth="1"/>
    <col min="9809" max="10043" width="8.625" style="73"/>
    <col min="10044" max="10044" width="1.625" style="73" customWidth="1"/>
    <col min="10045" max="10045" width="4.625" style="73" customWidth="1"/>
    <col min="10046" max="10046" width="20.625" style="73" customWidth="1"/>
    <col min="10047" max="10047" width="8.625" style="73" customWidth="1"/>
    <col min="10048" max="10051" width="6.625" style="73" customWidth="1"/>
    <col min="10052" max="10063" width="7.625" style="73" customWidth="1"/>
    <col min="10064" max="10064" width="1.625" style="73" customWidth="1"/>
    <col min="10065" max="10299" width="8.625" style="73"/>
    <col min="10300" max="10300" width="1.625" style="73" customWidth="1"/>
    <col min="10301" max="10301" width="4.625" style="73" customWidth="1"/>
    <col min="10302" max="10302" width="20.625" style="73" customWidth="1"/>
    <col min="10303" max="10303" width="8.625" style="73" customWidth="1"/>
    <col min="10304" max="10307" width="6.625" style="73" customWidth="1"/>
    <col min="10308" max="10319" width="7.625" style="73" customWidth="1"/>
    <col min="10320" max="10320" width="1.625" style="73" customWidth="1"/>
    <col min="10321" max="10555" width="8.625" style="73"/>
    <col min="10556" max="10556" width="1.625" style="73" customWidth="1"/>
    <col min="10557" max="10557" width="4.625" style="73" customWidth="1"/>
    <col min="10558" max="10558" width="20.625" style="73" customWidth="1"/>
    <col min="10559" max="10559" width="8.625" style="73" customWidth="1"/>
    <col min="10560" max="10563" width="6.625" style="73" customWidth="1"/>
    <col min="10564" max="10575" width="7.625" style="73" customWidth="1"/>
    <col min="10576" max="10576" width="1.625" style="73" customWidth="1"/>
    <col min="10577" max="10811" width="8.625" style="73"/>
    <col min="10812" max="10812" width="1.625" style="73" customWidth="1"/>
    <col min="10813" max="10813" width="4.625" style="73" customWidth="1"/>
    <col min="10814" max="10814" width="20.625" style="73" customWidth="1"/>
    <col min="10815" max="10815" width="8.625" style="73" customWidth="1"/>
    <col min="10816" max="10819" width="6.625" style="73" customWidth="1"/>
    <col min="10820" max="10831" width="7.625" style="73" customWidth="1"/>
    <col min="10832" max="10832" width="1.625" style="73" customWidth="1"/>
    <col min="10833" max="11067" width="8.625" style="73"/>
    <col min="11068" max="11068" width="1.625" style="73" customWidth="1"/>
    <col min="11069" max="11069" width="4.625" style="73" customWidth="1"/>
    <col min="11070" max="11070" width="20.625" style="73" customWidth="1"/>
    <col min="11071" max="11071" width="8.625" style="73" customWidth="1"/>
    <col min="11072" max="11075" width="6.625" style="73" customWidth="1"/>
    <col min="11076" max="11087" width="7.625" style="73" customWidth="1"/>
    <col min="11088" max="11088" width="1.625" style="73" customWidth="1"/>
    <col min="11089" max="11323" width="8.625" style="73"/>
    <col min="11324" max="11324" width="1.625" style="73" customWidth="1"/>
    <col min="11325" max="11325" width="4.625" style="73" customWidth="1"/>
    <col min="11326" max="11326" width="20.625" style="73" customWidth="1"/>
    <col min="11327" max="11327" width="8.625" style="73" customWidth="1"/>
    <col min="11328" max="11331" width="6.625" style="73" customWidth="1"/>
    <col min="11332" max="11343" width="7.625" style="73" customWidth="1"/>
    <col min="11344" max="11344" width="1.625" style="73" customWidth="1"/>
    <col min="11345" max="11579" width="8.625" style="73"/>
    <col min="11580" max="11580" width="1.625" style="73" customWidth="1"/>
    <col min="11581" max="11581" width="4.625" style="73" customWidth="1"/>
    <col min="11582" max="11582" width="20.625" style="73" customWidth="1"/>
    <col min="11583" max="11583" width="8.625" style="73" customWidth="1"/>
    <col min="11584" max="11587" width="6.625" style="73" customWidth="1"/>
    <col min="11588" max="11599" width="7.625" style="73" customWidth="1"/>
    <col min="11600" max="11600" width="1.625" style="73" customWidth="1"/>
    <col min="11601" max="11835" width="8.625" style="73"/>
    <col min="11836" max="11836" width="1.625" style="73" customWidth="1"/>
    <col min="11837" max="11837" width="4.625" style="73" customWidth="1"/>
    <col min="11838" max="11838" width="20.625" style="73" customWidth="1"/>
    <col min="11839" max="11839" width="8.625" style="73" customWidth="1"/>
    <col min="11840" max="11843" width="6.625" style="73" customWidth="1"/>
    <col min="11844" max="11855" width="7.625" style="73" customWidth="1"/>
    <col min="11856" max="11856" width="1.625" style="73" customWidth="1"/>
    <col min="11857" max="12091" width="8.625" style="73"/>
    <col min="12092" max="12092" width="1.625" style="73" customWidth="1"/>
    <col min="12093" max="12093" width="4.625" style="73" customWidth="1"/>
    <col min="12094" max="12094" width="20.625" style="73" customWidth="1"/>
    <col min="12095" max="12095" width="8.625" style="73" customWidth="1"/>
    <col min="12096" max="12099" width="6.625" style="73" customWidth="1"/>
    <col min="12100" max="12111" width="7.625" style="73" customWidth="1"/>
    <col min="12112" max="12112" width="1.625" style="73" customWidth="1"/>
    <col min="12113" max="12347" width="8.625" style="73"/>
    <col min="12348" max="12348" width="1.625" style="73" customWidth="1"/>
    <col min="12349" max="12349" width="4.625" style="73" customWidth="1"/>
    <col min="12350" max="12350" width="20.625" style="73" customWidth="1"/>
    <col min="12351" max="12351" width="8.625" style="73" customWidth="1"/>
    <col min="12352" max="12355" width="6.625" style="73" customWidth="1"/>
    <col min="12356" max="12367" width="7.625" style="73" customWidth="1"/>
    <col min="12368" max="12368" width="1.625" style="73" customWidth="1"/>
    <col min="12369" max="12603" width="8.625" style="73"/>
    <col min="12604" max="12604" width="1.625" style="73" customWidth="1"/>
    <col min="12605" max="12605" width="4.625" style="73" customWidth="1"/>
    <col min="12606" max="12606" width="20.625" style="73" customWidth="1"/>
    <col min="12607" max="12607" width="8.625" style="73" customWidth="1"/>
    <col min="12608" max="12611" width="6.625" style="73" customWidth="1"/>
    <col min="12612" max="12623" width="7.625" style="73" customWidth="1"/>
    <col min="12624" max="12624" width="1.625" style="73" customWidth="1"/>
    <col min="12625" max="12859" width="8.625" style="73"/>
    <col min="12860" max="12860" width="1.625" style="73" customWidth="1"/>
    <col min="12861" max="12861" width="4.625" style="73" customWidth="1"/>
    <col min="12862" max="12862" width="20.625" style="73" customWidth="1"/>
    <col min="12863" max="12863" width="8.625" style="73" customWidth="1"/>
    <col min="12864" max="12867" width="6.625" style="73" customWidth="1"/>
    <col min="12868" max="12879" width="7.625" style="73" customWidth="1"/>
    <col min="12880" max="12880" width="1.625" style="73" customWidth="1"/>
    <col min="12881" max="13115" width="8.625" style="73"/>
    <col min="13116" max="13116" width="1.625" style="73" customWidth="1"/>
    <col min="13117" max="13117" width="4.625" style="73" customWidth="1"/>
    <col min="13118" max="13118" width="20.625" style="73" customWidth="1"/>
    <col min="13119" max="13119" width="8.625" style="73" customWidth="1"/>
    <col min="13120" max="13123" width="6.625" style="73" customWidth="1"/>
    <col min="13124" max="13135" width="7.625" style="73" customWidth="1"/>
    <col min="13136" max="13136" width="1.625" style="73" customWidth="1"/>
    <col min="13137" max="13371" width="8.625" style="73"/>
    <col min="13372" max="13372" width="1.625" style="73" customWidth="1"/>
    <col min="13373" max="13373" width="4.625" style="73" customWidth="1"/>
    <col min="13374" max="13374" width="20.625" style="73" customWidth="1"/>
    <col min="13375" max="13375" width="8.625" style="73" customWidth="1"/>
    <col min="13376" max="13379" width="6.625" style="73" customWidth="1"/>
    <col min="13380" max="13391" width="7.625" style="73" customWidth="1"/>
    <col min="13392" max="13392" width="1.625" style="73" customWidth="1"/>
    <col min="13393" max="13627" width="8.625" style="73"/>
    <col min="13628" max="13628" width="1.625" style="73" customWidth="1"/>
    <col min="13629" max="13629" width="4.625" style="73" customWidth="1"/>
    <col min="13630" max="13630" width="20.625" style="73" customWidth="1"/>
    <col min="13631" max="13631" width="8.625" style="73" customWidth="1"/>
    <col min="13632" max="13635" width="6.625" style="73" customWidth="1"/>
    <col min="13636" max="13647" width="7.625" style="73" customWidth="1"/>
    <col min="13648" max="13648" width="1.625" style="73" customWidth="1"/>
    <col min="13649" max="13883" width="8.625" style="73"/>
    <col min="13884" max="13884" width="1.625" style="73" customWidth="1"/>
    <col min="13885" max="13885" width="4.625" style="73" customWidth="1"/>
    <col min="13886" max="13886" width="20.625" style="73" customWidth="1"/>
    <col min="13887" max="13887" width="8.625" style="73" customWidth="1"/>
    <col min="13888" max="13891" width="6.625" style="73" customWidth="1"/>
    <col min="13892" max="13903" width="7.625" style="73" customWidth="1"/>
    <col min="13904" max="13904" width="1.625" style="73" customWidth="1"/>
    <col min="13905" max="14139" width="8.625" style="73"/>
    <col min="14140" max="14140" width="1.625" style="73" customWidth="1"/>
    <col min="14141" max="14141" width="4.625" style="73" customWidth="1"/>
    <col min="14142" max="14142" width="20.625" style="73" customWidth="1"/>
    <col min="14143" max="14143" width="8.625" style="73" customWidth="1"/>
    <col min="14144" max="14147" width="6.625" style="73" customWidth="1"/>
    <col min="14148" max="14159" width="7.625" style="73" customWidth="1"/>
    <col min="14160" max="14160" width="1.625" style="73" customWidth="1"/>
    <col min="14161" max="14395" width="8.625" style="73"/>
    <col min="14396" max="14396" width="1.625" style="73" customWidth="1"/>
    <col min="14397" max="14397" width="4.625" style="73" customWidth="1"/>
    <col min="14398" max="14398" width="20.625" style="73" customWidth="1"/>
    <col min="14399" max="14399" width="8.625" style="73" customWidth="1"/>
    <col min="14400" max="14403" width="6.625" style="73" customWidth="1"/>
    <col min="14404" max="14415" width="7.625" style="73" customWidth="1"/>
    <col min="14416" max="14416" width="1.625" style="73" customWidth="1"/>
    <col min="14417" max="14651" width="8.625" style="73"/>
    <col min="14652" max="14652" width="1.625" style="73" customWidth="1"/>
    <col min="14653" max="14653" width="4.625" style="73" customWidth="1"/>
    <col min="14654" max="14654" width="20.625" style="73" customWidth="1"/>
    <col min="14655" max="14655" width="8.625" style="73" customWidth="1"/>
    <col min="14656" max="14659" width="6.625" style="73" customWidth="1"/>
    <col min="14660" max="14671" width="7.625" style="73" customWidth="1"/>
    <col min="14672" max="14672" width="1.625" style="73" customWidth="1"/>
    <col min="14673" max="14907" width="8.625" style="73"/>
    <col min="14908" max="14908" width="1.625" style="73" customWidth="1"/>
    <col min="14909" max="14909" width="4.625" style="73" customWidth="1"/>
    <col min="14910" max="14910" width="20.625" style="73" customWidth="1"/>
    <col min="14911" max="14911" width="8.625" style="73" customWidth="1"/>
    <col min="14912" max="14915" width="6.625" style="73" customWidth="1"/>
    <col min="14916" max="14927" width="7.625" style="73" customWidth="1"/>
    <col min="14928" max="14928" width="1.625" style="73" customWidth="1"/>
    <col min="14929" max="15163" width="8.625" style="73"/>
    <col min="15164" max="15164" width="1.625" style="73" customWidth="1"/>
    <col min="15165" max="15165" width="4.625" style="73" customWidth="1"/>
    <col min="15166" max="15166" width="20.625" style="73" customWidth="1"/>
    <col min="15167" max="15167" width="8.625" style="73" customWidth="1"/>
    <col min="15168" max="15171" width="6.625" style="73" customWidth="1"/>
    <col min="15172" max="15183" width="7.625" style="73" customWidth="1"/>
    <col min="15184" max="15184" width="1.625" style="73" customWidth="1"/>
    <col min="15185" max="15419" width="8.625" style="73"/>
    <col min="15420" max="15420" width="1.625" style="73" customWidth="1"/>
    <col min="15421" max="15421" width="4.625" style="73" customWidth="1"/>
    <col min="15422" max="15422" width="20.625" style="73" customWidth="1"/>
    <col min="15423" max="15423" width="8.625" style="73" customWidth="1"/>
    <col min="15424" max="15427" width="6.625" style="73" customWidth="1"/>
    <col min="15428" max="15439" width="7.625" style="73" customWidth="1"/>
    <col min="15440" max="15440" width="1.625" style="73" customWidth="1"/>
    <col min="15441" max="15675" width="8.625" style="73"/>
    <col min="15676" max="15676" width="1.625" style="73" customWidth="1"/>
    <col min="15677" max="15677" width="4.625" style="73" customWidth="1"/>
    <col min="15678" max="15678" width="20.625" style="73" customWidth="1"/>
    <col min="15679" max="15679" width="8.625" style="73" customWidth="1"/>
    <col min="15680" max="15683" width="6.625" style="73" customWidth="1"/>
    <col min="15684" max="15695" width="7.625" style="73" customWidth="1"/>
    <col min="15696" max="15696" width="1.625" style="73" customWidth="1"/>
    <col min="15697" max="15931" width="8.625" style="73"/>
    <col min="15932" max="15932" width="1.625" style="73" customWidth="1"/>
    <col min="15933" max="15933" width="4.625" style="73" customWidth="1"/>
    <col min="15934" max="15934" width="20.625" style="73" customWidth="1"/>
    <col min="15935" max="15935" width="8.625" style="73" customWidth="1"/>
    <col min="15936" max="15939" width="6.625" style="73" customWidth="1"/>
    <col min="15940" max="15951" width="7.625" style="73" customWidth="1"/>
    <col min="15952" max="15952" width="1.625" style="73" customWidth="1"/>
    <col min="15953" max="16187" width="8.625" style="73"/>
    <col min="16188" max="16188" width="1.625" style="73" customWidth="1"/>
    <col min="16189" max="16189" width="4.625" style="73" customWidth="1"/>
    <col min="16190" max="16190" width="20.625" style="73" customWidth="1"/>
    <col min="16191" max="16191" width="8.625" style="73" customWidth="1"/>
    <col min="16192" max="16195" width="6.625" style="73" customWidth="1"/>
    <col min="16196" max="16207" width="7.625" style="73" customWidth="1"/>
    <col min="16208" max="16208" width="1.625" style="73" customWidth="1"/>
    <col min="16209" max="16384" width="8.625" style="73"/>
  </cols>
  <sheetData>
    <row r="1" spans="2:83" ht="15" thickBot="1">
      <c r="B1" s="74"/>
      <c r="D1" s="75"/>
      <c r="E1" s="75"/>
      <c r="F1" s="75"/>
      <c r="G1" s="75"/>
      <c r="H1" s="75"/>
      <c r="I1" s="515"/>
      <c r="J1" s="506"/>
      <c r="K1" s="75"/>
      <c r="L1" s="75"/>
      <c r="M1" s="75"/>
      <c r="N1" s="75"/>
      <c r="O1" s="75"/>
      <c r="P1" s="75"/>
      <c r="Q1" s="75"/>
      <c r="R1" s="75"/>
      <c r="S1" s="75">
        <f>SUM(N5:S5)</f>
        <v>0</v>
      </c>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f>SUM(BC5:BH5)</f>
        <v>0</v>
      </c>
      <c r="BI1" s="75"/>
      <c r="BJ1" s="75"/>
      <c r="BK1" s="75"/>
      <c r="BL1" s="75"/>
      <c r="BM1" s="75"/>
      <c r="BN1" s="75"/>
      <c r="BO1" s="75"/>
      <c r="BP1" s="75"/>
      <c r="BQ1" s="75"/>
      <c r="BR1" s="75"/>
      <c r="BS1" s="75"/>
      <c r="BT1" s="75"/>
      <c r="BU1" s="75"/>
      <c r="BV1" s="75">
        <f>SUM(BQ5:BV5)</f>
        <v>0</v>
      </c>
      <c r="BW1" s="75"/>
      <c r="BX1" s="75"/>
      <c r="BY1" s="75"/>
      <c r="BZ1" s="75"/>
      <c r="CA1" s="75"/>
      <c r="CB1" s="75"/>
      <c r="CD1" s="397" t="s">
        <v>251</v>
      </c>
      <c r="CE1" s="73">
        <v>0</v>
      </c>
    </row>
    <row r="2" spans="2:83">
      <c r="B2" s="1139" t="s">
        <v>171</v>
      </c>
      <c r="C2" s="1137" t="s">
        <v>135</v>
      </c>
      <c r="D2" s="1133" t="s">
        <v>670</v>
      </c>
      <c r="E2" s="1142"/>
      <c r="F2" s="1135" t="s">
        <v>131</v>
      </c>
      <c r="G2" s="1135" t="s">
        <v>132</v>
      </c>
      <c r="H2" s="1135" t="s">
        <v>235</v>
      </c>
      <c r="I2" s="1128" t="s">
        <v>327</v>
      </c>
      <c r="J2" s="1130" t="s">
        <v>331</v>
      </c>
      <c r="K2" s="1133" t="s">
        <v>133</v>
      </c>
      <c r="L2" s="1124" t="s">
        <v>180</v>
      </c>
      <c r="M2" s="1125"/>
      <c r="N2" s="1125"/>
      <c r="O2" s="1125"/>
      <c r="P2" s="1125"/>
      <c r="Q2" s="1125"/>
      <c r="R2" s="1125"/>
      <c r="S2" s="1125"/>
      <c r="T2" s="1125"/>
      <c r="U2" s="1125"/>
      <c r="V2" s="1125"/>
      <c r="W2" s="1126"/>
      <c r="X2" s="1126"/>
      <c r="Y2" s="1127"/>
      <c r="Z2" s="1132" t="s">
        <v>236</v>
      </c>
      <c r="AA2" s="1126"/>
      <c r="AB2" s="1126"/>
      <c r="AC2" s="1126"/>
      <c r="AD2" s="1126"/>
      <c r="AE2" s="1126"/>
      <c r="AF2" s="1126"/>
      <c r="AG2" s="1126"/>
      <c r="AH2" s="1126"/>
      <c r="AI2" s="1126"/>
      <c r="AJ2" s="1126"/>
      <c r="AK2" s="1126"/>
      <c r="AL2" s="1127"/>
      <c r="AM2" s="1124" t="s">
        <v>302</v>
      </c>
      <c r="AN2" s="1125"/>
      <c r="AO2" s="1125"/>
      <c r="AP2" s="1125"/>
      <c r="AQ2" s="1125"/>
      <c r="AR2" s="1125"/>
      <c r="AS2" s="1125"/>
      <c r="AT2" s="1125"/>
      <c r="AU2" s="1125"/>
      <c r="AV2" s="1125"/>
      <c r="AW2" s="1125"/>
      <c r="AX2" s="1126"/>
      <c r="AY2" s="1126"/>
      <c r="AZ2" s="1127"/>
      <c r="BA2" s="1124" t="s">
        <v>328</v>
      </c>
      <c r="BB2" s="1125"/>
      <c r="BC2" s="1125"/>
      <c r="BD2" s="1125"/>
      <c r="BE2" s="1125"/>
      <c r="BF2" s="1125"/>
      <c r="BG2" s="1125"/>
      <c r="BH2" s="1125"/>
      <c r="BI2" s="1125"/>
      <c r="BJ2" s="1125"/>
      <c r="BK2" s="1125"/>
      <c r="BL2" s="1126"/>
      <c r="BM2" s="1126"/>
      <c r="BN2" s="1127"/>
      <c r="BO2" s="1124" t="s">
        <v>329</v>
      </c>
      <c r="BP2" s="1125"/>
      <c r="BQ2" s="1125"/>
      <c r="BR2" s="1125"/>
      <c r="BS2" s="1125"/>
      <c r="BT2" s="1125"/>
      <c r="BU2" s="1125"/>
      <c r="BV2" s="1125"/>
      <c r="BW2" s="1125"/>
      <c r="BX2" s="1125"/>
      <c r="BY2" s="1125"/>
      <c r="BZ2" s="1126"/>
      <c r="CA2" s="1126"/>
      <c r="CB2" s="1127"/>
      <c r="CD2" s="18" t="s">
        <v>231</v>
      </c>
      <c r="CE2" s="18">
        <v>1</v>
      </c>
    </row>
    <row r="3" spans="2:83">
      <c r="B3" s="1140"/>
      <c r="C3" s="1136"/>
      <c r="D3" s="1134"/>
      <c r="E3" s="1143"/>
      <c r="F3" s="1136"/>
      <c r="G3" s="1136"/>
      <c r="H3" s="1136"/>
      <c r="I3" s="1129"/>
      <c r="J3" s="1131"/>
      <c r="K3" s="1134"/>
      <c r="L3" s="496" t="s">
        <v>134</v>
      </c>
      <c r="M3" s="324">
        <f>入力⑧乳牛増殖計画!G4</f>
        <v>0</v>
      </c>
      <c r="N3" s="324">
        <f>入力⑧乳牛増殖計画!H4</f>
        <v>1</v>
      </c>
      <c r="O3" s="324">
        <f>入力⑧乳牛増殖計画!I4</f>
        <v>2</v>
      </c>
      <c r="P3" s="324">
        <f>入力⑧乳牛増殖計画!J4</f>
        <v>3</v>
      </c>
      <c r="Q3" s="324">
        <f>入力⑧乳牛増殖計画!K4</f>
        <v>4</v>
      </c>
      <c r="R3" s="324">
        <f>入力⑧乳牛増殖計画!L4</f>
        <v>5</v>
      </c>
      <c r="S3" s="324">
        <f>入力⑧乳牛増殖計画!M4</f>
        <v>6</v>
      </c>
      <c r="T3" s="324">
        <f>入力⑧乳牛増殖計画!N4</f>
        <v>7</v>
      </c>
      <c r="U3" s="324">
        <f>入力⑧乳牛増殖計画!O4</f>
        <v>8</v>
      </c>
      <c r="V3" s="324">
        <f>入力⑧乳牛増殖計画!P4</f>
        <v>9</v>
      </c>
      <c r="W3" s="324">
        <f>入力⑧乳牛増殖計画!Q4</f>
        <v>10</v>
      </c>
      <c r="X3" s="324">
        <f>入力⑧乳牛増殖計画!R4</f>
        <v>11</v>
      </c>
      <c r="Y3" s="325">
        <f>入力⑧乳牛増殖計画!S4</f>
        <v>12</v>
      </c>
      <c r="Z3" s="323">
        <f>入力⑧乳牛増殖計画!G4</f>
        <v>0</v>
      </c>
      <c r="AA3" s="324">
        <f>入力⑧乳牛増殖計画!H4</f>
        <v>1</v>
      </c>
      <c r="AB3" s="324">
        <f>入力⑧乳牛増殖計画!I4</f>
        <v>2</v>
      </c>
      <c r="AC3" s="324">
        <f>入力⑧乳牛増殖計画!J4</f>
        <v>3</v>
      </c>
      <c r="AD3" s="324">
        <f>入力⑧乳牛増殖計画!K4</f>
        <v>4</v>
      </c>
      <c r="AE3" s="324">
        <f>入力⑧乳牛増殖計画!L4</f>
        <v>5</v>
      </c>
      <c r="AF3" s="324">
        <f>入力⑧乳牛増殖計画!M4</f>
        <v>6</v>
      </c>
      <c r="AG3" s="324">
        <f>入力⑧乳牛増殖計画!N4</f>
        <v>7</v>
      </c>
      <c r="AH3" s="324">
        <f>入力⑧乳牛増殖計画!O4</f>
        <v>8</v>
      </c>
      <c r="AI3" s="324">
        <f>入力⑧乳牛増殖計画!P4</f>
        <v>9</v>
      </c>
      <c r="AJ3" s="324">
        <f>入力⑧乳牛増殖計画!Q4</f>
        <v>10</v>
      </c>
      <c r="AK3" s="324">
        <f>入力⑧乳牛増殖計画!R4</f>
        <v>11</v>
      </c>
      <c r="AL3" s="325">
        <f>入力⑧乳牛増殖計画!S4</f>
        <v>12</v>
      </c>
      <c r="AM3" s="496" t="s">
        <v>330</v>
      </c>
      <c r="AN3" s="324">
        <f>入力⑧乳牛増殖計画!G4</f>
        <v>0</v>
      </c>
      <c r="AO3" s="324">
        <f>入力⑧乳牛増殖計画!H4</f>
        <v>1</v>
      </c>
      <c r="AP3" s="324">
        <f>入力⑧乳牛増殖計画!I4</f>
        <v>2</v>
      </c>
      <c r="AQ3" s="324">
        <f>入力⑧乳牛増殖計画!J4</f>
        <v>3</v>
      </c>
      <c r="AR3" s="324">
        <f>入力⑧乳牛増殖計画!K4</f>
        <v>4</v>
      </c>
      <c r="AS3" s="324">
        <f>入力⑧乳牛増殖計画!L4</f>
        <v>5</v>
      </c>
      <c r="AT3" s="324">
        <f>入力⑧乳牛増殖計画!M4</f>
        <v>6</v>
      </c>
      <c r="AU3" s="324">
        <f>入力⑧乳牛増殖計画!N4</f>
        <v>7</v>
      </c>
      <c r="AV3" s="324">
        <f>入力⑧乳牛増殖計画!O4</f>
        <v>8</v>
      </c>
      <c r="AW3" s="324">
        <f>入力⑧乳牛増殖計画!P4</f>
        <v>9</v>
      </c>
      <c r="AX3" s="324">
        <f>入力⑧乳牛増殖計画!Q4</f>
        <v>10</v>
      </c>
      <c r="AY3" s="324">
        <f>入力⑧乳牛増殖計画!R4</f>
        <v>11</v>
      </c>
      <c r="AZ3" s="324">
        <f>入力⑧乳牛増殖計画!S4</f>
        <v>12</v>
      </c>
      <c r="BA3" s="496" t="s">
        <v>333</v>
      </c>
      <c r="BB3" s="324">
        <f>入力⑧乳牛増殖計画!G4</f>
        <v>0</v>
      </c>
      <c r="BC3" s="324">
        <f>入力⑧乳牛増殖計画!H4</f>
        <v>1</v>
      </c>
      <c r="BD3" s="324">
        <f>入力⑧乳牛増殖計画!I4</f>
        <v>2</v>
      </c>
      <c r="BE3" s="324">
        <f>入力⑧乳牛増殖計画!J4</f>
        <v>3</v>
      </c>
      <c r="BF3" s="324">
        <f>入力⑧乳牛増殖計画!K4</f>
        <v>4</v>
      </c>
      <c r="BG3" s="324">
        <f>入力⑧乳牛増殖計画!L4</f>
        <v>5</v>
      </c>
      <c r="BH3" s="324">
        <f>入力⑧乳牛増殖計画!M4</f>
        <v>6</v>
      </c>
      <c r="BI3" s="324">
        <f>入力⑧乳牛増殖計画!N4</f>
        <v>7</v>
      </c>
      <c r="BJ3" s="324">
        <f>入力⑧乳牛増殖計画!O4</f>
        <v>8</v>
      </c>
      <c r="BK3" s="324">
        <f>入力⑧乳牛増殖計画!P4</f>
        <v>9</v>
      </c>
      <c r="BL3" s="324">
        <f>入力⑧乳牛増殖計画!Q4</f>
        <v>10</v>
      </c>
      <c r="BM3" s="324">
        <f>入力⑧乳牛増殖計画!R4</f>
        <v>11</v>
      </c>
      <c r="BN3" s="325">
        <f>入力⑧乳牛増殖計画!S4</f>
        <v>12</v>
      </c>
      <c r="BO3" s="496" t="s">
        <v>332</v>
      </c>
      <c r="BP3" s="324">
        <f>入力⑧乳牛増殖計画!G4</f>
        <v>0</v>
      </c>
      <c r="BQ3" s="324">
        <f>入力⑧乳牛増殖計画!H4</f>
        <v>1</v>
      </c>
      <c r="BR3" s="324">
        <f>入力⑧乳牛増殖計画!I4</f>
        <v>2</v>
      </c>
      <c r="BS3" s="324">
        <f>入力⑧乳牛増殖計画!J4</f>
        <v>3</v>
      </c>
      <c r="BT3" s="324">
        <f>入力⑧乳牛増殖計画!K4</f>
        <v>4</v>
      </c>
      <c r="BU3" s="324">
        <f>入力⑧乳牛増殖計画!L4</f>
        <v>5</v>
      </c>
      <c r="BV3" s="324">
        <f>入力⑧乳牛増殖計画!M4</f>
        <v>6</v>
      </c>
      <c r="BW3" s="324">
        <f>入力⑧乳牛増殖計画!N4</f>
        <v>7</v>
      </c>
      <c r="BX3" s="324">
        <f>入力⑧乳牛増殖計画!O4</f>
        <v>8</v>
      </c>
      <c r="BY3" s="324">
        <f>入力⑧乳牛増殖計画!P4</f>
        <v>9</v>
      </c>
      <c r="BZ3" s="324">
        <f>入力⑧乳牛増殖計画!Q4</f>
        <v>10</v>
      </c>
      <c r="CA3" s="324">
        <f>入力⑧乳牛増殖計画!R4</f>
        <v>11</v>
      </c>
      <c r="CB3" s="325">
        <f>入力⑧乳牛増殖計画!S4</f>
        <v>12</v>
      </c>
      <c r="CD3" s="18" t="s">
        <v>233</v>
      </c>
      <c r="CE3" s="18">
        <v>2</v>
      </c>
    </row>
    <row r="4" spans="2:83">
      <c r="B4" s="1141"/>
      <c r="C4" s="1138"/>
      <c r="D4" s="326" t="s">
        <v>183</v>
      </c>
      <c r="E4" s="326" t="s">
        <v>246</v>
      </c>
      <c r="F4" s="70" t="s">
        <v>136</v>
      </c>
      <c r="G4" s="70" t="s">
        <v>182</v>
      </c>
      <c r="H4" s="1138"/>
      <c r="I4" s="516" t="s">
        <v>184</v>
      </c>
      <c r="J4" s="507" t="s">
        <v>184</v>
      </c>
      <c r="K4" s="491" t="s">
        <v>184</v>
      </c>
      <c r="L4" s="150" t="s">
        <v>136</v>
      </c>
      <c r="M4" s="326" t="s">
        <v>136</v>
      </c>
      <c r="N4" s="326" t="s">
        <v>136</v>
      </c>
      <c r="O4" s="326" t="s">
        <v>136</v>
      </c>
      <c r="P4" s="326" t="s">
        <v>136</v>
      </c>
      <c r="Q4" s="326" t="s">
        <v>136</v>
      </c>
      <c r="R4" s="326" t="s">
        <v>136</v>
      </c>
      <c r="S4" s="326" t="s">
        <v>136</v>
      </c>
      <c r="T4" s="326" t="s">
        <v>136</v>
      </c>
      <c r="U4" s="326" t="s">
        <v>136</v>
      </c>
      <c r="V4" s="326" t="s">
        <v>136</v>
      </c>
      <c r="W4" s="326" t="s">
        <v>136</v>
      </c>
      <c r="X4" s="326" t="s">
        <v>136</v>
      </c>
      <c r="Y4" s="327" t="s">
        <v>136</v>
      </c>
      <c r="Z4" s="150" t="s">
        <v>136</v>
      </c>
      <c r="AA4" s="326" t="s">
        <v>136</v>
      </c>
      <c r="AB4" s="326" t="s">
        <v>136</v>
      </c>
      <c r="AC4" s="326" t="s">
        <v>136</v>
      </c>
      <c r="AD4" s="326" t="s">
        <v>136</v>
      </c>
      <c r="AE4" s="326" t="s">
        <v>136</v>
      </c>
      <c r="AF4" s="326" t="s">
        <v>136</v>
      </c>
      <c r="AG4" s="326" t="s">
        <v>136</v>
      </c>
      <c r="AH4" s="326" t="s">
        <v>136</v>
      </c>
      <c r="AI4" s="326" t="s">
        <v>136</v>
      </c>
      <c r="AJ4" s="326" t="s">
        <v>136</v>
      </c>
      <c r="AK4" s="326" t="s">
        <v>136</v>
      </c>
      <c r="AL4" s="327" t="s">
        <v>136</v>
      </c>
      <c r="AM4" s="150" t="s">
        <v>136</v>
      </c>
      <c r="AN4" s="326" t="s">
        <v>136</v>
      </c>
      <c r="AO4" s="326" t="s">
        <v>136</v>
      </c>
      <c r="AP4" s="326" t="s">
        <v>136</v>
      </c>
      <c r="AQ4" s="326" t="s">
        <v>136</v>
      </c>
      <c r="AR4" s="326" t="s">
        <v>136</v>
      </c>
      <c r="AS4" s="326" t="s">
        <v>136</v>
      </c>
      <c r="AT4" s="326" t="s">
        <v>136</v>
      </c>
      <c r="AU4" s="326" t="s">
        <v>136</v>
      </c>
      <c r="AV4" s="326" t="s">
        <v>136</v>
      </c>
      <c r="AW4" s="326" t="s">
        <v>136</v>
      </c>
      <c r="AX4" s="326" t="s">
        <v>136</v>
      </c>
      <c r="AY4" s="326" t="s">
        <v>136</v>
      </c>
      <c r="AZ4" s="327" t="s">
        <v>136</v>
      </c>
      <c r="BA4" s="150" t="s">
        <v>136</v>
      </c>
      <c r="BB4" s="326" t="s">
        <v>136</v>
      </c>
      <c r="BC4" s="326" t="s">
        <v>136</v>
      </c>
      <c r="BD4" s="326" t="s">
        <v>136</v>
      </c>
      <c r="BE4" s="326" t="s">
        <v>136</v>
      </c>
      <c r="BF4" s="326" t="s">
        <v>136</v>
      </c>
      <c r="BG4" s="326" t="s">
        <v>136</v>
      </c>
      <c r="BH4" s="326" t="s">
        <v>136</v>
      </c>
      <c r="BI4" s="326" t="s">
        <v>136</v>
      </c>
      <c r="BJ4" s="326" t="s">
        <v>136</v>
      </c>
      <c r="BK4" s="326" t="s">
        <v>136</v>
      </c>
      <c r="BL4" s="326" t="s">
        <v>136</v>
      </c>
      <c r="BM4" s="326" t="s">
        <v>136</v>
      </c>
      <c r="BN4" s="327" t="s">
        <v>136</v>
      </c>
      <c r="BO4" s="150" t="s">
        <v>136</v>
      </c>
      <c r="BP4" s="326" t="s">
        <v>136</v>
      </c>
      <c r="BQ4" s="326" t="s">
        <v>136</v>
      </c>
      <c r="BR4" s="326" t="s">
        <v>136</v>
      </c>
      <c r="BS4" s="326" t="s">
        <v>136</v>
      </c>
      <c r="BT4" s="326" t="s">
        <v>136</v>
      </c>
      <c r="BU4" s="326" t="s">
        <v>136</v>
      </c>
      <c r="BV4" s="326" t="s">
        <v>136</v>
      </c>
      <c r="BW4" s="326" t="s">
        <v>136</v>
      </c>
      <c r="BX4" s="326" t="s">
        <v>136</v>
      </c>
      <c r="BY4" s="326" t="s">
        <v>136</v>
      </c>
      <c r="BZ4" s="326" t="s">
        <v>136</v>
      </c>
      <c r="CA4" s="326" t="s">
        <v>136</v>
      </c>
      <c r="CB4" s="327" t="s">
        <v>136</v>
      </c>
    </row>
    <row r="5" spans="2:83" ht="24" customHeight="1">
      <c r="B5" s="150">
        <v>1</v>
      </c>
      <c r="C5" s="71"/>
      <c r="D5" s="69"/>
      <c r="E5" s="376"/>
      <c r="F5" s="218"/>
      <c r="G5" s="71"/>
      <c r="H5" s="218" t="s">
        <v>251</v>
      </c>
      <c r="I5" s="517"/>
      <c r="J5" s="508">
        <v>0.25</v>
      </c>
      <c r="K5" s="492">
        <v>100</v>
      </c>
      <c r="L5" s="328" t="str">
        <f t="shared" ref="L5:L36" si="0">IF(G5="","",(F5-0.0001)*K5/100/G5)</f>
        <v/>
      </c>
      <c r="M5" s="223">
        <f>IFERROR(IF(M$3-$D5&lt;0,0,IF(M$3-$D5=0,$L5/12*(12-($E5-1)),IF(M$3-$D5=$G5,$L5/12*($E5-1),IF(M$3-$D5+1&lt;=$G5,$L5,0)))),0)</f>
        <v>0</v>
      </c>
      <c r="N5" s="223">
        <f t="shared" ref="N5:Y14" si="1">IF(N$3-$D5&lt;0,0,IF(N$3-$D5=0,$L5/12*(12-($E5-1)),IF(N$3-$D5=$G5,$L5/12*($E5-1),IF(N$3-$D5+1&lt;=$G5,$L5,0))))</f>
        <v>0</v>
      </c>
      <c r="O5" s="223">
        <f t="shared" si="1"/>
        <v>0</v>
      </c>
      <c r="P5" s="223">
        <f t="shared" si="1"/>
        <v>0</v>
      </c>
      <c r="Q5" s="223">
        <f t="shared" si="1"/>
        <v>0</v>
      </c>
      <c r="R5" s="223">
        <f t="shared" si="1"/>
        <v>0</v>
      </c>
      <c r="S5" s="223">
        <f t="shared" si="1"/>
        <v>0</v>
      </c>
      <c r="T5" s="223">
        <f t="shared" si="1"/>
        <v>0</v>
      </c>
      <c r="U5" s="223">
        <f t="shared" si="1"/>
        <v>0</v>
      </c>
      <c r="V5" s="223">
        <f t="shared" si="1"/>
        <v>0</v>
      </c>
      <c r="W5" s="223">
        <f t="shared" si="1"/>
        <v>0</v>
      </c>
      <c r="X5" s="223">
        <f t="shared" si="1"/>
        <v>0</v>
      </c>
      <c r="Y5" s="224">
        <f t="shared" si="1"/>
        <v>0</v>
      </c>
      <c r="Z5" s="328">
        <f t="shared" ref="Z5:AL14" si="2">IF($CD5=2,IF($D5=Z$3,$F5,0),0)</f>
        <v>0</v>
      </c>
      <c r="AA5" s="223">
        <f t="shared" si="2"/>
        <v>0</v>
      </c>
      <c r="AB5" s="223">
        <f t="shared" si="2"/>
        <v>0</v>
      </c>
      <c r="AC5" s="223">
        <f t="shared" si="2"/>
        <v>0</v>
      </c>
      <c r="AD5" s="223">
        <f t="shared" si="2"/>
        <v>0</v>
      </c>
      <c r="AE5" s="223">
        <f t="shared" si="2"/>
        <v>0</v>
      </c>
      <c r="AF5" s="223">
        <f t="shared" si="2"/>
        <v>0</v>
      </c>
      <c r="AG5" s="223">
        <f t="shared" si="2"/>
        <v>0</v>
      </c>
      <c r="AH5" s="223">
        <f t="shared" si="2"/>
        <v>0</v>
      </c>
      <c r="AI5" s="223">
        <f t="shared" si="2"/>
        <v>0</v>
      </c>
      <c r="AJ5" s="223">
        <f t="shared" si="2"/>
        <v>0</v>
      </c>
      <c r="AK5" s="223">
        <f t="shared" si="2"/>
        <v>0</v>
      </c>
      <c r="AL5" s="224">
        <f t="shared" si="2"/>
        <v>0</v>
      </c>
      <c r="AM5" s="328" t="str">
        <f t="shared" ref="AM5:AM14" si="3">IF(L5="","",IF(I5="",L5*0.1,F5*I5/100))</f>
        <v/>
      </c>
      <c r="AN5" s="223" t="str">
        <f t="shared" ref="AN5:AZ14" si="4">IF(AN$3-$D5&lt;0,0,IF(AN$3-$D5=0,$AM5,IF(AN$3-$D5+1&lt;=$G5,$AM5,0)))</f>
        <v/>
      </c>
      <c r="AO5" s="223">
        <f t="shared" si="4"/>
        <v>0</v>
      </c>
      <c r="AP5" s="223">
        <f t="shared" si="4"/>
        <v>0</v>
      </c>
      <c r="AQ5" s="223">
        <f t="shared" si="4"/>
        <v>0</v>
      </c>
      <c r="AR5" s="223">
        <f t="shared" si="4"/>
        <v>0</v>
      </c>
      <c r="AS5" s="223">
        <f t="shared" si="4"/>
        <v>0</v>
      </c>
      <c r="AT5" s="223">
        <f t="shared" si="4"/>
        <v>0</v>
      </c>
      <c r="AU5" s="223">
        <f t="shared" si="4"/>
        <v>0</v>
      </c>
      <c r="AV5" s="223">
        <f t="shared" si="4"/>
        <v>0</v>
      </c>
      <c r="AW5" s="223">
        <f t="shared" si="4"/>
        <v>0</v>
      </c>
      <c r="AX5" s="223">
        <f t="shared" si="4"/>
        <v>0</v>
      </c>
      <c r="AY5" s="223">
        <f t="shared" si="4"/>
        <v>0</v>
      </c>
      <c r="AZ5" s="224">
        <f t="shared" si="4"/>
        <v>0</v>
      </c>
      <c r="BA5" s="328" t="str">
        <f t="shared" ref="BA5:BA36" si="5">IF(L5="","",F5*0.007)</f>
        <v/>
      </c>
      <c r="BB5" s="223" t="str">
        <f t="shared" ref="BB5:BN14" si="6">IF(BB$3-$D5&lt;0,0,IF(BB$3-$D5=0,$BA5,IF(BB$3-$D5+1&lt;=$G5,$BA5,0)))</f>
        <v/>
      </c>
      <c r="BC5" s="223">
        <f t="shared" si="6"/>
        <v>0</v>
      </c>
      <c r="BD5" s="223">
        <f t="shared" si="6"/>
        <v>0</v>
      </c>
      <c r="BE5" s="223">
        <f t="shared" si="6"/>
        <v>0</v>
      </c>
      <c r="BF5" s="223">
        <f t="shared" si="6"/>
        <v>0</v>
      </c>
      <c r="BG5" s="223">
        <f t="shared" si="6"/>
        <v>0</v>
      </c>
      <c r="BH5" s="223">
        <f t="shared" si="6"/>
        <v>0</v>
      </c>
      <c r="BI5" s="223">
        <f t="shared" si="6"/>
        <v>0</v>
      </c>
      <c r="BJ5" s="223">
        <f t="shared" si="6"/>
        <v>0</v>
      </c>
      <c r="BK5" s="223">
        <f t="shared" si="6"/>
        <v>0</v>
      </c>
      <c r="BL5" s="223">
        <f t="shared" si="6"/>
        <v>0</v>
      </c>
      <c r="BM5" s="223">
        <f t="shared" si="6"/>
        <v>0</v>
      </c>
      <c r="BN5" s="224">
        <f t="shared" si="6"/>
        <v>0</v>
      </c>
      <c r="BO5" s="328" t="str">
        <f t="shared" ref="BO5:BO36" si="7">IF(L5="","",F5*J5/100)</f>
        <v/>
      </c>
      <c r="BP5" s="223" t="str">
        <f t="shared" ref="BP5:CB14" si="8">IF(BP$3-$D5&lt;0,0,IF(BP$3-$D5=0,$BO5,IF(BP$3-$D5+1&lt;=$G5,$BO5,0)))</f>
        <v/>
      </c>
      <c r="BQ5" s="223">
        <f t="shared" si="8"/>
        <v>0</v>
      </c>
      <c r="BR5" s="223">
        <f t="shared" si="8"/>
        <v>0</v>
      </c>
      <c r="BS5" s="223">
        <f t="shared" si="8"/>
        <v>0</v>
      </c>
      <c r="BT5" s="223">
        <f t="shared" si="8"/>
        <v>0</v>
      </c>
      <c r="BU5" s="223">
        <f t="shared" si="8"/>
        <v>0</v>
      </c>
      <c r="BV5" s="223">
        <f t="shared" si="8"/>
        <v>0</v>
      </c>
      <c r="BW5" s="223">
        <f t="shared" si="8"/>
        <v>0</v>
      </c>
      <c r="BX5" s="223">
        <f t="shared" si="8"/>
        <v>0</v>
      </c>
      <c r="BY5" s="223">
        <f t="shared" si="8"/>
        <v>0</v>
      </c>
      <c r="BZ5" s="223">
        <f t="shared" si="8"/>
        <v>0</v>
      </c>
      <c r="CA5" s="223">
        <f t="shared" si="8"/>
        <v>0</v>
      </c>
      <c r="CB5" s="224">
        <f t="shared" si="8"/>
        <v>0</v>
      </c>
      <c r="CD5" s="73">
        <f t="shared" ref="CD5:CD36" si="9">VLOOKUP(H5,$CD$1:$CE$3,2,FALSE)</f>
        <v>0</v>
      </c>
    </row>
    <row r="6" spans="2:83" ht="24" customHeight="1">
      <c r="B6" s="150">
        <v>2</v>
      </c>
      <c r="C6" s="71"/>
      <c r="D6" s="69"/>
      <c r="E6" s="376"/>
      <c r="F6" s="218"/>
      <c r="G6" s="71"/>
      <c r="H6" s="218" t="s">
        <v>251</v>
      </c>
      <c r="I6" s="517"/>
      <c r="J6" s="508">
        <v>0.25</v>
      </c>
      <c r="K6" s="492">
        <v>100</v>
      </c>
      <c r="L6" s="328" t="str">
        <f t="shared" si="0"/>
        <v/>
      </c>
      <c r="M6" s="223">
        <f t="shared" ref="M6:M69" si="10">IFERROR(IF(M$3-$D6&lt;0,0,IF(M$3-$D6=0,$L6/12*(12-($E6-1)),IF(M$3-$D6=$G6,$L6/12*($E6-1),IF(M$3-$D6+1&lt;=$G6,$L6,0)))),0)</f>
        <v>0</v>
      </c>
      <c r="N6" s="223">
        <f t="shared" si="1"/>
        <v>0</v>
      </c>
      <c r="O6" s="223">
        <f t="shared" si="1"/>
        <v>0</v>
      </c>
      <c r="P6" s="223">
        <f t="shared" si="1"/>
        <v>0</v>
      </c>
      <c r="Q6" s="223">
        <f t="shared" si="1"/>
        <v>0</v>
      </c>
      <c r="R6" s="223">
        <f t="shared" si="1"/>
        <v>0</v>
      </c>
      <c r="S6" s="223">
        <f t="shared" si="1"/>
        <v>0</v>
      </c>
      <c r="T6" s="223">
        <f t="shared" si="1"/>
        <v>0</v>
      </c>
      <c r="U6" s="223">
        <f t="shared" si="1"/>
        <v>0</v>
      </c>
      <c r="V6" s="223">
        <f t="shared" si="1"/>
        <v>0</v>
      </c>
      <c r="W6" s="223">
        <f t="shared" si="1"/>
        <v>0</v>
      </c>
      <c r="X6" s="223">
        <f t="shared" si="1"/>
        <v>0</v>
      </c>
      <c r="Y6" s="224">
        <f t="shared" si="1"/>
        <v>0</v>
      </c>
      <c r="Z6" s="328">
        <f t="shared" si="2"/>
        <v>0</v>
      </c>
      <c r="AA6" s="223">
        <f t="shared" si="2"/>
        <v>0</v>
      </c>
      <c r="AB6" s="223">
        <f t="shared" si="2"/>
        <v>0</v>
      </c>
      <c r="AC6" s="223">
        <f t="shared" si="2"/>
        <v>0</v>
      </c>
      <c r="AD6" s="223">
        <f t="shared" si="2"/>
        <v>0</v>
      </c>
      <c r="AE6" s="223">
        <f t="shared" si="2"/>
        <v>0</v>
      </c>
      <c r="AF6" s="223">
        <f t="shared" si="2"/>
        <v>0</v>
      </c>
      <c r="AG6" s="223">
        <f t="shared" si="2"/>
        <v>0</v>
      </c>
      <c r="AH6" s="223">
        <f t="shared" si="2"/>
        <v>0</v>
      </c>
      <c r="AI6" s="223">
        <f t="shared" si="2"/>
        <v>0</v>
      </c>
      <c r="AJ6" s="223">
        <f t="shared" si="2"/>
        <v>0</v>
      </c>
      <c r="AK6" s="223">
        <f t="shared" si="2"/>
        <v>0</v>
      </c>
      <c r="AL6" s="224">
        <f t="shared" si="2"/>
        <v>0</v>
      </c>
      <c r="AM6" s="328" t="str">
        <f t="shared" si="3"/>
        <v/>
      </c>
      <c r="AN6" s="223" t="str">
        <f t="shared" si="4"/>
        <v/>
      </c>
      <c r="AO6" s="223">
        <f t="shared" si="4"/>
        <v>0</v>
      </c>
      <c r="AP6" s="223">
        <f t="shared" si="4"/>
        <v>0</v>
      </c>
      <c r="AQ6" s="223">
        <f t="shared" si="4"/>
        <v>0</v>
      </c>
      <c r="AR6" s="223">
        <f t="shared" si="4"/>
        <v>0</v>
      </c>
      <c r="AS6" s="223">
        <f t="shared" si="4"/>
        <v>0</v>
      </c>
      <c r="AT6" s="223">
        <f t="shared" si="4"/>
        <v>0</v>
      </c>
      <c r="AU6" s="223">
        <f t="shared" si="4"/>
        <v>0</v>
      </c>
      <c r="AV6" s="223">
        <f t="shared" si="4"/>
        <v>0</v>
      </c>
      <c r="AW6" s="223">
        <f t="shared" si="4"/>
        <v>0</v>
      </c>
      <c r="AX6" s="223">
        <f t="shared" si="4"/>
        <v>0</v>
      </c>
      <c r="AY6" s="223">
        <f t="shared" si="4"/>
        <v>0</v>
      </c>
      <c r="AZ6" s="224">
        <f t="shared" si="4"/>
        <v>0</v>
      </c>
      <c r="BA6" s="328" t="str">
        <f t="shared" si="5"/>
        <v/>
      </c>
      <c r="BB6" s="223" t="str">
        <f t="shared" si="6"/>
        <v/>
      </c>
      <c r="BC6" s="223">
        <f t="shared" si="6"/>
        <v>0</v>
      </c>
      <c r="BD6" s="223">
        <f t="shared" si="6"/>
        <v>0</v>
      </c>
      <c r="BE6" s="223">
        <f t="shared" si="6"/>
        <v>0</v>
      </c>
      <c r="BF6" s="223">
        <f t="shared" si="6"/>
        <v>0</v>
      </c>
      <c r="BG6" s="223">
        <f t="shared" si="6"/>
        <v>0</v>
      </c>
      <c r="BH6" s="223">
        <f t="shared" si="6"/>
        <v>0</v>
      </c>
      <c r="BI6" s="223">
        <f t="shared" si="6"/>
        <v>0</v>
      </c>
      <c r="BJ6" s="223">
        <f t="shared" si="6"/>
        <v>0</v>
      </c>
      <c r="BK6" s="223">
        <f t="shared" si="6"/>
        <v>0</v>
      </c>
      <c r="BL6" s="223">
        <f t="shared" si="6"/>
        <v>0</v>
      </c>
      <c r="BM6" s="223">
        <f t="shared" si="6"/>
        <v>0</v>
      </c>
      <c r="BN6" s="224">
        <f t="shared" si="6"/>
        <v>0</v>
      </c>
      <c r="BO6" s="328" t="str">
        <f t="shared" si="7"/>
        <v/>
      </c>
      <c r="BP6" s="223" t="str">
        <f t="shared" si="8"/>
        <v/>
      </c>
      <c r="BQ6" s="223">
        <f t="shared" si="8"/>
        <v>0</v>
      </c>
      <c r="BR6" s="223">
        <f t="shared" si="8"/>
        <v>0</v>
      </c>
      <c r="BS6" s="223">
        <f t="shared" si="8"/>
        <v>0</v>
      </c>
      <c r="BT6" s="223">
        <f t="shared" si="8"/>
        <v>0</v>
      </c>
      <c r="BU6" s="223">
        <f t="shared" si="8"/>
        <v>0</v>
      </c>
      <c r="BV6" s="223">
        <f t="shared" si="8"/>
        <v>0</v>
      </c>
      <c r="BW6" s="223">
        <f t="shared" si="8"/>
        <v>0</v>
      </c>
      <c r="BX6" s="223">
        <f t="shared" si="8"/>
        <v>0</v>
      </c>
      <c r="BY6" s="223">
        <f t="shared" si="8"/>
        <v>0</v>
      </c>
      <c r="BZ6" s="223">
        <f t="shared" si="8"/>
        <v>0</v>
      </c>
      <c r="CA6" s="223">
        <f t="shared" si="8"/>
        <v>0</v>
      </c>
      <c r="CB6" s="224">
        <f t="shared" si="8"/>
        <v>0</v>
      </c>
      <c r="CD6" s="73">
        <f t="shared" si="9"/>
        <v>0</v>
      </c>
    </row>
    <row r="7" spans="2:83" ht="24" customHeight="1">
      <c r="B7" s="150">
        <v>3</v>
      </c>
      <c r="C7" s="71"/>
      <c r="D7" s="69"/>
      <c r="E7" s="376"/>
      <c r="F7" s="218"/>
      <c r="G7" s="71"/>
      <c r="H7" s="218" t="s">
        <v>251</v>
      </c>
      <c r="I7" s="517"/>
      <c r="J7" s="508">
        <v>0.25</v>
      </c>
      <c r="K7" s="492">
        <v>100</v>
      </c>
      <c r="L7" s="328" t="str">
        <f t="shared" si="0"/>
        <v/>
      </c>
      <c r="M7" s="223">
        <f t="shared" si="10"/>
        <v>0</v>
      </c>
      <c r="N7" s="223">
        <f t="shared" si="1"/>
        <v>0</v>
      </c>
      <c r="O7" s="223">
        <f t="shared" si="1"/>
        <v>0</v>
      </c>
      <c r="P7" s="223">
        <f t="shared" si="1"/>
        <v>0</v>
      </c>
      <c r="Q7" s="223">
        <f t="shared" si="1"/>
        <v>0</v>
      </c>
      <c r="R7" s="223">
        <f t="shared" si="1"/>
        <v>0</v>
      </c>
      <c r="S7" s="223">
        <f t="shared" si="1"/>
        <v>0</v>
      </c>
      <c r="T7" s="223">
        <f t="shared" si="1"/>
        <v>0</v>
      </c>
      <c r="U7" s="223">
        <f t="shared" si="1"/>
        <v>0</v>
      </c>
      <c r="V7" s="223">
        <f t="shared" si="1"/>
        <v>0</v>
      </c>
      <c r="W7" s="223">
        <f t="shared" si="1"/>
        <v>0</v>
      </c>
      <c r="X7" s="223">
        <f t="shared" si="1"/>
        <v>0</v>
      </c>
      <c r="Y7" s="224">
        <f t="shared" si="1"/>
        <v>0</v>
      </c>
      <c r="Z7" s="328">
        <f t="shared" si="2"/>
        <v>0</v>
      </c>
      <c r="AA7" s="223">
        <f t="shared" si="2"/>
        <v>0</v>
      </c>
      <c r="AB7" s="223">
        <f t="shared" si="2"/>
        <v>0</v>
      </c>
      <c r="AC7" s="223">
        <f t="shared" si="2"/>
        <v>0</v>
      </c>
      <c r="AD7" s="223">
        <f t="shared" si="2"/>
        <v>0</v>
      </c>
      <c r="AE7" s="223">
        <f t="shared" si="2"/>
        <v>0</v>
      </c>
      <c r="AF7" s="223">
        <f t="shared" si="2"/>
        <v>0</v>
      </c>
      <c r="AG7" s="223">
        <f t="shared" si="2"/>
        <v>0</v>
      </c>
      <c r="AH7" s="223">
        <f t="shared" si="2"/>
        <v>0</v>
      </c>
      <c r="AI7" s="223">
        <f t="shared" si="2"/>
        <v>0</v>
      </c>
      <c r="AJ7" s="223">
        <f t="shared" si="2"/>
        <v>0</v>
      </c>
      <c r="AK7" s="223">
        <f t="shared" si="2"/>
        <v>0</v>
      </c>
      <c r="AL7" s="224">
        <f t="shared" si="2"/>
        <v>0</v>
      </c>
      <c r="AM7" s="328" t="str">
        <f t="shared" si="3"/>
        <v/>
      </c>
      <c r="AN7" s="223" t="str">
        <f t="shared" si="4"/>
        <v/>
      </c>
      <c r="AO7" s="223">
        <f t="shared" si="4"/>
        <v>0</v>
      </c>
      <c r="AP7" s="223">
        <f t="shared" si="4"/>
        <v>0</v>
      </c>
      <c r="AQ7" s="223">
        <f t="shared" si="4"/>
        <v>0</v>
      </c>
      <c r="AR7" s="223">
        <f t="shared" si="4"/>
        <v>0</v>
      </c>
      <c r="AS7" s="223">
        <f t="shared" si="4"/>
        <v>0</v>
      </c>
      <c r="AT7" s="223">
        <f t="shared" si="4"/>
        <v>0</v>
      </c>
      <c r="AU7" s="223">
        <f t="shared" si="4"/>
        <v>0</v>
      </c>
      <c r="AV7" s="223">
        <f t="shared" si="4"/>
        <v>0</v>
      </c>
      <c r="AW7" s="223">
        <f t="shared" si="4"/>
        <v>0</v>
      </c>
      <c r="AX7" s="223">
        <f t="shared" si="4"/>
        <v>0</v>
      </c>
      <c r="AY7" s="223">
        <f t="shared" si="4"/>
        <v>0</v>
      </c>
      <c r="AZ7" s="224">
        <f t="shared" si="4"/>
        <v>0</v>
      </c>
      <c r="BA7" s="328" t="str">
        <f t="shared" si="5"/>
        <v/>
      </c>
      <c r="BB7" s="223" t="str">
        <f t="shared" si="6"/>
        <v/>
      </c>
      <c r="BC7" s="223">
        <f t="shared" si="6"/>
        <v>0</v>
      </c>
      <c r="BD7" s="223">
        <f t="shared" si="6"/>
        <v>0</v>
      </c>
      <c r="BE7" s="223">
        <f t="shared" si="6"/>
        <v>0</v>
      </c>
      <c r="BF7" s="223">
        <f t="shared" si="6"/>
        <v>0</v>
      </c>
      <c r="BG7" s="223">
        <f t="shared" si="6"/>
        <v>0</v>
      </c>
      <c r="BH7" s="223">
        <f t="shared" si="6"/>
        <v>0</v>
      </c>
      <c r="BI7" s="223">
        <f t="shared" si="6"/>
        <v>0</v>
      </c>
      <c r="BJ7" s="223">
        <f t="shared" si="6"/>
        <v>0</v>
      </c>
      <c r="BK7" s="223">
        <f t="shared" si="6"/>
        <v>0</v>
      </c>
      <c r="BL7" s="223">
        <f t="shared" si="6"/>
        <v>0</v>
      </c>
      <c r="BM7" s="223">
        <f t="shared" si="6"/>
        <v>0</v>
      </c>
      <c r="BN7" s="224">
        <f t="shared" si="6"/>
        <v>0</v>
      </c>
      <c r="BO7" s="328" t="str">
        <f t="shared" si="7"/>
        <v/>
      </c>
      <c r="BP7" s="223" t="str">
        <f t="shared" si="8"/>
        <v/>
      </c>
      <c r="BQ7" s="223">
        <f t="shared" si="8"/>
        <v>0</v>
      </c>
      <c r="BR7" s="223">
        <f t="shared" si="8"/>
        <v>0</v>
      </c>
      <c r="BS7" s="223">
        <f t="shared" si="8"/>
        <v>0</v>
      </c>
      <c r="BT7" s="223">
        <f t="shared" si="8"/>
        <v>0</v>
      </c>
      <c r="BU7" s="223">
        <f t="shared" si="8"/>
        <v>0</v>
      </c>
      <c r="BV7" s="223">
        <f t="shared" si="8"/>
        <v>0</v>
      </c>
      <c r="BW7" s="223">
        <f t="shared" si="8"/>
        <v>0</v>
      </c>
      <c r="BX7" s="223">
        <f t="shared" si="8"/>
        <v>0</v>
      </c>
      <c r="BY7" s="223">
        <f t="shared" si="8"/>
        <v>0</v>
      </c>
      <c r="BZ7" s="223">
        <f t="shared" si="8"/>
        <v>0</v>
      </c>
      <c r="CA7" s="223">
        <f t="shared" si="8"/>
        <v>0</v>
      </c>
      <c r="CB7" s="224">
        <f t="shared" si="8"/>
        <v>0</v>
      </c>
      <c r="CD7" s="73">
        <f t="shared" si="9"/>
        <v>0</v>
      </c>
    </row>
    <row r="8" spans="2:83" ht="24" customHeight="1">
      <c r="B8" s="150">
        <v>4</v>
      </c>
      <c r="C8" s="71"/>
      <c r="D8" s="69"/>
      <c r="E8" s="376"/>
      <c r="F8" s="218"/>
      <c r="G8" s="71"/>
      <c r="H8" s="218" t="s">
        <v>251</v>
      </c>
      <c r="I8" s="517"/>
      <c r="J8" s="508">
        <v>0.25</v>
      </c>
      <c r="K8" s="492">
        <v>100</v>
      </c>
      <c r="L8" s="328" t="str">
        <f t="shared" si="0"/>
        <v/>
      </c>
      <c r="M8" s="223">
        <f t="shared" si="10"/>
        <v>0</v>
      </c>
      <c r="N8" s="223">
        <f t="shared" si="1"/>
        <v>0</v>
      </c>
      <c r="O8" s="223">
        <f t="shared" si="1"/>
        <v>0</v>
      </c>
      <c r="P8" s="223">
        <f t="shared" si="1"/>
        <v>0</v>
      </c>
      <c r="Q8" s="223">
        <f t="shared" si="1"/>
        <v>0</v>
      </c>
      <c r="R8" s="223">
        <f t="shared" si="1"/>
        <v>0</v>
      </c>
      <c r="S8" s="223">
        <f t="shared" si="1"/>
        <v>0</v>
      </c>
      <c r="T8" s="223">
        <f t="shared" si="1"/>
        <v>0</v>
      </c>
      <c r="U8" s="223">
        <f t="shared" si="1"/>
        <v>0</v>
      </c>
      <c r="V8" s="223">
        <f t="shared" si="1"/>
        <v>0</v>
      </c>
      <c r="W8" s="223">
        <f t="shared" si="1"/>
        <v>0</v>
      </c>
      <c r="X8" s="223">
        <f t="shared" si="1"/>
        <v>0</v>
      </c>
      <c r="Y8" s="224">
        <f t="shared" si="1"/>
        <v>0</v>
      </c>
      <c r="Z8" s="328">
        <f t="shared" si="2"/>
        <v>0</v>
      </c>
      <c r="AA8" s="223">
        <f t="shared" si="2"/>
        <v>0</v>
      </c>
      <c r="AB8" s="223">
        <f t="shared" si="2"/>
        <v>0</v>
      </c>
      <c r="AC8" s="223">
        <f t="shared" si="2"/>
        <v>0</v>
      </c>
      <c r="AD8" s="223">
        <f t="shared" si="2"/>
        <v>0</v>
      </c>
      <c r="AE8" s="223">
        <f t="shared" si="2"/>
        <v>0</v>
      </c>
      <c r="AF8" s="223">
        <f t="shared" si="2"/>
        <v>0</v>
      </c>
      <c r="AG8" s="223">
        <f t="shared" si="2"/>
        <v>0</v>
      </c>
      <c r="AH8" s="223">
        <f t="shared" si="2"/>
        <v>0</v>
      </c>
      <c r="AI8" s="223">
        <f t="shared" si="2"/>
        <v>0</v>
      </c>
      <c r="AJ8" s="223">
        <f t="shared" si="2"/>
        <v>0</v>
      </c>
      <c r="AK8" s="223">
        <f t="shared" si="2"/>
        <v>0</v>
      </c>
      <c r="AL8" s="224">
        <f t="shared" si="2"/>
        <v>0</v>
      </c>
      <c r="AM8" s="328" t="str">
        <f t="shared" si="3"/>
        <v/>
      </c>
      <c r="AN8" s="223" t="str">
        <f t="shared" si="4"/>
        <v/>
      </c>
      <c r="AO8" s="223">
        <f t="shared" si="4"/>
        <v>0</v>
      </c>
      <c r="AP8" s="223">
        <f t="shared" si="4"/>
        <v>0</v>
      </c>
      <c r="AQ8" s="223">
        <f t="shared" si="4"/>
        <v>0</v>
      </c>
      <c r="AR8" s="223">
        <f t="shared" si="4"/>
        <v>0</v>
      </c>
      <c r="AS8" s="223">
        <f t="shared" si="4"/>
        <v>0</v>
      </c>
      <c r="AT8" s="223">
        <f t="shared" si="4"/>
        <v>0</v>
      </c>
      <c r="AU8" s="223">
        <f t="shared" si="4"/>
        <v>0</v>
      </c>
      <c r="AV8" s="223">
        <f t="shared" si="4"/>
        <v>0</v>
      </c>
      <c r="AW8" s="223">
        <f t="shared" si="4"/>
        <v>0</v>
      </c>
      <c r="AX8" s="223">
        <f t="shared" si="4"/>
        <v>0</v>
      </c>
      <c r="AY8" s="223">
        <f t="shared" si="4"/>
        <v>0</v>
      </c>
      <c r="AZ8" s="224">
        <f t="shared" si="4"/>
        <v>0</v>
      </c>
      <c r="BA8" s="328" t="str">
        <f t="shared" si="5"/>
        <v/>
      </c>
      <c r="BB8" s="223" t="str">
        <f t="shared" si="6"/>
        <v/>
      </c>
      <c r="BC8" s="223">
        <f t="shared" si="6"/>
        <v>0</v>
      </c>
      <c r="BD8" s="223">
        <f t="shared" si="6"/>
        <v>0</v>
      </c>
      <c r="BE8" s="223">
        <f t="shared" si="6"/>
        <v>0</v>
      </c>
      <c r="BF8" s="223">
        <f t="shared" si="6"/>
        <v>0</v>
      </c>
      <c r="BG8" s="223">
        <f t="shared" si="6"/>
        <v>0</v>
      </c>
      <c r="BH8" s="223">
        <f t="shared" si="6"/>
        <v>0</v>
      </c>
      <c r="BI8" s="223">
        <f t="shared" si="6"/>
        <v>0</v>
      </c>
      <c r="BJ8" s="223">
        <f t="shared" si="6"/>
        <v>0</v>
      </c>
      <c r="BK8" s="223">
        <f t="shared" si="6"/>
        <v>0</v>
      </c>
      <c r="BL8" s="223">
        <f t="shared" si="6"/>
        <v>0</v>
      </c>
      <c r="BM8" s="223">
        <f t="shared" si="6"/>
        <v>0</v>
      </c>
      <c r="BN8" s="224">
        <f t="shared" si="6"/>
        <v>0</v>
      </c>
      <c r="BO8" s="328" t="str">
        <f t="shared" si="7"/>
        <v/>
      </c>
      <c r="BP8" s="223" t="str">
        <f t="shared" si="8"/>
        <v/>
      </c>
      <c r="BQ8" s="223">
        <f t="shared" si="8"/>
        <v>0</v>
      </c>
      <c r="BR8" s="223">
        <f t="shared" si="8"/>
        <v>0</v>
      </c>
      <c r="BS8" s="223">
        <f t="shared" si="8"/>
        <v>0</v>
      </c>
      <c r="BT8" s="223">
        <f t="shared" si="8"/>
        <v>0</v>
      </c>
      <c r="BU8" s="223">
        <f t="shared" si="8"/>
        <v>0</v>
      </c>
      <c r="BV8" s="223">
        <f t="shared" si="8"/>
        <v>0</v>
      </c>
      <c r="BW8" s="223">
        <f t="shared" si="8"/>
        <v>0</v>
      </c>
      <c r="BX8" s="223">
        <f t="shared" si="8"/>
        <v>0</v>
      </c>
      <c r="BY8" s="223">
        <f t="shared" si="8"/>
        <v>0</v>
      </c>
      <c r="BZ8" s="223">
        <f t="shared" si="8"/>
        <v>0</v>
      </c>
      <c r="CA8" s="223">
        <f t="shared" si="8"/>
        <v>0</v>
      </c>
      <c r="CB8" s="224">
        <f t="shared" si="8"/>
        <v>0</v>
      </c>
      <c r="CD8" s="73">
        <f t="shared" si="9"/>
        <v>0</v>
      </c>
    </row>
    <row r="9" spans="2:83" ht="24" customHeight="1">
      <c r="B9" s="150">
        <v>5</v>
      </c>
      <c r="C9" s="76"/>
      <c r="D9" s="69"/>
      <c r="E9" s="376"/>
      <c r="F9" s="218"/>
      <c r="G9" s="71"/>
      <c r="H9" s="218" t="s">
        <v>251</v>
      </c>
      <c r="I9" s="517"/>
      <c r="J9" s="508">
        <v>0.25</v>
      </c>
      <c r="K9" s="492">
        <v>100</v>
      </c>
      <c r="L9" s="328" t="str">
        <f t="shared" si="0"/>
        <v/>
      </c>
      <c r="M9" s="223">
        <f t="shared" si="10"/>
        <v>0</v>
      </c>
      <c r="N9" s="223">
        <f t="shared" si="1"/>
        <v>0</v>
      </c>
      <c r="O9" s="223">
        <f t="shared" si="1"/>
        <v>0</v>
      </c>
      <c r="P9" s="223">
        <f t="shared" si="1"/>
        <v>0</v>
      </c>
      <c r="Q9" s="223">
        <f t="shared" si="1"/>
        <v>0</v>
      </c>
      <c r="R9" s="223">
        <f t="shared" si="1"/>
        <v>0</v>
      </c>
      <c r="S9" s="223">
        <f t="shared" si="1"/>
        <v>0</v>
      </c>
      <c r="T9" s="223">
        <f t="shared" si="1"/>
        <v>0</v>
      </c>
      <c r="U9" s="223">
        <f t="shared" si="1"/>
        <v>0</v>
      </c>
      <c r="V9" s="223">
        <f t="shared" si="1"/>
        <v>0</v>
      </c>
      <c r="W9" s="223">
        <f t="shared" si="1"/>
        <v>0</v>
      </c>
      <c r="X9" s="223">
        <f t="shared" si="1"/>
        <v>0</v>
      </c>
      <c r="Y9" s="224">
        <f t="shared" si="1"/>
        <v>0</v>
      </c>
      <c r="Z9" s="328">
        <f t="shared" si="2"/>
        <v>0</v>
      </c>
      <c r="AA9" s="223">
        <f t="shared" si="2"/>
        <v>0</v>
      </c>
      <c r="AB9" s="223">
        <f t="shared" si="2"/>
        <v>0</v>
      </c>
      <c r="AC9" s="223">
        <f t="shared" si="2"/>
        <v>0</v>
      </c>
      <c r="AD9" s="223">
        <f t="shared" si="2"/>
        <v>0</v>
      </c>
      <c r="AE9" s="223">
        <f t="shared" si="2"/>
        <v>0</v>
      </c>
      <c r="AF9" s="223">
        <f t="shared" si="2"/>
        <v>0</v>
      </c>
      <c r="AG9" s="223">
        <f t="shared" si="2"/>
        <v>0</v>
      </c>
      <c r="AH9" s="223">
        <f t="shared" si="2"/>
        <v>0</v>
      </c>
      <c r="AI9" s="223">
        <f t="shared" si="2"/>
        <v>0</v>
      </c>
      <c r="AJ9" s="223">
        <f t="shared" si="2"/>
        <v>0</v>
      </c>
      <c r="AK9" s="223">
        <f t="shared" si="2"/>
        <v>0</v>
      </c>
      <c r="AL9" s="224">
        <f t="shared" si="2"/>
        <v>0</v>
      </c>
      <c r="AM9" s="328" t="str">
        <f t="shared" si="3"/>
        <v/>
      </c>
      <c r="AN9" s="223" t="str">
        <f t="shared" si="4"/>
        <v/>
      </c>
      <c r="AO9" s="223">
        <f t="shared" si="4"/>
        <v>0</v>
      </c>
      <c r="AP9" s="223">
        <f t="shared" si="4"/>
        <v>0</v>
      </c>
      <c r="AQ9" s="223">
        <f t="shared" si="4"/>
        <v>0</v>
      </c>
      <c r="AR9" s="223">
        <f t="shared" si="4"/>
        <v>0</v>
      </c>
      <c r="AS9" s="223">
        <f t="shared" si="4"/>
        <v>0</v>
      </c>
      <c r="AT9" s="223">
        <f t="shared" si="4"/>
        <v>0</v>
      </c>
      <c r="AU9" s="223">
        <f t="shared" si="4"/>
        <v>0</v>
      </c>
      <c r="AV9" s="223">
        <f t="shared" si="4"/>
        <v>0</v>
      </c>
      <c r="AW9" s="223">
        <f t="shared" si="4"/>
        <v>0</v>
      </c>
      <c r="AX9" s="223">
        <f t="shared" si="4"/>
        <v>0</v>
      </c>
      <c r="AY9" s="223">
        <f t="shared" si="4"/>
        <v>0</v>
      </c>
      <c r="AZ9" s="224">
        <f t="shared" si="4"/>
        <v>0</v>
      </c>
      <c r="BA9" s="328" t="str">
        <f t="shared" si="5"/>
        <v/>
      </c>
      <c r="BB9" s="223" t="str">
        <f t="shared" si="6"/>
        <v/>
      </c>
      <c r="BC9" s="223">
        <f t="shared" si="6"/>
        <v>0</v>
      </c>
      <c r="BD9" s="223">
        <f t="shared" si="6"/>
        <v>0</v>
      </c>
      <c r="BE9" s="223">
        <f t="shared" si="6"/>
        <v>0</v>
      </c>
      <c r="BF9" s="223">
        <f t="shared" si="6"/>
        <v>0</v>
      </c>
      <c r="BG9" s="223">
        <f t="shared" si="6"/>
        <v>0</v>
      </c>
      <c r="BH9" s="223">
        <f t="shared" si="6"/>
        <v>0</v>
      </c>
      <c r="BI9" s="223">
        <f t="shared" si="6"/>
        <v>0</v>
      </c>
      <c r="BJ9" s="223">
        <f t="shared" si="6"/>
        <v>0</v>
      </c>
      <c r="BK9" s="223">
        <f t="shared" si="6"/>
        <v>0</v>
      </c>
      <c r="BL9" s="223">
        <f t="shared" si="6"/>
        <v>0</v>
      </c>
      <c r="BM9" s="223">
        <f t="shared" si="6"/>
        <v>0</v>
      </c>
      <c r="BN9" s="224">
        <f t="shared" si="6"/>
        <v>0</v>
      </c>
      <c r="BO9" s="328" t="str">
        <f t="shared" si="7"/>
        <v/>
      </c>
      <c r="BP9" s="223" t="str">
        <f t="shared" si="8"/>
        <v/>
      </c>
      <c r="BQ9" s="223">
        <f t="shared" si="8"/>
        <v>0</v>
      </c>
      <c r="BR9" s="223">
        <f t="shared" si="8"/>
        <v>0</v>
      </c>
      <c r="BS9" s="223">
        <f t="shared" si="8"/>
        <v>0</v>
      </c>
      <c r="BT9" s="223">
        <f t="shared" si="8"/>
        <v>0</v>
      </c>
      <c r="BU9" s="223">
        <f t="shared" si="8"/>
        <v>0</v>
      </c>
      <c r="BV9" s="223">
        <f t="shared" si="8"/>
        <v>0</v>
      </c>
      <c r="BW9" s="223">
        <f t="shared" si="8"/>
        <v>0</v>
      </c>
      <c r="BX9" s="223">
        <f t="shared" si="8"/>
        <v>0</v>
      </c>
      <c r="BY9" s="223">
        <f t="shared" si="8"/>
        <v>0</v>
      </c>
      <c r="BZ9" s="223">
        <f t="shared" si="8"/>
        <v>0</v>
      </c>
      <c r="CA9" s="223">
        <f t="shared" si="8"/>
        <v>0</v>
      </c>
      <c r="CB9" s="224">
        <f t="shared" si="8"/>
        <v>0</v>
      </c>
      <c r="CD9" s="73">
        <f t="shared" si="9"/>
        <v>0</v>
      </c>
    </row>
    <row r="10" spans="2:83" ht="24" customHeight="1">
      <c r="B10" s="150">
        <v>6</v>
      </c>
      <c r="C10" s="71"/>
      <c r="D10" s="69"/>
      <c r="E10" s="376"/>
      <c r="F10" s="218"/>
      <c r="G10" s="71"/>
      <c r="H10" s="218" t="s">
        <v>251</v>
      </c>
      <c r="I10" s="517"/>
      <c r="J10" s="508">
        <v>0.25</v>
      </c>
      <c r="K10" s="492">
        <v>100</v>
      </c>
      <c r="L10" s="328" t="str">
        <f t="shared" si="0"/>
        <v/>
      </c>
      <c r="M10" s="223">
        <f t="shared" si="10"/>
        <v>0</v>
      </c>
      <c r="N10" s="223">
        <f t="shared" si="1"/>
        <v>0</v>
      </c>
      <c r="O10" s="223">
        <f t="shared" si="1"/>
        <v>0</v>
      </c>
      <c r="P10" s="223">
        <f t="shared" si="1"/>
        <v>0</v>
      </c>
      <c r="Q10" s="223">
        <f t="shared" si="1"/>
        <v>0</v>
      </c>
      <c r="R10" s="223">
        <f t="shared" si="1"/>
        <v>0</v>
      </c>
      <c r="S10" s="223">
        <f t="shared" si="1"/>
        <v>0</v>
      </c>
      <c r="T10" s="223">
        <f t="shared" si="1"/>
        <v>0</v>
      </c>
      <c r="U10" s="223">
        <f t="shared" si="1"/>
        <v>0</v>
      </c>
      <c r="V10" s="223">
        <f t="shared" si="1"/>
        <v>0</v>
      </c>
      <c r="W10" s="223">
        <f t="shared" si="1"/>
        <v>0</v>
      </c>
      <c r="X10" s="223">
        <f t="shared" si="1"/>
        <v>0</v>
      </c>
      <c r="Y10" s="224">
        <f t="shared" si="1"/>
        <v>0</v>
      </c>
      <c r="Z10" s="328">
        <f t="shared" si="2"/>
        <v>0</v>
      </c>
      <c r="AA10" s="223">
        <f t="shared" si="2"/>
        <v>0</v>
      </c>
      <c r="AB10" s="223">
        <f t="shared" si="2"/>
        <v>0</v>
      </c>
      <c r="AC10" s="223">
        <f t="shared" si="2"/>
        <v>0</v>
      </c>
      <c r="AD10" s="223">
        <f t="shared" si="2"/>
        <v>0</v>
      </c>
      <c r="AE10" s="223">
        <f t="shared" si="2"/>
        <v>0</v>
      </c>
      <c r="AF10" s="223">
        <f t="shared" si="2"/>
        <v>0</v>
      </c>
      <c r="AG10" s="223">
        <f t="shared" si="2"/>
        <v>0</v>
      </c>
      <c r="AH10" s="223">
        <f t="shared" si="2"/>
        <v>0</v>
      </c>
      <c r="AI10" s="223">
        <f t="shared" si="2"/>
        <v>0</v>
      </c>
      <c r="AJ10" s="223">
        <f t="shared" si="2"/>
        <v>0</v>
      </c>
      <c r="AK10" s="223">
        <f t="shared" si="2"/>
        <v>0</v>
      </c>
      <c r="AL10" s="224">
        <f t="shared" si="2"/>
        <v>0</v>
      </c>
      <c r="AM10" s="328" t="str">
        <f t="shared" si="3"/>
        <v/>
      </c>
      <c r="AN10" s="223" t="str">
        <f t="shared" si="4"/>
        <v/>
      </c>
      <c r="AO10" s="223">
        <f t="shared" si="4"/>
        <v>0</v>
      </c>
      <c r="AP10" s="223">
        <f t="shared" si="4"/>
        <v>0</v>
      </c>
      <c r="AQ10" s="223">
        <f t="shared" si="4"/>
        <v>0</v>
      </c>
      <c r="AR10" s="223">
        <f t="shared" si="4"/>
        <v>0</v>
      </c>
      <c r="AS10" s="223">
        <f t="shared" si="4"/>
        <v>0</v>
      </c>
      <c r="AT10" s="223">
        <f t="shared" si="4"/>
        <v>0</v>
      </c>
      <c r="AU10" s="223">
        <f t="shared" si="4"/>
        <v>0</v>
      </c>
      <c r="AV10" s="223">
        <f t="shared" si="4"/>
        <v>0</v>
      </c>
      <c r="AW10" s="223">
        <f t="shared" si="4"/>
        <v>0</v>
      </c>
      <c r="AX10" s="223">
        <f t="shared" si="4"/>
        <v>0</v>
      </c>
      <c r="AY10" s="223">
        <f t="shared" si="4"/>
        <v>0</v>
      </c>
      <c r="AZ10" s="224">
        <f t="shared" si="4"/>
        <v>0</v>
      </c>
      <c r="BA10" s="328" t="str">
        <f t="shared" si="5"/>
        <v/>
      </c>
      <c r="BB10" s="223" t="str">
        <f t="shared" si="6"/>
        <v/>
      </c>
      <c r="BC10" s="223">
        <f t="shared" si="6"/>
        <v>0</v>
      </c>
      <c r="BD10" s="223">
        <f t="shared" si="6"/>
        <v>0</v>
      </c>
      <c r="BE10" s="223">
        <f t="shared" si="6"/>
        <v>0</v>
      </c>
      <c r="BF10" s="223">
        <f t="shared" si="6"/>
        <v>0</v>
      </c>
      <c r="BG10" s="223">
        <f t="shared" si="6"/>
        <v>0</v>
      </c>
      <c r="BH10" s="223">
        <f t="shared" si="6"/>
        <v>0</v>
      </c>
      <c r="BI10" s="223">
        <f t="shared" si="6"/>
        <v>0</v>
      </c>
      <c r="BJ10" s="223">
        <f t="shared" si="6"/>
        <v>0</v>
      </c>
      <c r="BK10" s="223">
        <f t="shared" si="6"/>
        <v>0</v>
      </c>
      <c r="BL10" s="223">
        <f t="shared" si="6"/>
        <v>0</v>
      </c>
      <c r="BM10" s="223">
        <f t="shared" si="6"/>
        <v>0</v>
      </c>
      <c r="BN10" s="224">
        <f t="shared" si="6"/>
        <v>0</v>
      </c>
      <c r="BO10" s="328" t="str">
        <f t="shared" si="7"/>
        <v/>
      </c>
      <c r="BP10" s="223" t="str">
        <f t="shared" si="8"/>
        <v/>
      </c>
      <c r="BQ10" s="223">
        <f t="shared" si="8"/>
        <v>0</v>
      </c>
      <c r="BR10" s="223">
        <f t="shared" si="8"/>
        <v>0</v>
      </c>
      <c r="BS10" s="223">
        <f t="shared" si="8"/>
        <v>0</v>
      </c>
      <c r="BT10" s="223">
        <f t="shared" si="8"/>
        <v>0</v>
      </c>
      <c r="BU10" s="223">
        <f t="shared" si="8"/>
        <v>0</v>
      </c>
      <c r="BV10" s="223">
        <f t="shared" si="8"/>
        <v>0</v>
      </c>
      <c r="BW10" s="223">
        <f t="shared" si="8"/>
        <v>0</v>
      </c>
      <c r="BX10" s="223">
        <f t="shared" si="8"/>
        <v>0</v>
      </c>
      <c r="BY10" s="223">
        <f t="shared" si="8"/>
        <v>0</v>
      </c>
      <c r="BZ10" s="223">
        <f t="shared" si="8"/>
        <v>0</v>
      </c>
      <c r="CA10" s="223">
        <f t="shared" si="8"/>
        <v>0</v>
      </c>
      <c r="CB10" s="224">
        <f t="shared" si="8"/>
        <v>0</v>
      </c>
      <c r="CD10" s="73">
        <f t="shared" si="9"/>
        <v>0</v>
      </c>
    </row>
    <row r="11" spans="2:83" ht="24" customHeight="1">
      <c r="B11" s="150">
        <v>7</v>
      </c>
      <c r="C11" s="71"/>
      <c r="D11" s="69"/>
      <c r="E11" s="376"/>
      <c r="F11" s="218"/>
      <c r="G11" s="71"/>
      <c r="H11" s="218" t="s">
        <v>251</v>
      </c>
      <c r="I11" s="517"/>
      <c r="J11" s="508">
        <v>0.25</v>
      </c>
      <c r="K11" s="492">
        <v>100</v>
      </c>
      <c r="L11" s="328" t="str">
        <f t="shared" si="0"/>
        <v/>
      </c>
      <c r="M11" s="223">
        <f t="shared" si="10"/>
        <v>0</v>
      </c>
      <c r="N11" s="223">
        <f t="shared" si="1"/>
        <v>0</v>
      </c>
      <c r="O11" s="223">
        <f t="shared" si="1"/>
        <v>0</v>
      </c>
      <c r="P11" s="223">
        <f t="shared" si="1"/>
        <v>0</v>
      </c>
      <c r="Q11" s="223">
        <f t="shared" si="1"/>
        <v>0</v>
      </c>
      <c r="R11" s="223">
        <f t="shared" si="1"/>
        <v>0</v>
      </c>
      <c r="S11" s="223">
        <f t="shared" si="1"/>
        <v>0</v>
      </c>
      <c r="T11" s="223">
        <f t="shared" si="1"/>
        <v>0</v>
      </c>
      <c r="U11" s="223">
        <f t="shared" si="1"/>
        <v>0</v>
      </c>
      <c r="V11" s="223">
        <f t="shared" si="1"/>
        <v>0</v>
      </c>
      <c r="W11" s="223">
        <f t="shared" si="1"/>
        <v>0</v>
      </c>
      <c r="X11" s="223">
        <f t="shared" si="1"/>
        <v>0</v>
      </c>
      <c r="Y11" s="224">
        <f t="shared" si="1"/>
        <v>0</v>
      </c>
      <c r="Z11" s="328">
        <f t="shared" si="2"/>
        <v>0</v>
      </c>
      <c r="AA11" s="223">
        <f t="shared" si="2"/>
        <v>0</v>
      </c>
      <c r="AB11" s="223">
        <f t="shared" si="2"/>
        <v>0</v>
      </c>
      <c r="AC11" s="223">
        <f t="shared" si="2"/>
        <v>0</v>
      </c>
      <c r="AD11" s="223">
        <f t="shared" si="2"/>
        <v>0</v>
      </c>
      <c r="AE11" s="223">
        <f t="shared" si="2"/>
        <v>0</v>
      </c>
      <c r="AF11" s="223">
        <f t="shared" si="2"/>
        <v>0</v>
      </c>
      <c r="AG11" s="223">
        <f t="shared" si="2"/>
        <v>0</v>
      </c>
      <c r="AH11" s="223">
        <f t="shared" si="2"/>
        <v>0</v>
      </c>
      <c r="AI11" s="223">
        <f t="shared" si="2"/>
        <v>0</v>
      </c>
      <c r="AJ11" s="223">
        <f t="shared" si="2"/>
        <v>0</v>
      </c>
      <c r="AK11" s="223">
        <f t="shared" si="2"/>
        <v>0</v>
      </c>
      <c r="AL11" s="224">
        <f t="shared" si="2"/>
        <v>0</v>
      </c>
      <c r="AM11" s="328" t="str">
        <f t="shared" si="3"/>
        <v/>
      </c>
      <c r="AN11" s="223" t="str">
        <f t="shared" si="4"/>
        <v/>
      </c>
      <c r="AO11" s="223">
        <f t="shared" si="4"/>
        <v>0</v>
      </c>
      <c r="AP11" s="223">
        <f t="shared" si="4"/>
        <v>0</v>
      </c>
      <c r="AQ11" s="223">
        <f t="shared" si="4"/>
        <v>0</v>
      </c>
      <c r="AR11" s="223">
        <f t="shared" si="4"/>
        <v>0</v>
      </c>
      <c r="AS11" s="223">
        <f t="shared" si="4"/>
        <v>0</v>
      </c>
      <c r="AT11" s="223">
        <f t="shared" si="4"/>
        <v>0</v>
      </c>
      <c r="AU11" s="223">
        <f t="shared" si="4"/>
        <v>0</v>
      </c>
      <c r="AV11" s="223">
        <f t="shared" si="4"/>
        <v>0</v>
      </c>
      <c r="AW11" s="223">
        <f t="shared" si="4"/>
        <v>0</v>
      </c>
      <c r="AX11" s="223">
        <f t="shared" si="4"/>
        <v>0</v>
      </c>
      <c r="AY11" s="223">
        <f t="shared" si="4"/>
        <v>0</v>
      </c>
      <c r="AZ11" s="224">
        <f t="shared" si="4"/>
        <v>0</v>
      </c>
      <c r="BA11" s="328" t="str">
        <f t="shared" si="5"/>
        <v/>
      </c>
      <c r="BB11" s="223" t="str">
        <f t="shared" si="6"/>
        <v/>
      </c>
      <c r="BC11" s="223">
        <f t="shared" si="6"/>
        <v>0</v>
      </c>
      <c r="BD11" s="223">
        <f t="shared" si="6"/>
        <v>0</v>
      </c>
      <c r="BE11" s="223">
        <f t="shared" si="6"/>
        <v>0</v>
      </c>
      <c r="BF11" s="223">
        <f t="shared" si="6"/>
        <v>0</v>
      </c>
      <c r="BG11" s="223">
        <f t="shared" si="6"/>
        <v>0</v>
      </c>
      <c r="BH11" s="223">
        <f t="shared" si="6"/>
        <v>0</v>
      </c>
      <c r="BI11" s="223">
        <f t="shared" si="6"/>
        <v>0</v>
      </c>
      <c r="BJ11" s="223">
        <f t="shared" si="6"/>
        <v>0</v>
      </c>
      <c r="BK11" s="223">
        <f t="shared" si="6"/>
        <v>0</v>
      </c>
      <c r="BL11" s="223">
        <f t="shared" si="6"/>
        <v>0</v>
      </c>
      <c r="BM11" s="223">
        <f t="shared" si="6"/>
        <v>0</v>
      </c>
      <c r="BN11" s="224">
        <f t="shared" si="6"/>
        <v>0</v>
      </c>
      <c r="BO11" s="328" t="str">
        <f t="shared" si="7"/>
        <v/>
      </c>
      <c r="BP11" s="223" t="str">
        <f t="shared" si="8"/>
        <v/>
      </c>
      <c r="BQ11" s="223">
        <f t="shared" si="8"/>
        <v>0</v>
      </c>
      <c r="BR11" s="223">
        <f t="shared" si="8"/>
        <v>0</v>
      </c>
      <c r="BS11" s="223">
        <f t="shared" si="8"/>
        <v>0</v>
      </c>
      <c r="BT11" s="223">
        <f t="shared" si="8"/>
        <v>0</v>
      </c>
      <c r="BU11" s="223">
        <f t="shared" si="8"/>
        <v>0</v>
      </c>
      <c r="BV11" s="223">
        <f t="shared" si="8"/>
        <v>0</v>
      </c>
      <c r="BW11" s="223">
        <f t="shared" si="8"/>
        <v>0</v>
      </c>
      <c r="BX11" s="223">
        <f t="shared" si="8"/>
        <v>0</v>
      </c>
      <c r="BY11" s="223">
        <f t="shared" si="8"/>
        <v>0</v>
      </c>
      <c r="BZ11" s="223">
        <f t="shared" si="8"/>
        <v>0</v>
      </c>
      <c r="CA11" s="223">
        <f t="shared" si="8"/>
        <v>0</v>
      </c>
      <c r="CB11" s="224">
        <f t="shared" si="8"/>
        <v>0</v>
      </c>
      <c r="CD11" s="73">
        <f t="shared" si="9"/>
        <v>0</v>
      </c>
    </row>
    <row r="12" spans="2:83" ht="24" customHeight="1">
      <c r="B12" s="150">
        <v>8</v>
      </c>
      <c r="C12" s="71"/>
      <c r="D12" s="69"/>
      <c r="E12" s="376"/>
      <c r="F12" s="218"/>
      <c r="G12" s="71"/>
      <c r="H12" s="218" t="s">
        <v>251</v>
      </c>
      <c r="I12" s="517"/>
      <c r="J12" s="508">
        <v>0.25</v>
      </c>
      <c r="K12" s="492">
        <v>100</v>
      </c>
      <c r="L12" s="328" t="str">
        <f t="shared" si="0"/>
        <v/>
      </c>
      <c r="M12" s="223">
        <f t="shared" si="10"/>
        <v>0</v>
      </c>
      <c r="N12" s="223">
        <f t="shared" si="1"/>
        <v>0</v>
      </c>
      <c r="O12" s="223">
        <f t="shared" si="1"/>
        <v>0</v>
      </c>
      <c r="P12" s="223">
        <f t="shared" si="1"/>
        <v>0</v>
      </c>
      <c r="Q12" s="223">
        <f t="shared" si="1"/>
        <v>0</v>
      </c>
      <c r="R12" s="223">
        <f t="shared" si="1"/>
        <v>0</v>
      </c>
      <c r="S12" s="223">
        <f t="shared" si="1"/>
        <v>0</v>
      </c>
      <c r="T12" s="223">
        <f t="shared" si="1"/>
        <v>0</v>
      </c>
      <c r="U12" s="223">
        <f t="shared" si="1"/>
        <v>0</v>
      </c>
      <c r="V12" s="223">
        <f t="shared" si="1"/>
        <v>0</v>
      </c>
      <c r="W12" s="223">
        <f t="shared" si="1"/>
        <v>0</v>
      </c>
      <c r="X12" s="223">
        <f t="shared" si="1"/>
        <v>0</v>
      </c>
      <c r="Y12" s="224">
        <f t="shared" si="1"/>
        <v>0</v>
      </c>
      <c r="Z12" s="328">
        <f t="shared" si="2"/>
        <v>0</v>
      </c>
      <c r="AA12" s="223">
        <f t="shared" si="2"/>
        <v>0</v>
      </c>
      <c r="AB12" s="223">
        <f t="shared" si="2"/>
        <v>0</v>
      </c>
      <c r="AC12" s="223">
        <f t="shared" si="2"/>
        <v>0</v>
      </c>
      <c r="AD12" s="223">
        <f t="shared" si="2"/>
        <v>0</v>
      </c>
      <c r="AE12" s="223">
        <f t="shared" si="2"/>
        <v>0</v>
      </c>
      <c r="AF12" s="223">
        <f t="shared" si="2"/>
        <v>0</v>
      </c>
      <c r="AG12" s="223">
        <f t="shared" si="2"/>
        <v>0</v>
      </c>
      <c r="AH12" s="223">
        <f t="shared" si="2"/>
        <v>0</v>
      </c>
      <c r="AI12" s="223">
        <f t="shared" si="2"/>
        <v>0</v>
      </c>
      <c r="AJ12" s="223">
        <f t="shared" si="2"/>
        <v>0</v>
      </c>
      <c r="AK12" s="223">
        <f t="shared" si="2"/>
        <v>0</v>
      </c>
      <c r="AL12" s="224">
        <f t="shared" si="2"/>
        <v>0</v>
      </c>
      <c r="AM12" s="328" t="str">
        <f t="shared" si="3"/>
        <v/>
      </c>
      <c r="AN12" s="223" t="str">
        <f t="shared" si="4"/>
        <v/>
      </c>
      <c r="AO12" s="223">
        <f t="shared" si="4"/>
        <v>0</v>
      </c>
      <c r="AP12" s="223">
        <f t="shared" si="4"/>
        <v>0</v>
      </c>
      <c r="AQ12" s="223">
        <f t="shared" si="4"/>
        <v>0</v>
      </c>
      <c r="AR12" s="223">
        <f t="shared" si="4"/>
        <v>0</v>
      </c>
      <c r="AS12" s="223">
        <f t="shared" si="4"/>
        <v>0</v>
      </c>
      <c r="AT12" s="223">
        <f t="shared" si="4"/>
        <v>0</v>
      </c>
      <c r="AU12" s="223">
        <f t="shared" si="4"/>
        <v>0</v>
      </c>
      <c r="AV12" s="223">
        <f t="shared" si="4"/>
        <v>0</v>
      </c>
      <c r="AW12" s="223">
        <f t="shared" si="4"/>
        <v>0</v>
      </c>
      <c r="AX12" s="223">
        <f t="shared" si="4"/>
        <v>0</v>
      </c>
      <c r="AY12" s="223">
        <f t="shared" si="4"/>
        <v>0</v>
      </c>
      <c r="AZ12" s="224">
        <f t="shared" si="4"/>
        <v>0</v>
      </c>
      <c r="BA12" s="328" t="str">
        <f t="shared" si="5"/>
        <v/>
      </c>
      <c r="BB12" s="223" t="str">
        <f t="shared" si="6"/>
        <v/>
      </c>
      <c r="BC12" s="223">
        <f t="shared" si="6"/>
        <v>0</v>
      </c>
      <c r="BD12" s="223">
        <f t="shared" si="6"/>
        <v>0</v>
      </c>
      <c r="BE12" s="223">
        <f t="shared" si="6"/>
        <v>0</v>
      </c>
      <c r="BF12" s="223">
        <f t="shared" si="6"/>
        <v>0</v>
      </c>
      <c r="BG12" s="223">
        <f t="shared" si="6"/>
        <v>0</v>
      </c>
      <c r="BH12" s="223">
        <f t="shared" si="6"/>
        <v>0</v>
      </c>
      <c r="BI12" s="223">
        <f t="shared" si="6"/>
        <v>0</v>
      </c>
      <c r="BJ12" s="223">
        <f t="shared" si="6"/>
        <v>0</v>
      </c>
      <c r="BK12" s="223">
        <f t="shared" si="6"/>
        <v>0</v>
      </c>
      <c r="BL12" s="223">
        <f t="shared" si="6"/>
        <v>0</v>
      </c>
      <c r="BM12" s="223">
        <f t="shared" si="6"/>
        <v>0</v>
      </c>
      <c r="BN12" s="224">
        <f t="shared" si="6"/>
        <v>0</v>
      </c>
      <c r="BO12" s="328" t="str">
        <f t="shared" si="7"/>
        <v/>
      </c>
      <c r="BP12" s="223" t="str">
        <f t="shared" si="8"/>
        <v/>
      </c>
      <c r="BQ12" s="223">
        <f t="shared" si="8"/>
        <v>0</v>
      </c>
      <c r="BR12" s="223">
        <f t="shared" si="8"/>
        <v>0</v>
      </c>
      <c r="BS12" s="223">
        <f t="shared" si="8"/>
        <v>0</v>
      </c>
      <c r="BT12" s="223">
        <f t="shared" si="8"/>
        <v>0</v>
      </c>
      <c r="BU12" s="223">
        <f t="shared" si="8"/>
        <v>0</v>
      </c>
      <c r="BV12" s="223">
        <f t="shared" si="8"/>
        <v>0</v>
      </c>
      <c r="BW12" s="223">
        <f t="shared" si="8"/>
        <v>0</v>
      </c>
      <c r="BX12" s="223">
        <f t="shared" si="8"/>
        <v>0</v>
      </c>
      <c r="BY12" s="223">
        <f t="shared" si="8"/>
        <v>0</v>
      </c>
      <c r="BZ12" s="223">
        <f t="shared" si="8"/>
        <v>0</v>
      </c>
      <c r="CA12" s="223">
        <f t="shared" si="8"/>
        <v>0</v>
      </c>
      <c r="CB12" s="224">
        <f t="shared" si="8"/>
        <v>0</v>
      </c>
      <c r="CD12" s="73">
        <f t="shared" si="9"/>
        <v>0</v>
      </c>
    </row>
    <row r="13" spans="2:83" ht="24" customHeight="1">
      <c r="B13" s="150">
        <v>9</v>
      </c>
      <c r="C13" s="71"/>
      <c r="D13" s="69"/>
      <c r="E13" s="376"/>
      <c r="F13" s="218"/>
      <c r="G13" s="71"/>
      <c r="H13" s="218" t="s">
        <v>251</v>
      </c>
      <c r="I13" s="517"/>
      <c r="J13" s="508">
        <v>0.25</v>
      </c>
      <c r="K13" s="492">
        <v>100</v>
      </c>
      <c r="L13" s="328" t="str">
        <f t="shared" si="0"/>
        <v/>
      </c>
      <c r="M13" s="223">
        <f t="shared" si="10"/>
        <v>0</v>
      </c>
      <c r="N13" s="223">
        <f t="shared" si="1"/>
        <v>0</v>
      </c>
      <c r="O13" s="223">
        <f t="shared" si="1"/>
        <v>0</v>
      </c>
      <c r="P13" s="223">
        <f t="shared" si="1"/>
        <v>0</v>
      </c>
      <c r="Q13" s="223">
        <f t="shared" si="1"/>
        <v>0</v>
      </c>
      <c r="R13" s="223">
        <f t="shared" si="1"/>
        <v>0</v>
      </c>
      <c r="S13" s="223">
        <f t="shared" si="1"/>
        <v>0</v>
      </c>
      <c r="T13" s="223">
        <f t="shared" si="1"/>
        <v>0</v>
      </c>
      <c r="U13" s="223">
        <f t="shared" si="1"/>
        <v>0</v>
      </c>
      <c r="V13" s="223">
        <f t="shared" si="1"/>
        <v>0</v>
      </c>
      <c r="W13" s="223">
        <f t="shared" si="1"/>
        <v>0</v>
      </c>
      <c r="X13" s="223">
        <f t="shared" si="1"/>
        <v>0</v>
      </c>
      <c r="Y13" s="224">
        <f t="shared" si="1"/>
        <v>0</v>
      </c>
      <c r="Z13" s="328">
        <f t="shared" si="2"/>
        <v>0</v>
      </c>
      <c r="AA13" s="223">
        <f t="shared" si="2"/>
        <v>0</v>
      </c>
      <c r="AB13" s="223">
        <f t="shared" si="2"/>
        <v>0</v>
      </c>
      <c r="AC13" s="223">
        <f t="shared" si="2"/>
        <v>0</v>
      </c>
      <c r="AD13" s="223">
        <f t="shared" si="2"/>
        <v>0</v>
      </c>
      <c r="AE13" s="223">
        <f t="shared" si="2"/>
        <v>0</v>
      </c>
      <c r="AF13" s="223">
        <f t="shared" si="2"/>
        <v>0</v>
      </c>
      <c r="AG13" s="223">
        <f t="shared" si="2"/>
        <v>0</v>
      </c>
      <c r="AH13" s="223">
        <f t="shared" si="2"/>
        <v>0</v>
      </c>
      <c r="AI13" s="223">
        <f t="shared" si="2"/>
        <v>0</v>
      </c>
      <c r="AJ13" s="223">
        <f t="shared" si="2"/>
        <v>0</v>
      </c>
      <c r="AK13" s="223">
        <f t="shared" si="2"/>
        <v>0</v>
      </c>
      <c r="AL13" s="224">
        <f t="shared" si="2"/>
        <v>0</v>
      </c>
      <c r="AM13" s="328" t="str">
        <f t="shared" si="3"/>
        <v/>
      </c>
      <c r="AN13" s="223" t="str">
        <f t="shared" si="4"/>
        <v/>
      </c>
      <c r="AO13" s="223">
        <f t="shared" si="4"/>
        <v>0</v>
      </c>
      <c r="AP13" s="223">
        <f t="shared" si="4"/>
        <v>0</v>
      </c>
      <c r="AQ13" s="223">
        <f t="shared" si="4"/>
        <v>0</v>
      </c>
      <c r="AR13" s="223">
        <f t="shared" si="4"/>
        <v>0</v>
      </c>
      <c r="AS13" s="223">
        <f t="shared" si="4"/>
        <v>0</v>
      </c>
      <c r="AT13" s="223">
        <f t="shared" si="4"/>
        <v>0</v>
      </c>
      <c r="AU13" s="223">
        <f t="shared" si="4"/>
        <v>0</v>
      </c>
      <c r="AV13" s="223">
        <f t="shared" si="4"/>
        <v>0</v>
      </c>
      <c r="AW13" s="223">
        <f t="shared" si="4"/>
        <v>0</v>
      </c>
      <c r="AX13" s="223">
        <f t="shared" si="4"/>
        <v>0</v>
      </c>
      <c r="AY13" s="223">
        <f t="shared" si="4"/>
        <v>0</v>
      </c>
      <c r="AZ13" s="224">
        <f t="shared" si="4"/>
        <v>0</v>
      </c>
      <c r="BA13" s="328" t="str">
        <f t="shared" si="5"/>
        <v/>
      </c>
      <c r="BB13" s="223" t="str">
        <f t="shared" si="6"/>
        <v/>
      </c>
      <c r="BC13" s="223">
        <f t="shared" si="6"/>
        <v>0</v>
      </c>
      <c r="BD13" s="223">
        <f t="shared" si="6"/>
        <v>0</v>
      </c>
      <c r="BE13" s="223">
        <f t="shared" si="6"/>
        <v>0</v>
      </c>
      <c r="BF13" s="223">
        <f t="shared" si="6"/>
        <v>0</v>
      </c>
      <c r="BG13" s="223">
        <f t="shared" si="6"/>
        <v>0</v>
      </c>
      <c r="BH13" s="223">
        <f t="shared" si="6"/>
        <v>0</v>
      </c>
      <c r="BI13" s="223">
        <f t="shared" si="6"/>
        <v>0</v>
      </c>
      <c r="BJ13" s="223">
        <f t="shared" si="6"/>
        <v>0</v>
      </c>
      <c r="BK13" s="223">
        <f t="shared" si="6"/>
        <v>0</v>
      </c>
      <c r="BL13" s="223">
        <f t="shared" si="6"/>
        <v>0</v>
      </c>
      <c r="BM13" s="223">
        <f t="shared" si="6"/>
        <v>0</v>
      </c>
      <c r="BN13" s="224">
        <f t="shared" si="6"/>
        <v>0</v>
      </c>
      <c r="BO13" s="328" t="str">
        <f t="shared" si="7"/>
        <v/>
      </c>
      <c r="BP13" s="223" t="str">
        <f t="shared" si="8"/>
        <v/>
      </c>
      <c r="BQ13" s="223">
        <f t="shared" si="8"/>
        <v>0</v>
      </c>
      <c r="BR13" s="223">
        <f t="shared" si="8"/>
        <v>0</v>
      </c>
      <c r="BS13" s="223">
        <f t="shared" si="8"/>
        <v>0</v>
      </c>
      <c r="BT13" s="223">
        <f t="shared" si="8"/>
        <v>0</v>
      </c>
      <c r="BU13" s="223">
        <f t="shared" si="8"/>
        <v>0</v>
      </c>
      <c r="BV13" s="223">
        <f t="shared" si="8"/>
        <v>0</v>
      </c>
      <c r="BW13" s="223">
        <f t="shared" si="8"/>
        <v>0</v>
      </c>
      <c r="BX13" s="223">
        <f t="shared" si="8"/>
        <v>0</v>
      </c>
      <c r="BY13" s="223">
        <f t="shared" si="8"/>
        <v>0</v>
      </c>
      <c r="BZ13" s="223">
        <f t="shared" si="8"/>
        <v>0</v>
      </c>
      <c r="CA13" s="223">
        <f t="shared" si="8"/>
        <v>0</v>
      </c>
      <c r="CB13" s="224">
        <f t="shared" si="8"/>
        <v>0</v>
      </c>
      <c r="CD13" s="73">
        <f t="shared" si="9"/>
        <v>0</v>
      </c>
    </row>
    <row r="14" spans="2:83" ht="24" customHeight="1">
      <c r="B14" s="150">
        <v>10</v>
      </c>
      <c r="C14" s="71"/>
      <c r="D14" s="69"/>
      <c r="E14" s="376"/>
      <c r="F14" s="218"/>
      <c r="G14" s="71"/>
      <c r="H14" s="218" t="s">
        <v>251</v>
      </c>
      <c r="I14" s="517"/>
      <c r="J14" s="508">
        <v>0.25</v>
      </c>
      <c r="K14" s="492">
        <v>100</v>
      </c>
      <c r="L14" s="328" t="str">
        <f t="shared" si="0"/>
        <v/>
      </c>
      <c r="M14" s="223">
        <f t="shared" si="10"/>
        <v>0</v>
      </c>
      <c r="N14" s="223">
        <f t="shared" si="1"/>
        <v>0</v>
      </c>
      <c r="O14" s="223">
        <f t="shared" si="1"/>
        <v>0</v>
      </c>
      <c r="P14" s="223">
        <f t="shared" si="1"/>
        <v>0</v>
      </c>
      <c r="Q14" s="223">
        <f t="shared" si="1"/>
        <v>0</v>
      </c>
      <c r="R14" s="223">
        <f t="shared" si="1"/>
        <v>0</v>
      </c>
      <c r="S14" s="223">
        <f t="shared" si="1"/>
        <v>0</v>
      </c>
      <c r="T14" s="223">
        <f t="shared" si="1"/>
        <v>0</v>
      </c>
      <c r="U14" s="223">
        <f t="shared" si="1"/>
        <v>0</v>
      </c>
      <c r="V14" s="223">
        <f t="shared" si="1"/>
        <v>0</v>
      </c>
      <c r="W14" s="223">
        <f t="shared" si="1"/>
        <v>0</v>
      </c>
      <c r="X14" s="223">
        <f t="shared" si="1"/>
        <v>0</v>
      </c>
      <c r="Y14" s="224">
        <f t="shared" si="1"/>
        <v>0</v>
      </c>
      <c r="Z14" s="328">
        <f t="shared" si="2"/>
        <v>0</v>
      </c>
      <c r="AA14" s="223">
        <f t="shared" si="2"/>
        <v>0</v>
      </c>
      <c r="AB14" s="223">
        <f t="shared" si="2"/>
        <v>0</v>
      </c>
      <c r="AC14" s="223">
        <f t="shared" si="2"/>
        <v>0</v>
      </c>
      <c r="AD14" s="223">
        <f t="shared" si="2"/>
        <v>0</v>
      </c>
      <c r="AE14" s="223">
        <f t="shared" si="2"/>
        <v>0</v>
      </c>
      <c r="AF14" s="223">
        <f t="shared" si="2"/>
        <v>0</v>
      </c>
      <c r="AG14" s="223">
        <f t="shared" si="2"/>
        <v>0</v>
      </c>
      <c r="AH14" s="223">
        <f t="shared" si="2"/>
        <v>0</v>
      </c>
      <c r="AI14" s="223">
        <f t="shared" si="2"/>
        <v>0</v>
      </c>
      <c r="AJ14" s="223">
        <f t="shared" si="2"/>
        <v>0</v>
      </c>
      <c r="AK14" s="223">
        <f t="shared" si="2"/>
        <v>0</v>
      </c>
      <c r="AL14" s="224">
        <f t="shared" si="2"/>
        <v>0</v>
      </c>
      <c r="AM14" s="328" t="str">
        <f t="shared" si="3"/>
        <v/>
      </c>
      <c r="AN14" s="223" t="str">
        <f t="shared" si="4"/>
        <v/>
      </c>
      <c r="AO14" s="223">
        <f t="shared" si="4"/>
        <v>0</v>
      </c>
      <c r="AP14" s="223">
        <f t="shared" si="4"/>
        <v>0</v>
      </c>
      <c r="AQ14" s="223">
        <f t="shared" si="4"/>
        <v>0</v>
      </c>
      <c r="AR14" s="223">
        <f t="shared" si="4"/>
        <v>0</v>
      </c>
      <c r="AS14" s="223">
        <f t="shared" si="4"/>
        <v>0</v>
      </c>
      <c r="AT14" s="223">
        <f t="shared" si="4"/>
        <v>0</v>
      </c>
      <c r="AU14" s="223">
        <f t="shared" si="4"/>
        <v>0</v>
      </c>
      <c r="AV14" s="223">
        <f t="shared" si="4"/>
        <v>0</v>
      </c>
      <c r="AW14" s="223">
        <f t="shared" si="4"/>
        <v>0</v>
      </c>
      <c r="AX14" s="223">
        <f t="shared" si="4"/>
        <v>0</v>
      </c>
      <c r="AY14" s="223">
        <f t="shared" si="4"/>
        <v>0</v>
      </c>
      <c r="AZ14" s="224">
        <f t="shared" si="4"/>
        <v>0</v>
      </c>
      <c r="BA14" s="328" t="str">
        <f t="shared" si="5"/>
        <v/>
      </c>
      <c r="BB14" s="223" t="str">
        <f t="shared" si="6"/>
        <v/>
      </c>
      <c r="BC14" s="223">
        <f t="shared" si="6"/>
        <v>0</v>
      </c>
      <c r="BD14" s="223">
        <f t="shared" si="6"/>
        <v>0</v>
      </c>
      <c r="BE14" s="223">
        <f t="shared" si="6"/>
        <v>0</v>
      </c>
      <c r="BF14" s="223">
        <f t="shared" si="6"/>
        <v>0</v>
      </c>
      <c r="BG14" s="223">
        <f t="shared" si="6"/>
        <v>0</v>
      </c>
      <c r="BH14" s="223">
        <f t="shared" si="6"/>
        <v>0</v>
      </c>
      <c r="BI14" s="223">
        <f t="shared" si="6"/>
        <v>0</v>
      </c>
      <c r="BJ14" s="223">
        <f t="shared" si="6"/>
        <v>0</v>
      </c>
      <c r="BK14" s="223">
        <f t="shared" si="6"/>
        <v>0</v>
      </c>
      <c r="BL14" s="223">
        <f t="shared" si="6"/>
        <v>0</v>
      </c>
      <c r="BM14" s="223">
        <f t="shared" si="6"/>
        <v>0</v>
      </c>
      <c r="BN14" s="224">
        <f t="shared" si="6"/>
        <v>0</v>
      </c>
      <c r="BO14" s="328" t="str">
        <f t="shared" si="7"/>
        <v/>
      </c>
      <c r="BP14" s="223" t="str">
        <f t="shared" si="8"/>
        <v/>
      </c>
      <c r="BQ14" s="223">
        <f t="shared" si="8"/>
        <v>0</v>
      </c>
      <c r="BR14" s="223">
        <f t="shared" si="8"/>
        <v>0</v>
      </c>
      <c r="BS14" s="223">
        <f t="shared" si="8"/>
        <v>0</v>
      </c>
      <c r="BT14" s="223">
        <f t="shared" si="8"/>
        <v>0</v>
      </c>
      <c r="BU14" s="223">
        <f t="shared" si="8"/>
        <v>0</v>
      </c>
      <c r="BV14" s="223">
        <f t="shared" si="8"/>
        <v>0</v>
      </c>
      <c r="BW14" s="223">
        <f t="shared" si="8"/>
        <v>0</v>
      </c>
      <c r="BX14" s="223">
        <f t="shared" si="8"/>
        <v>0</v>
      </c>
      <c r="BY14" s="223">
        <f t="shared" si="8"/>
        <v>0</v>
      </c>
      <c r="BZ14" s="223">
        <f t="shared" si="8"/>
        <v>0</v>
      </c>
      <c r="CA14" s="223">
        <f t="shared" si="8"/>
        <v>0</v>
      </c>
      <c r="CB14" s="224">
        <f t="shared" si="8"/>
        <v>0</v>
      </c>
      <c r="CD14" s="73">
        <f t="shared" si="9"/>
        <v>0</v>
      </c>
    </row>
    <row r="15" spans="2:83" ht="24" customHeight="1">
      <c r="B15" s="150">
        <v>11</v>
      </c>
      <c r="C15" s="71"/>
      <c r="D15" s="69"/>
      <c r="E15" s="376"/>
      <c r="F15" s="218"/>
      <c r="G15" s="71"/>
      <c r="H15" s="218" t="s">
        <v>251</v>
      </c>
      <c r="I15" s="517"/>
      <c r="J15" s="508">
        <v>0.25</v>
      </c>
      <c r="K15" s="492">
        <v>100</v>
      </c>
      <c r="L15" s="328" t="str">
        <f t="shared" si="0"/>
        <v/>
      </c>
      <c r="M15" s="223">
        <f t="shared" si="10"/>
        <v>0</v>
      </c>
      <c r="N15" s="223">
        <f t="shared" ref="N15:Y24" si="11">IF(N$3-$D15&lt;0,0,IF(N$3-$D15=0,$L15/12*(12-($E15-1)),IF(N$3-$D15=$G15,$L15/12*($E15-1),IF(N$3-$D15+1&lt;=$G15,$L15,0))))</f>
        <v>0</v>
      </c>
      <c r="O15" s="223">
        <f t="shared" si="11"/>
        <v>0</v>
      </c>
      <c r="P15" s="223">
        <f t="shared" si="11"/>
        <v>0</v>
      </c>
      <c r="Q15" s="223">
        <f t="shared" si="11"/>
        <v>0</v>
      </c>
      <c r="R15" s="223">
        <f t="shared" si="11"/>
        <v>0</v>
      </c>
      <c r="S15" s="223">
        <f t="shared" si="11"/>
        <v>0</v>
      </c>
      <c r="T15" s="223">
        <f t="shared" si="11"/>
        <v>0</v>
      </c>
      <c r="U15" s="223">
        <f t="shared" si="11"/>
        <v>0</v>
      </c>
      <c r="V15" s="223">
        <f t="shared" si="11"/>
        <v>0</v>
      </c>
      <c r="W15" s="223">
        <f t="shared" si="11"/>
        <v>0</v>
      </c>
      <c r="X15" s="223">
        <f t="shared" si="11"/>
        <v>0</v>
      </c>
      <c r="Y15" s="224">
        <f t="shared" si="11"/>
        <v>0</v>
      </c>
      <c r="Z15" s="328">
        <f t="shared" ref="Z15:AL24" si="12">IF($CD15=2,IF($D15=Z$3,$F15,0),0)</f>
        <v>0</v>
      </c>
      <c r="AA15" s="223">
        <f t="shared" si="12"/>
        <v>0</v>
      </c>
      <c r="AB15" s="223">
        <f t="shared" si="12"/>
        <v>0</v>
      </c>
      <c r="AC15" s="223">
        <f t="shared" si="12"/>
        <v>0</v>
      </c>
      <c r="AD15" s="223">
        <f t="shared" si="12"/>
        <v>0</v>
      </c>
      <c r="AE15" s="223">
        <f t="shared" si="12"/>
        <v>0</v>
      </c>
      <c r="AF15" s="223">
        <f t="shared" si="12"/>
        <v>0</v>
      </c>
      <c r="AG15" s="223">
        <f t="shared" si="12"/>
        <v>0</v>
      </c>
      <c r="AH15" s="223">
        <f t="shared" si="12"/>
        <v>0</v>
      </c>
      <c r="AI15" s="223">
        <f t="shared" si="12"/>
        <v>0</v>
      </c>
      <c r="AJ15" s="223">
        <f t="shared" si="12"/>
        <v>0</v>
      </c>
      <c r="AK15" s="223">
        <f t="shared" si="12"/>
        <v>0</v>
      </c>
      <c r="AL15" s="224">
        <f t="shared" si="12"/>
        <v>0</v>
      </c>
      <c r="AM15" s="328" t="str">
        <f t="shared" ref="AM15:AM47" si="13">IF(L15="","",IF(I15="",L15*0.1,F15*I15/100))</f>
        <v/>
      </c>
      <c r="AN15" s="223" t="str">
        <f t="shared" ref="AN15:AZ24" si="14">IF(AN$3-$D15&lt;0,0,IF(AN$3-$D15=0,$AM15,IF(AN$3-$D15+1&lt;=$G15,$AM15,0)))</f>
        <v/>
      </c>
      <c r="AO15" s="223">
        <f t="shared" si="14"/>
        <v>0</v>
      </c>
      <c r="AP15" s="223">
        <f t="shared" si="14"/>
        <v>0</v>
      </c>
      <c r="AQ15" s="223">
        <f t="shared" si="14"/>
        <v>0</v>
      </c>
      <c r="AR15" s="223">
        <f t="shared" si="14"/>
        <v>0</v>
      </c>
      <c r="AS15" s="223">
        <f t="shared" si="14"/>
        <v>0</v>
      </c>
      <c r="AT15" s="223">
        <f t="shared" si="14"/>
        <v>0</v>
      </c>
      <c r="AU15" s="223">
        <f t="shared" si="14"/>
        <v>0</v>
      </c>
      <c r="AV15" s="223">
        <f t="shared" si="14"/>
        <v>0</v>
      </c>
      <c r="AW15" s="223">
        <f t="shared" si="14"/>
        <v>0</v>
      </c>
      <c r="AX15" s="223">
        <f t="shared" si="14"/>
        <v>0</v>
      </c>
      <c r="AY15" s="223">
        <f t="shared" si="14"/>
        <v>0</v>
      </c>
      <c r="AZ15" s="224">
        <f t="shared" si="14"/>
        <v>0</v>
      </c>
      <c r="BA15" s="328" t="str">
        <f t="shared" si="5"/>
        <v/>
      </c>
      <c r="BB15" s="223" t="str">
        <f t="shared" ref="BB15:BN24" si="15">IF(BB$3-$D15&lt;0,0,IF(BB$3-$D15=0,$BA15,IF(BB$3-$D15+1&lt;=$G15,$BA15,0)))</f>
        <v/>
      </c>
      <c r="BC15" s="223">
        <f t="shared" si="15"/>
        <v>0</v>
      </c>
      <c r="BD15" s="223">
        <f t="shared" si="15"/>
        <v>0</v>
      </c>
      <c r="BE15" s="223">
        <f t="shared" si="15"/>
        <v>0</v>
      </c>
      <c r="BF15" s="223">
        <f t="shared" si="15"/>
        <v>0</v>
      </c>
      <c r="BG15" s="223">
        <f t="shared" si="15"/>
        <v>0</v>
      </c>
      <c r="BH15" s="223">
        <f t="shared" si="15"/>
        <v>0</v>
      </c>
      <c r="BI15" s="223">
        <f t="shared" si="15"/>
        <v>0</v>
      </c>
      <c r="BJ15" s="223">
        <f t="shared" si="15"/>
        <v>0</v>
      </c>
      <c r="BK15" s="223">
        <f t="shared" si="15"/>
        <v>0</v>
      </c>
      <c r="BL15" s="223">
        <f t="shared" si="15"/>
        <v>0</v>
      </c>
      <c r="BM15" s="223">
        <f t="shared" si="15"/>
        <v>0</v>
      </c>
      <c r="BN15" s="224">
        <f t="shared" si="15"/>
        <v>0</v>
      </c>
      <c r="BO15" s="328" t="str">
        <f t="shared" si="7"/>
        <v/>
      </c>
      <c r="BP15" s="223" t="str">
        <f t="shared" ref="BP15:CB24" si="16">IF(BP$3-$D15&lt;0,0,IF(BP$3-$D15=0,$BO15,IF(BP$3-$D15+1&lt;=$G15,$BO15,0)))</f>
        <v/>
      </c>
      <c r="BQ15" s="223">
        <f t="shared" si="16"/>
        <v>0</v>
      </c>
      <c r="BR15" s="223">
        <f t="shared" si="16"/>
        <v>0</v>
      </c>
      <c r="BS15" s="223">
        <f t="shared" si="16"/>
        <v>0</v>
      </c>
      <c r="BT15" s="223">
        <f t="shared" si="16"/>
        <v>0</v>
      </c>
      <c r="BU15" s="223">
        <f t="shared" si="16"/>
        <v>0</v>
      </c>
      <c r="BV15" s="223">
        <f t="shared" si="16"/>
        <v>0</v>
      </c>
      <c r="BW15" s="223">
        <f t="shared" si="16"/>
        <v>0</v>
      </c>
      <c r="BX15" s="223">
        <f t="shared" si="16"/>
        <v>0</v>
      </c>
      <c r="BY15" s="223">
        <f t="shared" si="16"/>
        <v>0</v>
      </c>
      <c r="BZ15" s="223">
        <f t="shared" si="16"/>
        <v>0</v>
      </c>
      <c r="CA15" s="223">
        <f t="shared" si="16"/>
        <v>0</v>
      </c>
      <c r="CB15" s="224">
        <f t="shared" si="16"/>
        <v>0</v>
      </c>
      <c r="CD15" s="73">
        <f t="shared" si="9"/>
        <v>0</v>
      </c>
    </row>
    <row r="16" spans="2:83" ht="24" customHeight="1">
      <c r="B16" s="150">
        <v>12</v>
      </c>
      <c r="C16" s="71"/>
      <c r="D16" s="69"/>
      <c r="E16" s="376"/>
      <c r="F16" s="218"/>
      <c r="G16" s="71"/>
      <c r="H16" s="218" t="s">
        <v>251</v>
      </c>
      <c r="I16" s="517"/>
      <c r="J16" s="508">
        <v>0.25</v>
      </c>
      <c r="K16" s="492">
        <v>100</v>
      </c>
      <c r="L16" s="328" t="str">
        <f t="shared" si="0"/>
        <v/>
      </c>
      <c r="M16" s="223">
        <f t="shared" si="10"/>
        <v>0</v>
      </c>
      <c r="N16" s="223">
        <f t="shared" si="11"/>
        <v>0</v>
      </c>
      <c r="O16" s="223">
        <f t="shared" si="11"/>
        <v>0</v>
      </c>
      <c r="P16" s="223">
        <f t="shared" si="11"/>
        <v>0</v>
      </c>
      <c r="Q16" s="223">
        <f t="shared" si="11"/>
        <v>0</v>
      </c>
      <c r="R16" s="223">
        <f t="shared" si="11"/>
        <v>0</v>
      </c>
      <c r="S16" s="223">
        <f t="shared" si="11"/>
        <v>0</v>
      </c>
      <c r="T16" s="223">
        <f t="shared" si="11"/>
        <v>0</v>
      </c>
      <c r="U16" s="223">
        <f t="shared" si="11"/>
        <v>0</v>
      </c>
      <c r="V16" s="223">
        <f t="shared" si="11"/>
        <v>0</v>
      </c>
      <c r="W16" s="223">
        <f t="shared" si="11"/>
        <v>0</v>
      </c>
      <c r="X16" s="223">
        <f t="shared" si="11"/>
        <v>0</v>
      </c>
      <c r="Y16" s="224">
        <f t="shared" si="11"/>
        <v>0</v>
      </c>
      <c r="Z16" s="328">
        <f t="shared" si="12"/>
        <v>0</v>
      </c>
      <c r="AA16" s="223">
        <f t="shared" si="12"/>
        <v>0</v>
      </c>
      <c r="AB16" s="223">
        <f t="shared" si="12"/>
        <v>0</v>
      </c>
      <c r="AC16" s="223">
        <f t="shared" si="12"/>
        <v>0</v>
      </c>
      <c r="AD16" s="223">
        <f t="shared" si="12"/>
        <v>0</v>
      </c>
      <c r="AE16" s="223">
        <f t="shared" si="12"/>
        <v>0</v>
      </c>
      <c r="AF16" s="223">
        <f t="shared" si="12"/>
        <v>0</v>
      </c>
      <c r="AG16" s="223">
        <f t="shared" si="12"/>
        <v>0</v>
      </c>
      <c r="AH16" s="223">
        <f t="shared" si="12"/>
        <v>0</v>
      </c>
      <c r="AI16" s="223">
        <f t="shared" si="12"/>
        <v>0</v>
      </c>
      <c r="AJ16" s="223">
        <f t="shared" si="12"/>
        <v>0</v>
      </c>
      <c r="AK16" s="223">
        <f t="shared" si="12"/>
        <v>0</v>
      </c>
      <c r="AL16" s="224">
        <f t="shared" si="12"/>
        <v>0</v>
      </c>
      <c r="AM16" s="328" t="str">
        <f t="shared" si="13"/>
        <v/>
      </c>
      <c r="AN16" s="223" t="str">
        <f t="shared" si="14"/>
        <v/>
      </c>
      <c r="AO16" s="223">
        <f t="shared" si="14"/>
        <v>0</v>
      </c>
      <c r="AP16" s="223">
        <f t="shared" si="14"/>
        <v>0</v>
      </c>
      <c r="AQ16" s="223">
        <f t="shared" si="14"/>
        <v>0</v>
      </c>
      <c r="AR16" s="223">
        <f t="shared" si="14"/>
        <v>0</v>
      </c>
      <c r="AS16" s="223">
        <f t="shared" si="14"/>
        <v>0</v>
      </c>
      <c r="AT16" s="223">
        <f t="shared" si="14"/>
        <v>0</v>
      </c>
      <c r="AU16" s="223">
        <f t="shared" si="14"/>
        <v>0</v>
      </c>
      <c r="AV16" s="223">
        <f t="shared" si="14"/>
        <v>0</v>
      </c>
      <c r="AW16" s="223">
        <f t="shared" si="14"/>
        <v>0</v>
      </c>
      <c r="AX16" s="223">
        <f t="shared" si="14"/>
        <v>0</v>
      </c>
      <c r="AY16" s="223">
        <f t="shared" si="14"/>
        <v>0</v>
      </c>
      <c r="AZ16" s="224">
        <f t="shared" si="14"/>
        <v>0</v>
      </c>
      <c r="BA16" s="328" t="str">
        <f t="shared" si="5"/>
        <v/>
      </c>
      <c r="BB16" s="223" t="str">
        <f t="shared" si="15"/>
        <v/>
      </c>
      <c r="BC16" s="223">
        <f t="shared" si="15"/>
        <v>0</v>
      </c>
      <c r="BD16" s="223">
        <f t="shared" si="15"/>
        <v>0</v>
      </c>
      <c r="BE16" s="223">
        <f t="shared" si="15"/>
        <v>0</v>
      </c>
      <c r="BF16" s="223">
        <f t="shared" si="15"/>
        <v>0</v>
      </c>
      <c r="BG16" s="223">
        <f t="shared" si="15"/>
        <v>0</v>
      </c>
      <c r="BH16" s="223">
        <f t="shared" si="15"/>
        <v>0</v>
      </c>
      <c r="BI16" s="223">
        <f t="shared" si="15"/>
        <v>0</v>
      </c>
      <c r="BJ16" s="223">
        <f t="shared" si="15"/>
        <v>0</v>
      </c>
      <c r="BK16" s="223">
        <f t="shared" si="15"/>
        <v>0</v>
      </c>
      <c r="BL16" s="223">
        <f t="shared" si="15"/>
        <v>0</v>
      </c>
      <c r="BM16" s="223">
        <f t="shared" si="15"/>
        <v>0</v>
      </c>
      <c r="BN16" s="224">
        <f t="shared" si="15"/>
        <v>0</v>
      </c>
      <c r="BO16" s="328" t="str">
        <f t="shared" si="7"/>
        <v/>
      </c>
      <c r="BP16" s="223" t="str">
        <f t="shared" si="16"/>
        <v/>
      </c>
      <c r="BQ16" s="223">
        <f t="shared" si="16"/>
        <v>0</v>
      </c>
      <c r="BR16" s="223">
        <f t="shared" si="16"/>
        <v>0</v>
      </c>
      <c r="BS16" s="223">
        <f t="shared" si="16"/>
        <v>0</v>
      </c>
      <c r="BT16" s="223">
        <f t="shared" si="16"/>
        <v>0</v>
      </c>
      <c r="BU16" s="223">
        <f t="shared" si="16"/>
        <v>0</v>
      </c>
      <c r="BV16" s="223">
        <f t="shared" si="16"/>
        <v>0</v>
      </c>
      <c r="BW16" s="223">
        <f t="shared" si="16"/>
        <v>0</v>
      </c>
      <c r="BX16" s="223">
        <f t="shared" si="16"/>
        <v>0</v>
      </c>
      <c r="BY16" s="223">
        <f t="shared" si="16"/>
        <v>0</v>
      </c>
      <c r="BZ16" s="223">
        <f t="shared" si="16"/>
        <v>0</v>
      </c>
      <c r="CA16" s="223">
        <f t="shared" si="16"/>
        <v>0</v>
      </c>
      <c r="CB16" s="224">
        <f t="shared" si="16"/>
        <v>0</v>
      </c>
      <c r="CD16" s="73">
        <f t="shared" si="9"/>
        <v>0</v>
      </c>
    </row>
    <row r="17" spans="2:82" ht="24" customHeight="1">
      <c r="B17" s="150">
        <v>13</v>
      </c>
      <c r="C17" s="71"/>
      <c r="D17" s="69"/>
      <c r="E17" s="376"/>
      <c r="F17" s="218"/>
      <c r="G17" s="71"/>
      <c r="H17" s="218" t="s">
        <v>251</v>
      </c>
      <c r="I17" s="517"/>
      <c r="J17" s="508">
        <v>0.25</v>
      </c>
      <c r="K17" s="492">
        <v>100</v>
      </c>
      <c r="L17" s="328" t="str">
        <f t="shared" si="0"/>
        <v/>
      </c>
      <c r="M17" s="223">
        <f t="shared" si="10"/>
        <v>0</v>
      </c>
      <c r="N17" s="223">
        <f t="shared" si="11"/>
        <v>0</v>
      </c>
      <c r="O17" s="223">
        <f t="shared" si="11"/>
        <v>0</v>
      </c>
      <c r="P17" s="223">
        <f t="shared" si="11"/>
        <v>0</v>
      </c>
      <c r="Q17" s="223">
        <f t="shared" si="11"/>
        <v>0</v>
      </c>
      <c r="R17" s="223">
        <f t="shared" si="11"/>
        <v>0</v>
      </c>
      <c r="S17" s="223">
        <f t="shared" si="11"/>
        <v>0</v>
      </c>
      <c r="T17" s="223">
        <f t="shared" si="11"/>
        <v>0</v>
      </c>
      <c r="U17" s="223">
        <f t="shared" si="11"/>
        <v>0</v>
      </c>
      <c r="V17" s="223">
        <f t="shared" si="11"/>
        <v>0</v>
      </c>
      <c r="W17" s="223">
        <f t="shared" si="11"/>
        <v>0</v>
      </c>
      <c r="X17" s="223">
        <f t="shared" si="11"/>
        <v>0</v>
      </c>
      <c r="Y17" s="224">
        <f t="shared" si="11"/>
        <v>0</v>
      </c>
      <c r="Z17" s="328">
        <f t="shared" si="12"/>
        <v>0</v>
      </c>
      <c r="AA17" s="223">
        <f t="shared" si="12"/>
        <v>0</v>
      </c>
      <c r="AB17" s="223">
        <f t="shared" si="12"/>
        <v>0</v>
      </c>
      <c r="AC17" s="223">
        <f t="shared" si="12"/>
        <v>0</v>
      </c>
      <c r="AD17" s="223">
        <f t="shared" si="12"/>
        <v>0</v>
      </c>
      <c r="AE17" s="223">
        <f t="shared" si="12"/>
        <v>0</v>
      </c>
      <c r="AF17" s="223">
        <f t="shared" si="12"/>
        <v>0</v>
      </c>
      <c r="AG17" s="223">
        <f t="shared" si="12"/>
        <v>0</v>
      </c>
      <c r="AH17" s="223">
        <f t="shared" si="12"/>
        <v>0</v>
      </c>
      <c r="AI17" s="223">
        <f t="shared" si="12"/>
        <v>0</v>
      </c>
      <c r="AJ17" s="223">
        <f t="shared" si="12"/>
        <v>0</v>
      </c>
      <c r="AK17" s="223">
        <f t="shared" si="12"/>
        <v>0</v>
      </c>
      <c r="AL17" s="224">
        <f t="shared" si="12"/>
        <v>0</v>
      </c>
      <c r="AM17" s="328" t="str">
        <f t="shared" si="13"/>
        <v/>
      </c>
      <c r="AN17" s="223" t="str">
        <f t="shared" si="14"/>
        <v/>
      </c>
      <c r="AO17" s="223">
        <f t="shared" si="14"/>
        <v>0</v>
      </c>
      <c r="AP17" s="223">
        <f t="shared" si="14"/>
        <v>0</v>
      </c>
      <c r="AQ17" s="223">
        <f t="shared" si="14"/>
        <v>0</v>
      </c>
      <c r="AR17" s="223">
        <f t="shared" si="14"/>
        <v>0</v>
      </c>
      <c r="AS17" s="223">
        <f t="shared" si="14"/>
        <v>0</v>
      </c>
      <c r="AT17" s="223">
        <f t="shared" si="14"/>
        <v>0</v>
      </c>
      <c r="AU17" s="223">
        <f t="shared" si="14"/>
        <v>0</v>
      </c>
      <c r="AV17" s="223">
        <f t="shared" si="14"/>
        <v>0</v>
      </c>
      <c r="AW17" s="223">
        <f t="shared" si="14"/>
        <v>0</v>
      </c>
      <c r="AX17" s="223">
        <f t="shared" si="14"/>
        <v>0</v>
      </c>
      <c r="AY17" s="223">
        <f t="shared" si="14"/>
        <v>0</v>
      </c>
      <c r="AZ17" s="224">
        <f t="shared" si="14"/>
        <v>0</v>
      </c>
      <c r="BA17" s="328" t="str">
        <f t="shared" si="5"/>
        <v/>
      </c>
      <c r="BB17" s="223" t="str">
        <f t="shared" si="15"/>
        <v/>
      </c>
      <c r="BC17" s="223">
        <f t="shared" si="15"/>
        <v>0</v>
      </c>
      <c r="BD17" s="223">
        <f t="shared" si="15"/>
        <v>0</v>
      </c>
      <c r="BE17" s="223">
        <f t="shared" si="15"/>
        <v>0</v>
      </c>
      <c r="BF17" s="223">
        <f t="shared" si="15"/>
        <v>0</v>
      </c>
      <c r="BG17" s="223">
        <f t="shared" si="15"/>
        <v>0</v>
      </c>
      <c r="BH17" s="223">
        <f t="shared" si="15"/>
        <v>0</v>
      </c>
      <c r="BI17" s="223">
        <f t="shared" si="15"/>
        <v>0</v>
      </c>
      <c r="BJ17" s="223">
        <f t="shared" si="15"/>
        <v>0</v>
      </c>
      <c r="BK17" s="223">
        <f t="shared" si="15"/>
        <v>0</v>
      </c>
      <c r="BL17" s="223">
        <f t="shared" si="15"/>
        <v>0</v>
      </c>
      <c r="BM17" s="223">
        <f t="shared" si="15"/>
        <v>0</v>
      </c>
      <c r="BN17" s="224">
        <f t="shared" si="15"/>
        <v>0</v>
      </c>
      <c r="BO17" s="328" t="str">
        <f t="shared" si="7"/>
        <v/>
      </c>
      <c r="BP17" s="223" t="str">
        <f t="shared" si="16"/>
        <v/>
      </c>
      <c r="BQ17" s="223">
        <f t="shared" si="16"/>
        <v>0</v>
      </c>
      <c r="BR17" s="223">
        <f t="shared" si="16"/>
        <v>0</v>
      </c>
      <c r="BS17" s="223">
        <f t="shared" si="16"/>
        <v>0</v>
      </c>
      <c r="BT17" s="223">
        <f t="shared" si="16"/>
        <v>0</v>
      </c>
      <c r="BU17" s="223">
        <f t="shared" si="16"/>
        <v>0</v>
      </c>
      <c r="BV17" s="223">
        <f t="shared" si="16"/>
        <v>0</v>
      </c>
      <c r="BW17" s="223">
        <f t="shared" si="16"/>
        <v>0</v>
      </c>
      <c r="BX17" s="223">
        <f t="shared" si="16"/>
        <v>0</v>
      </c>
      <c r="BY17" s="223">
        <f t="shared" si="16"/>
        <v>0</v>
      </c>
      <c r="BZ17" s="223">
        <f t="shared" si="16"/>
        <v>0</v>
      </c>
      <c r="CA17" s="223">
        <f t="shared" si="16"/>
        <v>0</v>
      </c>
      <c r="CB17" s="224">
        <f t="shared" si="16"/>
        <v>0</v>
      </c>
      <c r="CD17" s="73">
        <f t="shared" si="9"/>
        <v>0</v>
      </c>
    </row>
    <row r="18" spans="2:82" ht="24" customHeight="1">
      <c r="B18" s="150">
        <v>14</v>
      </c>
      <c r="C18" s="71"/>
      <c r="D18" s="69"/>
      <c r="E18" s="376"/>
      <c r="F18" s="218"/>
      <c r="G18" s="71"/>
      <c r="H18" s="218" t="s">
        <v>251</v>
      </c>
      <c r="I18" s="517"/>
      <c r="J18" s="508">
        <v>0.25</v>
      </c>
      <c r="K18" s="492">
        <v>100</v>
      </c>
      <c r="L18" s="328" t="str">
        <f t="shared" si="0"/>
        <v/>
      </c>
      <c r="M18" s="223">
        <f t="shared" si="10"/>
        <v>0</v>
      </c>
      <c r="N18" s="223">
        <f t="shared" si="11"/>
        <v>0</v>
      </c>
      <c r="O18" s="223">
        <f t="shared" si="11"/>
        <v>0</v>
      </c>
      <c r="P18" s="223">
        <f t="shared" si="11"/>
        <v>0</v>
      </c>
      <c r="Q18" s="223">
        <f t="shared" si="11"/>
        <v>0</v>
      </c>
      <c r="R18" s="223">
        <f t="shared" si="11"/>
        <v>0</v>
      </c>
      <c r="S18" s="223">
        <f t="shared" si="11"/>
        <v>0</v>
      </c>
      <c r="T18" s="223">
        <f t="shared" si="11"/>
        <v>0</v>
      </c>
      <c r="U18" s="223">
        <f t="shared" si="11"/>
        <v>0</v>
      </c>
      <c r="V18" s="223">
        <f t="shared" si="11"/>
        <v>0</v>
      </c>
      <c r="W18" s="223">
        <f t="shared" si="11"/>
        <v>0</v>
      </c>
      <c r="X18" s="223">
        <f t="shared" si="11"/>
        <v>0</v>
      </c>
      <c r="Y18" s="224">
        <f t="shared" si="11"/>
        <v>0</v>
      </c>
      <c r="Z18" s="328">
        <f t="shared" si="12"/>
        <v>0</v>
      </c>
      <c r="AA18" s="223">
        <f t="shared" si="12"/>
        <v>0</v>
      </c>
      <c r="AB18" s="223">
        <f t="shared" si="12"/>
        <v>0</v>
      </c>
      <c r="AC18" s="223">
        <f t="shared" si="12"/>
        <v>0</v>
      </c>
      <c r="AD18" s="223">
        <f t="shared" si="12"/>
        <v>0</v>
      </c>
      <c r="AE18" s="223">
        <f t="shared" si="12"/>
        <v>0</v>
      </c>
      <c r="AF18" s="223">
        <f t="shared" si="12"/>
        <v>0</v>
      </c>
      <c r="AG18" s="223">
        <f t="shared" si="12"/>
        <v>0</v>
      </c>
      <c r="AH18" s="223">
        <f t="shared" si="12"/>
        <v>0</v>
      </c>
      <c r="AI18" s="223">
        <f t="shared" si="12"/>
        <v>0</v>
      </c>
      <c r="AJ18" s="223">
        <f t="shared" si="12"/>
        <v>0</v>
      </c>
      <c r="AK18" s="223">
        <f t="shared" si="12"/>
        <v>0</v>
      </c>
      <c r="AL18" s="224">
        <f t="shared" si="12"/>
        <v>0</v>
      </c>
      <c r="AM18" s="328" t="str">
        <f t="shared" si="13"/>
        <v/>
      </c>
      <c r="AN18" s="223" t="str">
        <f t="shared" si="14"/>
        <v/>
      </c>
      <c r="AO18" s="223">
        <f t="shared" si="14"/>
        <v>0</v>
      </c>
      <c r="AP18" s="223">
        <f t="shared" si="14"/>
        <v>0</v>
      </c>
      <c r="AQ18" s="223">
        <f t="shared" si="14"/>
        <v>0</v>
      </c>
      <c r="AR18" s="223">
        <f t="shared" si="14"/>
        <v>0</v>
      </c>
      <c r="AS18" s="223">
        <f t="shared" si="14"/>
        <v>0</v>
      </c>
      <c r="AT18" s="223">
        <f t="shared" si="14"/>
        <v>0</v>
      </c>
      <c r="AU18" s="223">
        <f t="shared" si="14"/>
        <v>0</v>
      </c>
      <c r="AV18" s="223">
        <f t="shared" si="14"/>
        <v>0</v>
      </c>
      <c r="AW18" s="223">
        <f t="shared" si="14"/>
        <v>0</v>
      </c>
      <c r="AX18" s="223">
        <f t="shared" si="14"/>
        <v>0</v>
      </c>
      <c r="AY18" s="223">
        <f t="shared" si="14"/>
        <v>0</v>
      </c>
      <c r="AZ18" s="224">
        <f t="shared" si="14"/>
        <v>0</v>
      </c>
      <c r="BA18" s="328" t="str">
        <f t="shared" si="5"/>
        <v/>
      </c>
      <c r="BB18" s="223" t="str">
        <f t="shared" si="15"/>
        <v/>
      </c>
      <c r="BC18" s="223">
        <f t="shared" si="15"/>
        <v>0</v>
      </c>
      <c r="BD18" s="223">
        <f t="shared" si="15"/>
        <v>0</v>
      </c>
      <c r="BE18" s="223">
        <f t="shared" si="15"/>
        <v>0</v>
      </c>
      <c r="BF18" s="223">
        <f t="shared" si="15"/>
        <v>0</v>
      </c>
      <c r="BG18" s="223">
        <f t="shared" si="15"/>
        <v>0</v>
      </c>
      <c r="BH18" s="223">
        <f t="shared" si="15"/>
        <v>0</v>
      </c>
      <c r="BI18" s="223">
        <f t="shared" si="15"/>
        <v>0</v>
      </c>
      <c r="BJ18" s="223">
        <f t="shared" si="15"/>
        <v>0</v>
      </c>
      <c r="BK18" s="223">
        <f t="shared" si="15"/>
        <v>0</v>
      </c>
      <c r="BL18" s="223">
        <f t="shared" si="15"/>
        <v>0</v>
      </c>
      <c r="BM18" s="223">
        <f t="shared" si="15"/>
        <v>0</v>
      </c>
      <c r="BN18" s="224">
        <f t="shared" si="15"/>
        <v>0</v>
      </c>
      <c r="BO18" s="328" t="str">
        <f t="shared" si="7"/>
        <v/>
      </c>
      <c r="BP18" s="223" t="str">
        <f t="shared" si="16"/>
        <v/>
      </c>
      <c r="BQ18" s="223">
        <f t="shared" si="16"/>
        <v>0</v>
      </c>
      <c r="BR18" s="223">
        <f t="shared" si="16"/>
        <v>0</v>
      </c>
      <c r="BS18" s="223">
        <f t="shared" si="16"/>
        <v>0</v>
      </c>
      <c r="BT18" s="223">
        <f t="shared" si="16"/>
        <v>0</v>
      </c>
      <c r="BU18" s="223">
        <f t="shared" si="16"/>
        <v>0</v>
      </c>
      <c r="BV18" s="223">
        <f t="shared" si="16"/>
        <v>0</v>
      </c>
      <c r="BW18" s="223">
        <f t="shared" si="16"/>
        <v>0</v>
      </c>
      <c r="BX18" s="223">
        <f t="shared" si="16"/>
        <v>0</v>
      </c>
      <c r="BY18" s="223">
        <f t="shared" si="16"/>
        <v>0</v>
      </c>
      <c r="BZ18" s="223">
        <f t="shared" si="16"/>
        <v>0</v>
      </c>
      <c r="CA18" s="223">
        <f t="shared" si="16"/>
        <v>0</v>
      </c>
      <c r="CB18" s="224">
        <f t="shared" si="16"/>
        <v>0</v>
      </c>
      <c r="CD18" s="73">
        <f t="shared" si="9"/>
        <v>0</v>
      </c>
    </row>
    <row r="19" spans="2:82" ht="24" customHeight="1">
      <c r="B19" s="150">
        <v>15</v>
      </c>
      <c r="C19" s="71"/>
      <c r="D19" s="69"/>
      <c r="E19" s="376"/>
      <c r="F19" s="218"/>
      <c r="G19" s="71"/>
      <c r="H19" s="218" t="s">
        <v>251</v>
      </c>
      <c r="I19" s="517"/>
      <c r="J19" s="508">
        <v>0.25</v>
      </c>
      <c r="K19" s="492">
        <v>100</v>
      </c>
      <c r="L19" s="328" t="str">
        <f t="shared" si="0"/>
        <v/>
      </c>
      <c r="M19" s="223">
        <f t="shared" si="10"/>
        <v>0</v>
      </c>
      <c r="N19" s="223">
        <f t="shared" si="11"/>
        <v>0</v>
      </c>
      <c r="O19" s="223">
        <f t="shared" si="11"/>
        <v>0</v>
      </c>
      <c r="P19" s="223">
        <f t="shared" si="11"/>
        <v>0</v>
      </c>
      <c r="Q19" s="223">
        <f t="shared" si="11"/>
        <v>0</v>
      </c>
      <c r="R19" s="223">
        <f t="shared" si="11"/>
        <v>0</v>
      </c>
      <c r="S19" s="223">
        <f t="shared" si="11"/>
        <v>0</v>
      </c>
      <c r="T19" s="223">
        <f t="shared" si="11"/>
        <v>0</v>
      </c>
      <c r="U19" s="223">
        <f t="shared" si="11"/>
        <v>0</v>
      </c>
      <c r="V19" s="223">
        <f t="shared" si="11"/>
        <v>0</v>
      </c>
      <c r="W19" s="223">
        <f t="shared" si="11"/>
        <v>0</v>
      </c>
      <c r="X19" s="223">
        <f t="shared" si="11"/>
        <v>0</v>
      </c>
      <c r="Y19" s="224">
        <f t="shared" si="11"/>
        <v>0</v>
      </c>
      <c r="Z19" s="328">
        <f t="shared" si="12"/>
        <v>0</v>
      </c>
      <c r="AA19" s="223">
        <f t="shared" si="12"/>
        <v>0</v>
      </c>
      <c r="AB19" s="223">
        <f t="shared" si="12"/>
        <v>0</v>
      </c>
      <c r="AC19" s="223">
        <f t="shared" si="12"/>
        <v>0</v>
      </c>
      <c r="AD19" s="223">
        <f t="shared" si="12"/>
        <v>0</v>
      </c>
      <c r="AE19" s="223">
        <f t="shared" si="12"/>
        <v>0</v>
      </c>
      <c r="AF19" s="223">
        <f t="shared" si="12"/>
        <v>0</v>
      </c>
      <c r="AG19" s="223">
        <f t="shared" si="12"/>
        <v>0</v>
      </c>
      <c r="AH19" s="223">
        <f t="shared" si="12"/>
        <v>0</v>
      </c>
      <c r="AI19" s="223">
        <f t="shared" si="12"/>
        <v>0</v>
      </c>
      <c r="AJ19" s="223">
        <f t="shared" si="12"/>
        <v>0</v>
      </c>
      <c r="AK19" s="223">
        <f t="shared" si="12"/>
        <v>0</v>
      </c>
      <c r="AL19" s="224">
        <f t="shared" si="12"/>
        <v>0</v>
      </c>
      <c r="AM19" s="328" t="str">
        <f t="shared" si="13"/>
        <v/>
      </c>
      <c r="AN19" s="223" t="str">
        <f t="shared" si="14"/>
        <v/>
      </c>
      <c r="AO19" s="223">
        <f t="shared" si="14"/>
        <v>0</v>
      </c>
      <c r="AP19" s="223">
        <f t="shared" si="14"/>
        <v>0</v>
      </c>
      <c r="AQ19" s="223">
        <f t="shared" si="14"/>
        <v>0</v>
      </c>
      <c r="AR19" s="223">
        <f t="shared" si="14"/>
        <v>0</v>
      </c>
      <c r="AS19" s="223">
        <f t="shared" si="14"/>
        <v>0</v>
      </c>
      <c r="AT19" s="223">
        <f t="shared" si="14"/>
        <v>0</v>
      </c>
      <c r="AU19" s="223">
        <f t="shared" si="14"/>
        <v>0</v>
      </c>
      <c r="AV19" s="223">
        <f t="shared" si="14"/>
        <v>0</v>
      </c>
      <c r="AW19" s="223">
        <f t="shared" si="14"/>
        <v>0</v>
      </c>
      <c r="AX19" s="223">
        <f t="shared" si="14"/>
        <v>0</v>
      </c>
      <c r="AY19" s="223">
        <f t="shared" si="14"/>
        <v>0</v>
      </c>
      <c r="AZ19" s="224">
        <f t="shared" si="14"/>
        <v>0</v>
      </c>
      <c r="BA19" s="328" t="str">
        <f t="shared" si="5"/>
        <v/>
      </c>
      <c r="BB19" s="223" t="str">
        <f t="shared" si="15"/>
        <v/>
      </c>
      <c r="BC19" s="223">
        <f t="shared" si="15"/>
        <v>0</v>
      </c>
      <c r="BD19" s="223">
        <f t="shared" si="15"/>
        <v>0</v>
      </c>
      <c r="BE19" s="223">
        <f t="shared" si="15"/>
        <v>0</v>
      </c>
      <c r="BF19" s="223">
        <f t="shared" si="15"/>
        <v>0</v>
      </c>
      <c r="BG19" s="223">
        <f t="shared" si="15"/>
        <v>0</v>
      </c>
      <c r="BH19" s="223">
        <f t="shared" si="15"/>
        <v>0</v>
      </c>
      <c r="BI19" s="223">
        <f t="shared" si="15"/>
        <v>0</v>
      </c>
      <c r="BJ19" s="223">
        <f t="shared" si="15"/>
        <v>0</v>
      </c>
      <c r="BK19" s="223">
        <f t="shared" si="15"/>
        <v>0</v>
      </c>
      <c r="BL19" s="223">
        <f t="shared" si="15"/>
        <v>0</v>
      </c>
      <c r="BM19" s="223">
        <f t="shared" si="15"/>
        <v>0</v>
      </c>
      <c r="BN19" s="224">
        <f t="shared" si="15"/>
        <v>0</v>
      </c>
      <c r="BO19" s="328" t="str">
        <f t="shared" si="7"/>
        <v/>
      </c>
      <c r="BP19" s="223" t="str">
        <f t="shared" si="16"/>
        <v/>
      </c>
      <c r="BQ19" s="223">
        <f t="shared" si="16"/>
        <v>0</v>
      </c>
      <c r="BR19" s="223">
        <f t="shared" si="16"/>
        <v>0</v>
      </c>
      <c r="BS19" s="223">
        <f t="shared" si="16"/>
        <v>0</v>
      </c>
      <c r="BT19" s="223">
        <f t="shared" si="16"/>
        <v>0</v>
      </c>
      <c r="BU19" s="223">
        <f t="shared" si="16"/>
        <v>0</v>
      </c>
      <c r="BV19" s="223">
        <f t="shared" si="16"/>
        <v>0</v>
      </c>
      <c r="BW19" s="223">
        <f t="shared" si="16"/>
        <v>0</v>
      </c>
      <c r="BX19" s="223">
        <f t="shared" si="16"/>
        <v>0</v>
      </c>
      <c r="BY19" s="223">
        <f t="shared" si="16"/>
        <v>0</v>
      </c>
      <c r="BZ19" s="223">
        <f t="shared" si="16"/>
        <v>0</v>
      </c>
      <c r="CA19" s="223">
        <f t="shared" si="16"/>
        <v>0</v>
      </c>
      <c r="CB19" s="224">
        <f t="shared" si="16"/>
        <v>0</v>
      </c>
      <c r="CD19" s="73">
        <f t="shared" si="9"/>
        <v>0</v>
      </c>
    </row>
    <row r="20" spans="2:82" ht="24" customHeight="1">
      <c r="B20" s="150">
        <v>16</v>
      </c>
      <c r="C20" s="71"/>
      <c r="D20" s="69"/>
      <c r="E20" s="376"/>
      <c r="F20" s="218"/>
      <c r="G20" s="71"/>
      <c r="H20" s="218" t="s">
        <v>251</v>
      </c>
      <c r="I20" s="517"/>
      <c r="J20" s="508">
        <v>0.25</v>
      </c>
      <c r="K20" s="492">
        <v>100</v>
      </c>
      <c r="L20" s="328" t="str">
        <f t="shared" si="0"/>
        <v/>
      </c>
      <c r="M20" s="223">
        <f t="shared" si="10"/>
        <v>0</v>
      </c>
      <c r="N20" s="223">
        <f t="shared" si="11"/>
        <v>0</v>
      </c>
      <c r="O20" s="223">
        <f t="shared" si="11"/>
        <v>0</v>
      </c>
      <c r="P20" s="223">
        <f t="shared" si="11"/>
        <v>0</v>
      </c>
      <c r="Q20" s="223">
        <f t="shared" si="11"/>
        <v>0</v>
      </c>
      <c r="R20" s="223">
        <f t="shared" si="11"/>
        <v>0</v>
      </c>
      <c r="S20" s="223">
        <f t="shared" si="11"/>
        <v>0</v>
      </c>
      <c r="T20" s="223">
        <f t="shared" si="11"/>
        <v>0</v>
      </c>
      <c r="U20" s="223">
        <f t="shared" si="11"/>
        <v>0</v>
      </c>
      <c r="V20" s="223">
        <f t="shared" si="11"/>
        <v>0</v>
      </c>
      <c r="W20" s="223">
        <f t="shared" si="11"/>
        <v>0</v>
      </c>
      <c r="X20" s="223">
        <f t="shared" si="11"/>
        <v>0</v>
      </c>
      <c r="Y20" s="224">
        <f t="shared" si="11"/>
        <v>0</v>
      </c>
      <c r="Z20" s="328">
        <f t="shared" si="12"/>
        <v>0</v>
      </c>
      <c r="AA20" s="223">
        <f t="shared" si="12"/>
        <v>0</v>
      </c>
      <c r="AB20" s="223">
        <f t="shared" si="12"/>
        <v>0</v>
      </c>
      <c r="AC20" s="223">
        <f t="shared" si="12"/>
        <v>0</v>
      </c>
      <c r="AD20" s="223">
        <f t="shared" si="12"/>
        <v>0</v>
      </c>
      <c r="AE20" s="223">
        <f t="shared" si="12"/>
        <v>0</v>
      </c>
      <c r="AF20" s="223">
        <f t="shared" si="12"/>
        <v>0</v>
      </c>
      <c r="AG20" s="223">
        <f t="shared" si="12"/>
        <v>0</v>
      </c>
      <c r="AH20" s="223">
        <f t="shared" si="12"/>
        <v>0</v>
      </c>
      <c r="AI20" s="223">
        <f t="shared" si="12"/>
        <v>0</v>
      </c>
      <c r="AJ20" s="223">
        <f t="shared" si="12"/>
        <v>0</v>
      </c>
      <c r="AK20" s="223">
        <f t="shared" si="12"/>
        <v>0</v>
      </c>
      <c r="AL20" s="224">
        <f t="shared" si="12"/>
        <v>0</v>
      </c>
      <c r="AM20" s="328" t="str">
        <f t="shared" si="13"/>
        <v/>
      </c>
      <c r="AN20" s="223" t="str">
        <f t="shared" si="14"/>
        <v/>
      </c>
      <c r="AO20" s="223">
        <f t="shared" si="14"/>
        <v>0</v>
      </c>
      <c r="AP20" s="223">
        <f t="shared" si="14"/>
        <v>0</v>
      </c>
      <c r="AQ20" s="223">
        <f t="shared" si="14"/>
        <v>0</v>
      </c>
      <c r="AR20" s="223">
        <f t="shared" si="14"/>
        <v>0</v>
      </c>
      <c r="AS20" s="223">
        <f t="shared" si="14"/>
        <v>0</v>
      </c>
      <c r="AT20" s="223">
        <f t="shared" si="14"/>
        <v>0</v>
      </c>
      <c r="AU20" s="223">
        <f t="shared" si="14"/>
        <v>0</v>
      </c>
      <c r="AV20" s="223">
        <f t="shared" si="14"/>
        <v>0</v>
      </c>
      <c r="AW20" s="223">
        <f t="shared" si="14"/>
        <v>0</v>
      </c>
      <c r="AX20" s="223">
        <f t="shared" si="14"/>
        <v>0</v>
      </c>
      <c r="AY20" s="223">
        <f t="shared" si="14"/>
        <v>0</v>
      </c>
      <c r="AZ20" s="224">
        <f t="shared" si="14"/>
        <v>0</v>
      </c>
      <c r="BA20" s="328" t="str">
        <f t="shared" si="5"/>
        <v/>
      </c>
      <c r="BB20" s="223" t="str">
        <f t="shared" si="15"/>
        <v/>
      </c>
      <c r="BC20" s="223">
        <f t="shared" si="15"/>
        <v>0</v>
      </c>
      <c r="BD20" s="223">
        <f t="shared" si="15"/>
        <v>0</v>
      </c>
      <c r="BE20" s="223">
        <f t="shared" si="15"/>
        <v>0</v>
      </c>
      <c r="BF20" s="223">
        <f t="shared" si="15"/>
        <v>0</v>
      </c>
      <c r="BG20" s="223">
        <f t="shared" si="15"/>
        <v>0</v>
      </c>
      <c r="BH20" s="223">
        <f t="shared" si="15"/>
        <v>0</v>
      </c>
      <c r="BI20" s="223">
        <f t="shared" si="15"/>
        <v>0</v>
      </c>
      <c r="BJ20" s="223">
        <f t="shared" si="15"/>
        <v>0</v>
      </c>
      <c r="BK20" s="223">
        <f t="shared" si="15"/>
        <v>0</v>
      </c>
      <c r="BL20" s="223">
        <f t="shared" si="15"/>
        <v>0</v>
      </c>
      <c r="BM20" s="223">
        <f t="shared" si="15"/>
        <v>0</v>
      </c>
      <c r="BN20" s="224">
        <f t="shared" si="15"/>
        <v>0</v>
      </c>
      <c r="BO20" s="328" t="str">
        <f t="shared" si="7"/>
        <v/>
      </c>
      <c r="BP20" s="223" t="str">
        <f t="shared" si="16"/>
        <v/>
      </c>
      <c r="BQ20" s="223">
        <f t="shared" si="16"/>
        <v>0</v>
      </c>
      <c r="BR20" s="223">
        <f t="shared" si="16"/>
        <v>0</v>
      </c>
      <c r="BS20" s="223">
        <f t="shared" si="16"/>
        <v>0</v>
      </c>
      <c r="BT20" s="223">
        <f t="shared" si="16"/>
        <v>0</v>
      </c>
      <c r="BU20" s="223">
        <f t="shared" si="16"/>
        <v>0</v>
      </c>
      <c r="BV20" s="223">
        <f t="shared" si="16"/>
        <v>0</v>
      </c>
      <c r="BW20" s="223">
        <f t="shared" si="16"/>
        <v>0</v>
      </c>
      <c r="BX20" s="223">
        <f t="shared" si="16"/>
        <v>0</v>
      </c>
      <c r="BY20" s="223">
        <f t="shared" si="16"/>
        <v>0</v>
      </c>
      <c r="BZ20" s="223">
        <f t="shared" si="16"/>
        <v>0</v>
      </c>
      <c r="CA20" s="223">
        <f t="shared" si="16"/>
        <v>0</v>
      </c>
      <c r="CB20" s="224">
        <f t="shared" si="16"/>
        <v>0</v>
      </c>
      <c r="CD20" s="73">
        <f t="shared" si="9"/>
        <v>0</v>
      </c>
    </row>
    <row r="21" spans="2:82" ht="24" customHeight="1">
      <c r="B21" s="150">
        <v>17</v>
      </c>
      <c r="C21" s="71"/>
      <c r="D21" s="69"/>
      <c r="E21" s="376"/>
      <c r="F21" s="218"/>
      <c r="G21" s="71"/>
      <c r="H21" s="218" t="s">
        <v>251</v>
      </c>
      <c r="I21" s="517"/>
      <c r="J21" s="508">
        <v>0.25</v>
      </c>
      <c r="K21" s="492">
        <v>100</v>
      </c>
      <c r="L21" s="328" t="str">
        <f t="shared" si="0"/>
        <v/>
      </c>
      <c r="M21" s="223">
        <f t="shared" si="10"/>
        <v>0</v>
      </c>
      <c r="N21" s="223">
        <f t="shared" si="11"/>
        <v>0</v>
      </c>
      <c r="O21" s="223">
        <f t="shared" si="11"/>
        <v>0</v>
      </c>
      <c r="P21" s="223">
        <f t="shared" si="11"/>
        <v>0</v>
      </c>
      <c r="Q21" s="223">
        <f t="shared" si="11"/>
        <v>0</v>
      </c>
      <c r="R21" s="223">
        <f t="shared" si="11"/>
        <v>0</v>
      </c>
      <c r="S21" s="223">
        <f t="shared" si="11"/>
        <v>0</v>
      </c>
      <c r="T21" s="223">
        <f t="shared" si="11"/>
        <v>0</v>
      </c>
      <c r="U21" s="223">
        <f t="shared" si="11"/>
        <v>0</v>
      </c>
      <c r="V21" s="223">
        <f t="shared" si="11"/>
        <v>0</v>
      </c>
      <c r="W21" s="223">
        <f t="shared" si="11"/>
        <v>0</v>
      </c>
      <c r="X21" s="223">
        <f t="shared" si="11"/>
        <v>0</v>
      </c>
      <c r="Y21" s="224">
        <f t="shared" si="11"/>
        <v>0</v>
      </c>
      <c r="Z21" s="328">
        <f t="shared" si="12"/>
        <v>0</v>
      </c>
      <c r="AA21" s="223">
        <f t="shared" si="12"/>
        <v>0</v>
      </c>
      <c r="AB21" s="223">
        <f t="shared" si="12"/>
        <v>0</v>
      </c>
      <c r="AC21" s="223">
        <f t="shared" si="12"/>
        <v>0</v>
      </c>
      <c r="AD21" s="223">
        <f t="shared" si="12"/>
        <v>0</v>
      </c>
      <c r="AE21" s="223">
        <f t="shared" si="12"/>
        <v>0</v>
      </c>
      <c r="AF21" s="223">
        <f t="shared" si="12"/>
        <v>0</v>
      </c>
      <c r="AG21" s="223">
        <f t="shared" si="12"/>
        <v>0</v>
      </c>
      <c r="AH21" s="223">
        <f t="shared" si="12"/>
        <v>0</v>
      </c>
      <c r="AI21" s="223">
        <f t="shared" si="12"/>
        <v>0</v>
      </c>
      <c r="AJ21" s="223">
        <f t="shared" si="12"/>
        <v>0</v>
      </c>
      <c r="AK21" s="223">
        <f t="shared" si="12"/>
        <v>0</v>
      </c>
      <c r="AL21" s="224">
        <f t="shared" si="12"/>
        <v>0</v>
      </c>
      <c r="AM21" s="328" t="str">
        <f t="shared" si="13"/>
        <v/>
      </c>
      <c r="AN21" s="223" t="str">
        <f t="shared" si="14"/>
        <v/>
      </c>
      <c r="AO21" s="223">
        <f t="shared" si="14"/>
        <v>0</v>
      </c>
      <c r="AP21" s="223">
        <f t="shared" si="14"/>
        <v>0</v>
      </c>
      <c r="AQ21" s="223">
        <f t="shared" si="14"/>
        <v>0</v>
      </c>
      <c r="AR21" s="223">
        <f t="shared" si="14"/>
        <v>0</v>
      </c>
      <c r="AS21" s="223">
        <f t="shared" si="14"/>
        <v>0</v>
      </c>
      <c r="AT21" s="223">
        <f t="shared" si="14"/>
        <v>0</v>
      </c>
      <c r="AU21" s="223">
        <f t="shared" si="14"/>
        <v>0</v>
      </c>
      <c r="AV21" s="223">
        <f t="shared" si="14"/>
        <v>0</v>
      </c>
      <c r="AW21" s="223">
        <f t="shared" si="14"/>
        <v>0</v>
      </c>
      <c r="AX21" s="223">
        <f t="shared" si="14"/>
        <v>0</v>
      </c>
      <c r="AY21" s="223">
        <f t="shared" si="14"/>
        <v>0</v>
      </c>
      <c r="AZ21" s="224">
        <f t="shared" si="14"/>
        <v>0</v>
      </c>
      <c r="BA21" s="328" t="str">
        <f t="shared" si="5"/>
        <v/>
      </c>
      <c r="BB21" s="223" t="str">
        <f t="shared" si="15"/>
        <v/>
      </c>
      <c r="BC21" s="223">
        <f t="shared" si="15"/>
        <v>0</v>
      </c>
      <c r="BD21" s="223">
        <f t="shared" si="15"/>
        <v>0</v>
      </c>
      <c r="BE21" s="223">
        <f t="shared" si="15"/>
        <v>0</v>
      </c>
      <c r="BF21" s="223">
        <f t="shared" si="15"/>
        <v>0</v>
      </c>
      <c r="BG21" s="223">
        <f t="shared" si="15"/>
        <v>0</v>
      </c>
      <c r="BH21" s="223">
        <f t="shared" si="15"/>
        <v>0</v>
      </c>
      <c r="BI21" s="223">
        <f t="shared" si="15"/>
        <v>0</v>
      </c>
      <c r="BJ21" s="223">
        <f t="shared" si="15"/>
        <v>0</v>
      </c>
      <c r="BK21" s="223">
        <f t="shared" si="15"/>
        <v>0</v>
      </c>
      <c r="BL21" s="223">
        <f t="shared" si="15"/>
        <v>0</v>
      </c>
      <c r="BM21" s="223">
        <f t="shared" si="15"/>
        <v>0</v>
      </c>
      <c r="BN21" s="224">
        <f t="shared" si="15"/>
        <v>0</v>
      </c>
      <c r="BO21" s="328" t="str">
        <f t="shared" si="7"/>
        <v/>
      </c>
      <c r="BP21" s="223" t="str">
        <f t="shared" si="16"/>
        <v/>
      </c>
      <c r="BQ21" s="223">
        <f t="shared" si="16"/>
        <v>0</v>
      </c>
      <c r="BR21" s="223">
        <f t="shared" si="16"/>
        <v>0</v>
      </c>
      <c r="BS21" s="223">
        <f t="shared" si="16"/>
        <v>0</v>
      </c>
      <c r="BT21" s="223">
        <f t="shared" si="16"/>
        <v>0</v>
      </c>
      <c r="BU21" s="223">
        <f t="shared" si="16"/>
        <v>0</v>
      </c>
      <c r="BV21" s="223">
        <f t="shared" si="16"/>
        <v>0</v>
      </c>
      <c r="BW21" s="223">
        <f t="shared" si="16"/>
        <v>0</v>
      </c>
      <c r="BX21" s="223">
        <f t="shared" si="16"/>
        <v>0</v>
      </c>
      <c r="BY21" s="223">
        <f t="shared" si="16"/>
        <v>0</v>
      </c>
      <c r="BZ21" s="223">
        <f t="shared" si="16"/>
        <v>0</v>
      </c>
      <c r="CA21" s="223">
        <f t="shared" si="16"/>
        <v>0</v>
      </c>
      <c r="CB21" s="224">
        <f t="shared" si="16"/>
        <v>0</v>
      </c>
      <c r="CD21" s="73">
        <f t="shared" si="9"/>
        <v>0</v>
      </c>
    </row>
    <row r="22" spans="2:82" ht="24" customHeight="1">
      <c r="B22" s="150">
        <v>18</v>
      </c>
      <c r="C22" s="71"/>
      <c r="D22" s="69"/>
      <c r="E22" s="376"/>
      <c r="F22" s="218"/>
      <c r="G22" s="71"/>
      <c r="H22" s="218" t="s">
        <v>251</v>
      </c>
      <c r="I22" s="517"/>
      <c r="J22" s="508">
        <v>0.25</v>
      </c>
      <c r="K22" s="492">
        <v>100</v>
      </c>
      <c r="L22" s="328" t="str">
        <f t="shared" si="0"/>
        <v/>
      </c>
      <c r="M22" s="223">
        <f t="shared" si="10"/>
        <v>0</v>
      </c>
      <c r="N22" s="223">
        <f t="shared" si="11"/>
        <v>0</v>
      </c>
      <c r="O22" s="223">
        <f t="shared" si="11"/>
        <v>0</v>
      </c>
      <c r="P22" s="223">
        <f t="shared" si="11"/>
        <v>0</v>
      </c>
      <c r="Q22" s="223">
        <f t="shared" si="11"/>
        <v>0</v>
      </c>
      <c r="R22" s="223">
        <f t="shared" si="11"/>
        <v>0</v>
      </c>
      <c r="S22" s="223">
        <f t="shared" si="11"/>
        <v>0</v>
      </c>
      <c r="T22" s="223">
        <f t="shared" si="11"/>
        <v>0</v>
      </c>
      <c r="U22" s="223">
        <f t="shared" si="11"/>
        <v>0</v>
      </c>
      <c r="V22" s="223">
        <f t="shared" si="11"/>
        <v>0</v>
      </c>
      <c r="W22" s="223">
        <f t="shared" si="11"/>
        <v>0</v>
      </c>
      <c r="X22" s="223">
        <f t="shared" si="11"/>
        <v>0</v>
      </c>
      <c r="Y22" s="224">
        <f t="shared" si="11"/>
        <v>0</v>
      </c>
      <c r="Z22" s="328">
        <f t="shared" si="12"/>
        <v>0</v>
      </c>
      <c r="AA22" s="223">
        <f t="shared" si="12"/>
        <v>0</v>
      </c>
      <c r="AB22" s="223">
        <f t="shared" si="12"/>
        <v>0</v>
      </c>
      <c r="AC22" s="223">
        <f t="shared" si="12"/>
        <v>0</v>
      </c>
      <c r="AD22" s="223">
        <f t="shared" si="12"/>
        <v>0</v>
      </c>
      <c r="AE22" s="223">
        <f t="shared" si="12"/>
        <v>0</v>
      </c>
      <c r="AF22" s="223">
        <f t="shared" si="12"/>
        <v>0</v>
      </c>
      <c r="AG22" s="223">
        <f t="shared" si="12"/>
        <v>0</v>
      </c>
      <c r="AH22" s="223">
        <f t="shared" si="12"/>
        <v>0</v>
      </c>
      <c r="AI22" s="223">
        <f t="shared" si="12"/>
        <v>0</v>
      </c>
      <c r="AJ22" s="223">
        <f t="shared" si="12"/>
        <v>0</v>
      </c>
      <c r="AK22" s="223">
        <f t="shared" si="12"/>
        <v>0</v>
      </c>
      <c r="AL22" s="224">
        <f t="shared" si="12"/>
        <v>0</v>
      </c>
      <c r="AM22" s="328" t="str">
        <f t="shared" si="13"/>
        <v/>
      </c>
      <c r="AN22" s="223" t="str">
        <f t="shared" si="14"/>
        <v/>
      </c>
      <c r="AO22" s="223">
        <f t="shared" si="14"/>
        <v>0</v>
      </c>
      <c r="AP22" s="223">
        <f t="shared" si="14"/>
        <v>0</v>
      </c>
      <c r="AQ22" s="223">
        <f t="shared" si="14"/>
        <v>0</v>
      </c>
      <c r="AR22" s="223">
        <f t="shared" si="14"/>
        <v>0</v>
      </c>
      <c r="AS22" s="223">
        <f t="shared" si="14"/>
        <v>0</v>
      </c>
      <c r="AT22" s="223">
        <f t="shared" si="14"/>
        <v>0</v>
      </c>
      <c r="AU22" s="223">
        <f t="shared" si="14"/>
        <v>0</v>
      </c>
      <c r="AV22" s="223">
        <f t="shared" si="14"/>
        <v>0</v>
      </c>
      <c r="AW22" s="223">
        <f t="shared" si="14"/>
        <v>0</v>
      </c>
      <c r="AX22" s="223">
        <f t="shared" si="14"/>
        <v>0</v>
      </c>
      <c r="AY22" s="223">
        <f t="shared" si="14"/>
        <v>0</v>
      </c>
      <c r="AZ22" s="224">
        <f t="shared" si="14"/>
        <v>0</v>
      </c>
      <c r="BA22" s="328" t="str">
        <f t="shared" si="5"/>
        <v/>
      </c>
      <c r="BB22" s="223" t="str">
        <f t="shared" si="15"/>
        <v/>
      </c>
      <c r="BC22" s="223">
        <f t="shared" si="15"/>
        <v>0</v>
      </c>
      <c r="BD22" s="223">
        <f t="shared" si="15"/>
        <v>0</v>
      </c>
      <c r="BE22" s="223">
        <f t="shared" si="15"/>
        <v>0</v>
      </c>
      <c r="BF22" s="223">
        <f t="shared" si="15"/>
        <v>0</v>
      </c>
      <c r="BG22" s="223">
        <f t="shared" si="15"/>
        <v>0</v>
      </c>
      <c r="BH22" s="223">
        <f t="shared" si="15"/>
        <v>0</v>
      </c>
      <c r="BI22" s="223">
        <f t="shared" si="15"/>
        <v>0</v>
      </c>
      <c r="BJ22" s="223">
        <f t="shared" si="15"/>
        <v>0</v>
      </c>
      <c r="BK22" s="223">
        <f t="shared" si="15"/>
        <v>0</v>
      </c>
      <c r="BL22" s="223">
        <f t="shared" si="15"/>
        <v>0</v>
      </c>
      <c r="BM22" s="223">
        <f t="shared" si="15"/>
        <v>0</v>
      </c>
      <c r="BN22" s="224">
        <f t="shared" si="15"/>
        <v>0</v>
      </c>
      <c r="BO22" s="328" t="str">
        <f t="shared" si="7"/>
        <v/>
      </c>
      <c r="BP22" s="223" t="str">
        <f t="shared" si="16"/>
        <v/>
      </c>
      <c r="BQ22" s="223">
        <f t="shared" si="16"/>
        <v>0</v>
      </c>
      <c r="BR22" s="223">
        <f t="shared" si="16"/>
        <v>0</v>
      </c>
      <c r="BS22" s="223">
        <f t="shared" si="16"/>
        <v>0</v>
      </c>
      <c r="BT22" s="223">
        <f t="shared" si="16"/>
        <v>0</v>
      </c>
      <c r="BU22" s="223">
        <f t="shared" si="16"/>
        <v>0</v>
      </c>
      <c r="BV22" s="223">
        <f t="shared" si="16"/>
        <v>0</v>
      </c>
      <c r="BW22" s="223">
        <f t="shared" si="16"/>
        <v>0</v>
      </c>
      <c r="BX22" s="223">
        <f t="shared" si="16"/>
        <v>0</v>
      </c>
      <c r="BY22" s="223">
        <f t="shared" si="16"/>
        <v>0</v>
      </c>
      <c r="BZ22" s="223">
        <f t="shared" si="16"/>
        <v>0</v>
      </c>
      <c r="CA22" s="223">
        <f t="shared" si="16"/>
        <v>0</v>
      </c>
      <c r="CB22" s="224">
        <f t="shared" si="16"/>
        <v>0</v>
      </c>
      <c r="CD22" s="73">
        <f t="shared" si="9"/>
        <v>0</v>
      </c>
    </row>
    <row r="23" spans="2:82" ht="24" customHeight="1">
      <c r="B23" s="150">
        <v>19</v>
      </c>
      <c r="C23" s="71"/>
      <c r="D23" s="69"/>
      <c r="E23" s="376"/>
      <c r="F23" s="218"/>
      <c r="G23" s="71"/>
      <c r="H23" s="218" t="s">
        <v>251</v>
      </c>
      <c r="I23" s="517"/>
      <c r="J23" s="508">
        <v>0.25</v>
      </c>
      <c r="K23" s="492">
        <v>100</v>
      </c>
      <c r="L23" s="328" t="str">
        <f t="shared" si="0"/>
        <v/>
      </c>
      <c r="M23" s="223">
        <f t="shared" si="10"/>
        <v>0</v>
      </c>
      <c r="N23" s="223">
        <f t="shared" si="11"/>
        <v>0</v>
      </c>
      <c r="O23" s="223">
        <f t="shared" si="11"/>
        <v>0</v>
      </c>
      <c r="P23" s="223">
        <f t="shared" si="11"/>
        <v>0</v>
      </c>
      <c r="Q23" s="223">
        <f t="shared" si="11"/>
        <v>0</v>
      </c>
      <c r="R23" s="223">
        <f t="shared" si="11"/>
        <v>0</v>
      </c>
      <c r="S23" s="223">
        <f t="shared" si="11"/>
        <v>0</v>
      </c>
      <c r="T23" s="223">
        <f t="shared" si="11"/>
        <v>0</v>
      </c>
      <c r="U23" s="223">
        <f t="shared" si="11"/>
        <v>0</v>
      </c>
      <c r="V23" s="223">
        <f t="shared" si="11"/>
        <v>0</v>
      </c>
      <c r="W23" s="223">
        <f t="shared" si="11"/>
        <v>0</v>
      </c>
      <c r="X23" s="223">
        <f t="shared" si="11"/>
        <v>0</v>
      </c>
      <c r="Y23" s="224">
        <f t="shared" si="11"/>
        <v>0</v>
      </c>
      <c r="Z23" s="328">
        <f t="shared" si="12"/>
        <v>0</v>
      </c>
      <c r="AA23" s="223">
        <f t="shared" si="12"/>
        <v>0</v>
      </c>
      <c r="AB23" s="223">
        <f t="shared" si="12"/>
        <v>0</v>
      </c>
      <c r="AC23" s="223">
        <f t="shared" si="12"/>
        <v>0</v>
      </c>
      <c r="AD23" s="223">
        <f t="shared" si="12"/>
        <v>0</v>
      </c>
      <c r="AE23" s="223">
        <f t="shared" si="12"/>
        <v>0</v>
      </c>
      <c r="AF23" s="223">
        <f t="shared" si="12"/>
        <v>0</v>
      </c>
      <c r="AG23" s="223">
        <f t="shared" si="12"/>
        <v>0</v>
      </c>
      <c r="AH23" s="223">
        <f t="shared" si="12"/>
        <v>0</v>
      </c>
      <c r="AI23" s="223">
        <f t="shared" si="12"/>
        <v>0</v>
      </c>
      <c r="AJ23" s="223">
        <f t="shared" si="12"/>
        <v>0</v>
      </c>
      <c r="AK23" s="223">
        <f t="shared" si="12"/>
        <v>0</v>
      </c>
      <c r="AL23" s="224">
        <f t="shared" si="12"/>
        <v>0</v>
      </c>
      <c r="AM23" s="328" t="str">
        <f t="shared" si="13"/>
        <v/>
      </c>
      <c r="AN23" s="223" t="str">
        <f t="shared" si="14"/>
        <v/>
      </c>
      <c r="AO23" s="223">
        <f t="shared" si="14"/>
        <v>0</v>
      </c>
      <c r="AP23" s="223">
        <f t="shared" si="14"/>
        <v>0</v>
      </c>
      <c r="AQ23" s="223">
        <f t="shared" si="14"/>
        <v>0</v>
      </c>
      <c r="AR23" s="223">
        <f t="shared" si="14"/>
        <v>0</v>
      </c>
      <c r="AS23" s="223">
        <f t="shared" si="14"/>
        <v>0</v>
      </c>
      <c r="AT23" s="223">
        <f t="shared" si="14"/>
        <v>0</v>
      </c>
      <c r="AU23" s="223">
        <f t="shared" si="14"/>
        <v>0</v>
      </c>
      <c r="AV23" s="223">
        <f t="shared" si="14"/>
        <v>0</v>
      </c>
      <c r="AW23" s="223">
        <f t="shared" si="14"/>
        <v>0</v>
      </c>
      <c r="AX23" s="223">
        <f t="shared" si="14"/>
        <v>0</v>
      </c>
      <c r="AY23" s="223">
        <f t="shared" si="14"/>
        <v>0</v>
      </c>
      <c r="AZ23" s="224">
        <f t="shared" si="14"/>
        <v>0</v>
      </c>
      <c r="BA23" s="328" t="str">
        <f t="shared" si="5"/>
        <v/>
      </c>
      <c r="BB23" s="223" t="str">
        <f t="shared" si="15"/>
        <v/>
      </c>
      <c r="BC23" s="223">
        <f t="shared" si="15"/>
        <v>0</v>
      </c>
      <c r="BD23" s="223">
        <f t="shared" si="15"/>
        <v>0</v>
      </c>
      <c r="BE23" s="223">
        <f t="shared" si="15"/>
        <v>0</v>
      </c>
      <c r="BF23" s="223">
        <f t="shared" si="15"/>
        <v>0</v>
      </c>
      <c r="BG23" s="223">
        <f t="shared" si="15"/>
        <v>0</v>
      </c>
      <c r="BH23" s="223">
        <f t="shared" si="15"/>
        <v>0</v>
      </c>
      <c r="BI23" s="223">
        <f t="shared" si="15"/>
        <v>0</v>
      </c>
      <c r="BJ23" s="223">
        <f t="shared" si="15"/>
        <v>0</v>
      </c>
      <c r="BK23" s="223">
        <f t="shared" si="15"/>
        <v>0</v>
      </c>
      <c r="BL23" s="223">
        <f t="shared" si="15"/>
        <v>0</v>
      </c>
      <c r="BM23" s="223">
        <f t="shared" si="15"/>
        <v>0</v>
      </c>
      <c r="BN23" s="224">
        <f t="shared" si="15"/>
        <v>0</v>
      </c>
      <c r="BO23" s="328" t="str">
        <f t="shared" si="7"/>
        <v/>
      </c>
      <c r="BP23" s="223" t="str">
        <f t="shared" si="16"/>
        <v/>
      </c>
      <c r="BQ23" s="223">
        <f t="shared" si="16"/>
        <v>0</v>
      </c>
      <c r="BR23" s="223">
        <f t="shared" si="16"/>
        <v>0</v>
      </c>
      <c r="BS23" s="223">
        <f t="shared" si="16"/>
        <v>0</v>
      </c>
      <c r="BT23" s="223">
        <f t="shared" si="16"/>
        <v>0</v>
      </c>
      <c r="BU23" s="223">
        <f t="shared" si="16"/>
        <v>0</v>
      </c>
      <c r="BV23" s="223">
        <f t="shared" si="16"/>
        <v>0</v>
      </c>
      <c r="BW23" s="223">
        <f t="shared" si="16"/>
        <v>0</v>
      </c>
      <c r="BX23" s="223">
        <f t="shared" si="16"/>
        <v>0</v>
      </c>
      <c r="BY23" s="223">
        <f t="shared" si="16"/>
        <v>0</v>
      </c>
      <c r="BZ23" s="223">
        <f t="shared" si="16"/>
        <v>0</v>
      </c>
      <c r="CA23" s="223">
        <f t="shared" si="16"/>
        <v>0</v>
      </c>
      <c r="CB23" s="224">
        <f t="shared" si="16"/>
        <v>0</v>
      </c>
      <c r="CD23" s="73">
        <f t="shared" si="9"/>
        <v>0</v>
      </c>
    </row>
    <row r="24" spans="2:82" ht="24" customHeight="1">
      <c r="B24" s="150">
        <v>20</v>
      </c>
      <c r="C24" s="71"/>
      <c r="D24" s="69"/>
      <c r="E24" s="376"/>
      <c r="F24" s="218"/>
      <c r="G24" s="71"/>
      <c r="H24" s="218" t="s">
        <v>251</v>
      </c>
      <c r="I24" s="517"/>
      <c r="J24" s="508">
        <v>0.25</v>
      </c>
      <c r="K24" s="492">
        <v>100</v>
      </c>
      <c r="L24" s="328" t="str">
        <f t="shared" si="0"/>
        <v/>
      </c>
      <c r="M24" s="223">
        <f t="shared" si="10"/>
        <v>0</v>
      </c>
      <c r="N24" s="223">
        <f t="shared" si="11"/>
        <v>0</v>
      </c>
      <c r="O24" s="223">
        <f t="shared" si="11"/>
        <v>0</v>
      </c>
      <c r="P24" s="223">
        <f t="shared" si="11"/>
        <v>0</v>
      </c>
      <c r="Q24" s="223">
        <f t="shared" si="11"/>
        <v>0</v>
      </c>
      <c r="R24" s="223">
        <f t="shared" si="11"/>
        <v>0</v>
      </c>
      <c r="S24" s="223">
        <f t="shared" si="11"/>
        <v>0</v>
      </c>
      <c r="T24" s="223">
        <f t="shared" si="11"/>
        <v>0</v>
      </c>
      <c r="U24" s="223">
        <f t="shared" si="11"/>
        <v>0</v>
      </c>
      <c r="V24" s="223">
        <f t="shared" si="11"/>
        <v>0</v>
      </c>
      <c r="W24" s="223">
        <f t="shared" si="11"/>
        <v>0</v>
      </c>
      <c r="X24" s="223">
        <f t="shared" si="11"/>
        <v>0</v>
      </c>
      <c r="Y24" s="224">
        <f t="shared" si="11"/>
        <v>0</v>
      </c>
      <c r="Z24" s="328">
        <f t="shared" si="12"/>
        <v>0</v>
      </c>
      <c r="AA24" s="223">
        <f t="shared" si="12"/>
        <v>0</v>
      </c>
      <c r="AB24" s="223">
        <f t="shared" si="12"/>
        <v>0</v>
      </c>
      <c r="AC24" s="223">
        <f t="shared" si="12"/>
        <v>0</v>
      </c>
      <c r="AD24" s="223">
        <f t="shared" si="12"/>
        <v>0</v>
      </c>
      <c r="AE24" s="223">
        <f t="shared" si="12"/>
        <v>0</v>
      </c>
      <c r="AF24" s="223">
        <f t="shared" si="12"/>
        <v>0</v>
      </c>
      <c r="AG24" s="223">
        <f t="shared" si="12"/>
        <v>0</v>
      </c>
      <c r="AH24" s="223">
        <f t="shared" si="12"/>
        <v>0</v>
      </c>
      <c r="AI24" s="223">
        <f t="shared" si="12"/>
        <v>0</v>
      </c>
      <c r="AJ24" s="223">
        <f t="shared" si="12"/>
        <v>0</v>
      </c>
      <c r="AK24" s="223">
        <f t="shared" si="12"/>
        <v>0</v>
      </c>
      <c r="AL24" s="224">
        <f t="shared" si="12"/>
        <v>0</v>
      </c>
      <c r="AM24" s="328" t="str">
        <f t="shared" si="13"/>
        <v/>
      </c>
      <c r="AN24" s="223" t="str">
        <f t="shared" si="14"/>
        <v/>
      </c>
      <c r="AO24" s="223">
        <f t="shared" si="14"/>
        <v>0</v>
      </c>
      <c r="AP24" s="223">
        <f t="shared" si="14"/>
        <v>0</v>
      </c>
      <c r="AQ24" s="223">
        <f t="shared" si="14"/>
        <v>0</v>
      </c>
      <c r="AR24" s="223">
        <f t="shared" si="14"/>
        <v>0</v>
      </c>
      <c r="AS24" s="223">
        <f t="shared" si="14"/>
        <v>0</v>
      </c>
      <c r="AT24" s="223">
        <f t="shared" si="14"/>
        <v>0</v>
      </c>
      <c r="AU24" s="223">
        <f t="shared" si="14"/>
        <v>0</v>
      </c>
      <c r="AV24" s="223">
        <f t="shared" si="14"/>
        <v>0</v>
      </c>
      <c r="AW24" s="223">
        <f t="shared" si="14"/>
        <v>0</v>
      </c>
      <c r="AX24" s="223">
        <f t="shared" si="14"/>
        <v>0</v>
      </c>
      <c r="AY24" s="223">
        <f t="shared" si="14"/>
        <v>0</v>
      </c>
      <c r="AZ24" s="224">
        <f t="shared" si="14"/>
        <v>0</v>
      </c>
      <c r="BA24" s="328" t="str">
        <f t="shared" si="5"/>
        <v/>
      </c>
      <c r="BB24" s="223" t="str">
        <f t="shared" si="15"/>
        <v/>
      </c>
      <c r="BC24" s="223">
        <f t="shared" si="15"/>
        <v>0</v>
      </c>
      <c r="BD24" s="223">
        <f t="shared" si="15"/>
        <v>0</v>
      </c>
      <c r="BE24" s="223">
        <f t="shared" si="15"/>
        <v>0</v>
      </c>
      <c r="BF24" s="223">
        <f t="shared" si="15"/>
        <v>0</v>
      </c>
      <c r="BG24" s="223">
        <f t="shared" si="15"/>
        <v>0</v>
      </c>
      <c r="BH24" s="223">
        <f t="shared" si="15"/>
        <v>0</v>
      </c>
      <c r="BI24" s="223">
        <f t="shared" si="15"/>
        <v>0</v>
      </c>
      <c r="BJ24" s="223">
        <f t="shared" si="15"/>
        <v>0</v>
      </c>
      <c r="BK24" s="223">
        <f t="shared" si="15"/>
        <v>0</v>
      </c>
      <c r="BL24" s="223">
        <f t="shared" si="15"/>
        <v>0</v>
      </c>
      <c r="BM24" s="223">
        <f t="shared" si="15"/>
        <v>0</v>
      </c>
      <c r="BN24" s="224">
        <f t="shared" si="15"/>
        <v>0</v>
      </c>
      <c r="BO24" s="328" t="str">
        <f t="shared" si="7"/>
        <v/>
      </c>
      <c r="BP24" s="223" t="str">
        <f t="shared" si="16"/>
        <v/>
      </c>
      <c r="BQ24" s="223">
        <f t="shared" si="16"/>
        <v>0</v>
      </c>
      <c r="BR24" s="223">
        <f t="shared" si="16"/>
        <v>0</v>
      </c>
      <c r="BS24" s="223">
        <f t="shared" si="16"/>
        <v>0</v>
      </c>
      <c r="BT24" s="223">
        <f t="shared" si="16"/>
        <v>0</v>
      </c>
      <c r="BU24" s="223">
        <f t="shared" si="16"/>
        <v>0</v>
      </c>
      <c r="BV24" s="223">
        <f t="shared" si="16"/>
        <v>0</v>
      </c>
      <c r="BW24" s="223">
        <f t="shared" si="16"/>
        <v>0</v>
      </c>
      <c r="BX24" s="223">
        <f t="shared" si="16"/>
        <v>0</v>
      </c>
      <c r="BY24" s="223">
        <f t="shared" si="16"/>
        <v>0</v>
      </c>
      <c r="BZ24" s="223">
        <f t="shared" si="16"/>
        <v>0</v>
      </c>
      <c r="CA24" s="223">
        <f t="shared" si="16"/>
        <v>0</v>
      </c>
      <c r="CB24" s="224">
        <f t="shared" si="16"/>
        <v>0</v>
      </c>
      <c r="CD24" s="73">
        <f t="shared" si="9"/>
        <v>0</v>
      </c>
    </row>
    <row r="25" spans="2:82" ht="24" customHeight="1">
      <c r="B25" s="150">
        <v>21</v>
      </c>
      <c r="C25" s="71"/>
      <c r="D25" s="69"/>
      <c r="E25" s="376"/>
      <c r="F25" s="218"/>
      <c r="G25" s="71"/>
      <c r="H25" s="218" t="s">
        <v>251</v>
      </c>
      <c r="I25" s="517"/>
      <c r="J25" s="508">
        <v>0.25</v>
      </c>
      <c r="K25" s="492">
        <v>100</v>
      </c>
      <c r="L25" s="328" t="str">
        <f t="shared" si="0"/>
        <v/>
      </c>
      <c r="M25" s="223">
        <f t="shared" si="10"/>
        <v>0</v>
      </c>
      <c r="N25" s="223">
        <f t="shared" ref="N25:Y34" si="17">IF(N$3-$D25&lt;0,0,IF(N$3-$D25=0,$L25/12*(12-($E25-1)),IF(N$3-$D25=$G25,$L25/12*($E25-1),IF(N$3-$D25+1&lt;=$G25,$L25,0))))</f>
        <v>0</v>
      </c>
      <c r="O25" s="223">
        <f t="shared" si="17"/>
        <v>0</v>
      </c>
      <c r="P25" s="223">
        <f t="shared" si="17"/>
        <v>0</v>
      </c>
      <c r="Q25" s="223">
        <f t="shared" si="17"/>
        <v>0</v>
      </c>
      <c r="R25" s="223">
        <f t="shared" si="17"/>
        <v>0</v>
      </c>
      <c r="S25" s="223">
        <f t="shared" si="17"/>
        <v>0</v>
      </c>
      <c r="T25" s="223">
        <f t="shared" si="17"/>
        <v>0</v>
      </c>
      <c r="U25" s="223">
        <f t="shared" si="17"/>
        <v>0</v>
      </c>
      <c r="V25" s="223">
        <f t="shared" si="17"/>
        <v>0</v>
      </c>
      <c r="W25" s="223">
        <f t="shared" si="17"/>
        <v>0</v>
      </c>
      <c r="X25" s="223">
        <f t="shared" si="17"/>
        <v>0</v>
      </c>
      <c r="Y25" s="224">
        <f t="shared" si="17"/>
        <v>0</v>
      </c>
      <c r="Z25" s="328">
        <f t="shared" ref="Z25:AL34" si="18">IF($CD25=2,IF($D25=Z$3,$F25,0),0)</f>
        <v>0</v>
      </c>
      <c r="AA25" s="223">
        <f t="shared" si="18"/>
        <v>0</v>
      </c>
      <c r="AB25" s="223">
        <f t="shared" si="18"/>
        <v>0</v>
      </c>
      <c r="AC25" s="223">
        <f t="shared" si="18"/>
        <v>0</v>
      </c>
      <c r="AD25" s="223">
        <f t="shared" si="18"/>
        <v>0</v>
      </c>
      <c r="AE25" s="223">
        <f t="shared" si="18"/>
        <v>0</v>
      </c>
      <c r="AF25" s="223">
        <f t="shared" si="18"/>
        <v>0</v>
      </c>
      <c r="AG25" s="223">
        <f t="shared" si="18"/>
        <v>0</v>
      </c>
      <c r="AH25" s="223">
        <f t="shared" si="18"/>
        <v>0</v>
      </c>
      <c r="AI25" s="223">
        <f t="shared" si="18"/>
        <v>0</v>
      </c>
      <c r="AJ25" s="223">
        <f t="shared" si="18"/>
        <v>0</v>
      </c>
      <c r="AK25" s="223">
        <f t="shared" si="18"/>
        <v>0</v>
      </c>
      <c r="AL25" s="224">
        <f t="shared" si="18"/>
        <v>0</v>
      </c>
      <c r="AM25" s="328" t="str">
        <f t="shared" si="13"/>
        <v/>
      </c>
      <c r="AN25" s="223" t="str">
        <f t="shared" ref="AN25:AZ34" si="19">IF(AN$3-$D25&lt;0,0,IF(AN$3-$D25=0,$AM25,IF(AN$3-$D25+1&lt;=$G25,$AM25,0)))</f>
        <v/>
      </c>
      <c r="AO25" s="223">
        <f t="shared" si="19"/>
        <v>0</v>
      </c>
      <c r="AP25" s="223">
        <f t="shared" si="19"/>
        <v>0</v>
      </c>
      <c r="AQ25" s="223">
        <f t="shared" si="19"/>
        <v>0</v>
      </c>
      <c r="AR25" s="223">
        <f t="shared" si="19"/>
        <v>0</v>
      </c>
      <c r="AS25" s="223">
        <f t="shared" si="19"/>
        <v>0</v>
      </c>
      <c r="AT25" s="223">
        <f t="shared" si="19"/>
        <v>0</v>
      </c>
      <c r="AU25" s="223">
        <f t="shared" si="19"/>
        <v>0</v>
      </c>
      <c r="AV25" s="223">
        <f t="shared" si="19"/>
        <v>0</v>
      </c>
      <c r="AW25" s="223">
        <f t="shared" si="19"/>
        <v>0</v>
      </c>
      <c r="AX25" s="223">
        <f t="shared" si="19"/>
        <v>0</v>
      </c>
      <c r="AY25" s="223">
        <f t="shared" si="19"/>
        <v>0</v>
      </c>
      <c r="AZ25" s="224">
        <f t="shared" si="19"/>
        <v>0</v>
      </c>
      <c r="BA25" s="328" t="str">
        <f t="shared" si="5"/>
        <v/>
      </c>
      <c r="BB25" s="223" t="str">
        <f t="shared" ref="BB25:BN34" si="20">IF(BB$3-$D25&lt;0,0,IF(BB$3-$D25=0,$BA25,IF(BB$3-$D25+1&lt;=$G25,$BA25,0)))</f>
        <v/>
      </c>
      <c r="BC25" s="223">
        <f t="shared" si="20"/>
        <v>0</v>
      </c>
      <c r="BD25" s="223">
        <f t="shared" si="20"/>
        <v>0</v>
      </c>
      <c r="BE25" s="223">
        <f t="shared" si="20"/>
        <v>0</v>
      </c>
      <c r="BF25" s="223">
        <f t="shared" si="20"/>
        <v>0</v>
      </c>
      <c r="BG25" s="223">
        <f t="shared" si="20"/>
        <v>0</v>
      </c>
      <c r="BH25" s="223">
        <f t="shared" si="20"/>
        <v>0</v>
      </c>
      <c r="BI25" s="223">
        <f t="shared" si="20"/>
        <v>0</v>
      </c>
      <c r="BJ25" s="223">
        <f t="shared" si="20"/>
        <v>0</v>
      </c>
      <c r="BK25" s="223">
        <f t="shared" si="20"/>
        <v>0</v>
      </c>
      <c r="BL25" s="223">
        <f t="shared" si="20"/>
        <v>0</v>
      </c>
      <c r="BM25" s="223">
        <f t="shared" si="20"/>
        <v>0</v>
      </c>
      <c r="BN25" s="224">
        <f t="shared" si="20"/>
        <v>0</v>
      </c>
      <c r="BO25" s="328" t="str">
        <f t="shared" si="7"/>
        <v/>
      </c>
      <c r="BP25" s="223" t="str">
        <f t="shared" ref="BP25:CB34" si="21">IF(BP$3-$D25&lt;0,0,IF(BP$3-$D25=0,$BO25,IF(BP$3-$D25+1&lt;=$G25,$BO25,0)))</f>
        <v/>
      </c>
      <c r="BQ25" s="223">
        <f t="shared" si="21"/>
        <v>0</v>
      </c>
      <c r="BR25" s="223">
        <f t="shared" si="21"/>
        <v>0</v>
      </c>
      <c r="BS25" s="223">
        <f t="shared" si="21"/>
        <v>0</v>
      </c>
      <c r="BT25" s="223">
        <f t="shared" si="21"/>
        <v>0</v>
      </c>
      <c r="BU25" s="223">
        <f t="shared" si="21"/>
        <v>0</v>
      </c>
      <c r="BV25" s="223">
        <f t="shared" si="21"/>
        <v>0</v>
      </c>
      <c r="BW25" s="223">
        <f t="shared" si="21"/>
        <v>0</v>
      </c>
      <c r="BX25" s="223">
        <f t="shared" si="21"/>
        <v>0</v>
      </c>
      <c r="BY25" s="223">
        <f t="shared" si="21"/>
        <v>0</v>
      </c>
      <c r="BZ25" s="223">
        <f t="shared" si="21"/>
        <v>0</v>
      </c>
      <c r="CA25" s="223">
        <f t="shared" si="21"/>
        <v>0</v>
      </c>
      <c r="CB25" s="224">
        <f t="shared" si="21"/>
        <v>0</v>
      </c>
      <c r="CD25" s="73">
        <f t="shared" si="9"/>
        <v>0</v>
      </c>
    </row>
    <row r="26" spans="2:82" ht="24" customHeight="1">
      <c r="B26" s="150">
        <v>22</v>
      </c>
      <c r="C26" s="71"/>
      <c r="D26" s="69"/>
      <c r="E26" s="376"/>
      <c r="F26" s="218"/>
      <c r="G26" s="71"/>
      <c r="H26" s="218" t="s">
        <v>251</v>
      </c>
      <c r="I26" s="517"/>
      <c r="J26" s="508">
        <v>0.25</v>
      </c>
      <c r="K26" s="492">
        <v>100</v>
      </c>
      <c r="L26" s="328" t="str">
        <f t="shared" si="0"/>
        <v/>
      </c>
      <c r="M26" s="223">
        <f t="shared" si="10"/>
        <v>0</v>
      </c>
      <c r="N26" s="223">
        <f t="shared" si="17"/>
        <v>0</v>
      </c>
      <c r="O26" s="223">
        <f t="shared" si="17"/>
        <v>0</v>
      </c>
      <c r="P26" s="223">
        <f t="shared" si="17"/>
        <v>0</v>
      </c>
      <c r="Q26" s="223">
        <f t="shared" si="17"/>
        <v>0</v>
      </c>
      <c r="R26" s="223">
        <f t="shared" si="17"/>
        <v>0</v>
      </c>
      <c r="S26" s="223">
        <f t="shared" si="17"/>
        <v>0</v>
      </c>
      <c r="T26" s="223">
        <f t="shared" si="17"/>
        <v>0</v>
      </c>
      <c r="U26" s="223">
        <f t="shared" si="17"/>
        <v>0</v>
      </c>
      <c r="V26" s="223">
        <f t="shared" si="17"/>
        <v>0</v>
      </c>
      <c r="W26" s="223">
        <f t="shared" si="17"/>
        <v>0</v>
      </c>
      <c r="X26" s="223">
        <f t="shared" si="17"/>
        <v>0</v>
      </c>
      <c r="Y26" s="224">
        <f t="shared" si="17"/>
        <v>0</v>
      </c>
      <c r="Z26" s="328">
        <f t="shared" si="18"/>
        <v>0</v>
      </c>
      <c r="AA26" s="223">
        <f t="shared" si="18"/>
        <v>0</v>
      </c>
      <c r="AB26" s="223">
        <f t="shared" si="18"/>
        <v>0</v>
      </c>
      <c r="AC26" s="223">
        <f t="shared" si="18"/>
        <v>0</v>
      </c>
      <c r="AD26" s="223">
        <f t="shared" si="18"/>
        <v>0</v>
      </c>
      <c r="AE26" s="223">
        <f t="shared" si="18"/>
        <v>0</v>
      </c>
      <c r="AF26" s="223">
        <f t="shared" si="18"/>
        <v>0</v>
      </c>
      <c r="AG26" s="223">
        <f t="shared" si="18"/>
        <v>0</v>
      </c>
      <c r="AH26" s="223">
        <f t="shared" si="18"/>
        <v>0</v>
      </c>
      <c r="AI26" s="223">
        <f t="shared" si="18"/>
        <v>0</v>
      </c>
      <c r="AJ26" s="223">
        <f t="shared" si="18"/>
        <v>0</v>
      </c>
      <c r="AK26" s="223">
        <f t="shared" si="18"/>
        <v>0</v>
      </c>
      <c r="AL26" s="224">
        <f t="shared" si="18"/>
        <v>0</v>
      </c>
      <c r="AM26" s="328" t="str">
        <f t="shared" si="13"/>
        <v/>
      </c>
      <c r="AN26" s="223" t="str">
        <f t="shared" si="19"/>
        <v/>
      </c>
      <c r="AO26" s="223">
        <f t="shared" si="19"/>
        <v>0</v>
      </c>
      <c r="AP26" s="223">
        <f t="shared" si="19"/>
        <v>0</v>
      </c>
      <c r="AQ26" s="223">
        <f t="shared" si="19"/>
        <v>0</v>
      </c>
      <c r="AR26" s="223">
        <f t="shared" si="19"/>
        <v>0</v>
      </c>
      <c r="AS26" s="223">
        <f t="shared" si="19"/>
        <v>0</v>
      </c>
      <c r="AT26" s="223">
        <f t="shared" si="19"/>
        <v>0</v>
      </c>
      <c r="AU26" s="223">
        <f t="shared" si="19"/>
        <v>0</v>
      </c>
      <c r="AV26" s="223">
        <f t="shared" si="19"/>
        <v>0</v>
      </c>
      <c r="AW26" s="223">
        <f t="shared" si="19"/>
        <v>0</v>
      </c>
      <c r="AX26" s="223">
        <f t="shared" si="19"/>
        <v>0</v>
      </c>
      <c r="AY26" s="223">
        <f t="shared" si="19"/>
        <v>0</v>
      </c>
      <c r="AZ26" s="224">
        <f t="shared" si="19"/>
        <v>0</v>
      </c>
      <c r="BA26" s="328" t="str">
        <f t="shared" si="5"/>
        <v/>
      </c>
      <c r="BB26" s="223" t="str">
        <f t="shared" si="20"/>
        <v/>
      </c>
      <c r="BC26" s="223">
        <f t="shared" si="20"/>
        <v>0</v>
      </c>
      <c r="BD26" s="223">
        <f t="shared" si="20"/>
        <v>0</v>
      </c>
      <c r="BE26" s="223">
        <f t="shared" si="20"/>
        <v>0</v>
      </c>
      <c r="BF26" s="223">
        <f t="shared" si="20"/>
        <v>0</v>
      </c>
      <c r="BG26" s="223">
        <f t="shared" si="20"/>
        <v>0</v>
      </c>
      <c r="BH26" s="223">
        <f t="shared" si="20"/>
        <v>0</v>
      </c>
      <c r="BI26" s="223">
        <f t="shared" si="20"/>
        <v>0</v>
      </c>
      <c r="BJ26" s="223">
        <f t="shared" si="20"/>
        <v>0</v>
      </c>
      <c r="BK26" s="223">
        <f t="shared" si="20"/>
        <v>0</v>
      </c>
      <c r="BL26" s="223">
        <f t="shared" si="20"/>
        <v>0</v>
      </c>
      <c r="BM26" s="223">
        <f t="shared" si="20"/>
        <v>0</v>
      </c>
      <c r="BN26" s="224">
        <f t="shared" si="20"/>
        <v>0</v>
      </c>
      <c r="BO26" s="328" t="str">
        <f t="shared" si="7"/>
        <v/>
      </c>
      <c r="BP26" s="223" t="str">
        <f t="shared" si="21"/>
        <v/>
      </c>
      <c r="BQ26" s="223">
        <f t="shared" si="21"/>
        <v>0</v>
      </c>
      <c r="BR26" s="223">
        <f t="shared" si="21"/>
        <v>0</v>
      </c>
      <c r="BS26" s="223">
        <f t="shared" si="21"/>
        <v>0</v>
      </c>
      <c r="BT26" s="223">
        <f t="shared" si="21"/>
        <v>0</v>
      </c>
      <c r="BU26" s="223">
        <f t="shared" si="21"/>
        <v>0</v>
      </c>
      <c r="BV26" s="223">
        <f t="shared" si="21"/>
        <v>0</v>
      </c>
      <c r="BW26" s="223">
        <f t="shared" si="21"/>
        <v>0</v>
      </c>
      <c r="BX26" s="223">
        <f t="shared" si="21"/>
        <v>0</v>
      </c>
      <c r="BY26" s="223">
        <f t="shared" si="21"/>
        <v>0</v>
      </c>
      <c r="BZ26" s="223">
        <f t="shared" si="21"/>
        <v>0</v>
      </c>
      <c r="CA26" s="223">
        <f t="shared" si="21"/>
        <v>0</v>
      </c>
      <c r="CB26" s="224">
        <f t="shared" si="21"/>
        <v>0</v>
      </c>
      <c r="CD26" s="73">
        <f t="shared" si="9"/>
        <v>0</v>
      </c>
    </row>
    <row r="27" spans="2:82" ht="24" customHeight="1">
      <c r="B27" s="150">
        <v>23</v>
      </c>
      <c r="C27" s="71"/>
      <c r="D27" s="69"/>
      <c r="E27" s="376"/>
      <c r="F27" s="218"/>
      <c r="G27" s="71"/>
      <c r="H27" s="218" t="s">
        <v>251</v>
      </c>
      <c r="I27" s="517"/>
      <c r="J27" s="508">
        <v>0.25</v>
      </c>
      <c r="K27" s="492">
        <v>100</v>
      </c>
      <c r="L27" s="328" t="str">
        <f t="shared" si="0"/>
        <v/>
      </c>
      <c r="M27" s="223">
        <f t="shared" si="10"/>
        <v>0</v>
      </c>
      <c r="N27" s="223">
        <f t="shared" si="17"/>
        <v>0</v>
      </c>
      <c r="O27" s="223">
        <f t="shared" si="17"/>
        <v>0</v>
      </c>
      <c r="P27" s="223">
        <f t="shared" si="17"/>
        <v>0</v>
      </c>
      <c r="Q27" s="223">
        <f t="shared" si="17"/>
        <v>0</v>
      </c>
      <c r="R27" s="223">
        <f t="shared" si="17"/>
        <v>0</v>
      </c>
      <c r="S27" s="223">
        <f t="shared" si="17"/>
        <v>0</v>
      </c>
      <c r="T27" s="223">
        <f t="shared" si="17"/>
        <v>0</v>
      </c>
      <c r="U27" s="223">
        <f t="shared" si="17"/>
        <v>0</v>
      </c>
      <c r="V27" s="223">
        <f t="shared" si="17"/>
        <v>0</v>
      </c>
      <c r="W27" s="223">
        <f t="shared" si="17"/>
        <v>0</v>
      </c>
      <c r="X27" s="223">
        <f t="shared" si="17"/>
        <v>0</v>
      </c>
      <c r="Y27" s="224">
        <f t="shared" si="17"/>
        <v>0</v>
      </c>
      <c r="Z27" s="328">
        <f t="shared" si="18"/>
        <v>0</v>
      </c>
      <c r="AA27" s="223">
        <f t="shared" si="18"/>
        <v>0</v>
      </c>
      <c r="AB27" s="223">
        <f t="shared" si="18"/>
        <v>0</v>
      </c>
      <c r="AC27" s="223">
        <f t="shared" si="18"/>
        <v>0</v>
      </c>
      <c r="AD27" s="223">
        <f t="shared" si="18"/>
        <v>0</v>
      </c>
      <c r="AE27" s="223">
        <f t="shared" si="18"/>
        <v>0</v>
      </c>
      <c r="AF27" s="223">
        <f t="shared" si="18"/>
        <v>0</v>
      </c>
      <c r="AG27" s="223">
        <f t="shared" si="18"/>
        <v>0</v>
      </c>
      <c r="AH27" s="223">
        <f t="shared" si="18"/>
        <v>0</v>
      </c>
      <c r="AI27" s="223">
        <f t="shared" si="18"/>
        <v>0</v>
      </c>
      <c r="AJ27" s="223">
        <f t="shared" si="18"/>
        <v>0</v>
      </c>
      <c r="AK27" s="223">
        <f t="shared" si="18"/>
        <v>0</v>
      </c>
      <c r="AL27" s="224">
        <f t="shared" si="18"/>
        <v>0</v>
      </c>
      <c r="AM27" s="328" t="str">
        <f t="shared" si="13"/>
        <v/>
      </c>
      <c r="AN27" s="223" t="str">
        <f t="shared" si="19"/>
        <v/>
      </c>
      <c r="AO27" s="223">
        <f t="shared" si="19"/>
        <v>0</v>
      </c>
      <c r="AP27" s="223">
        <f t="shared" si="19"/>
        <v>0</v>
      </c>
      <c r="AQ27" s="223">
        <f t="shared" si="19"/>
        <v>0</v>
      </c>
      <c r="AR27" s="223">
        <f t="shared" si="19"/>
        <v>0</v>
      </c>
      <c r="AS27" s="223">
        <f t="shared" si="19"/>
        <v>0</v>
      </c>
      <c r="AT27" s="223">
        <f t="shared" si="19"/>
        <v>0</v>
      </c>
      <c r="AU27" s="223">
        <f t="shared" si="19"/>
        <v>0</v>
      </c>
      <c r="AV27" s="223">
        <f t="shared" si="19"/>
        <v>0</v>
      </c>
      <c r="AW27" s="223">
        <f t="shared" si="19"/>
        <v>0</v>
      </c>
      <c r="AX27" s="223">
        <f t="shared" si="19"/>
        <v>0</v>
      </c>
      <c r="AY27" s="223">
        <f t="shared" si="19"/>
        <v>0</v>
      </c>
      <c r="AZ27" s="224">
        <f t="shared" si="19"/>
        <v>0</v>
      </c>
      <c r="BA27" s="328" t="str">
        <f t="shared" si="5"/>
        <v/>
      </c>
      <c r="BB27" s="223" t="str">
        <f t="shared" si="20"/>
        <v/>
      </c>
      <c r="BC27" s="223">
        <f t="shared" si="20"/>
        <v>0</v>
      </c>
      <c r="BD27" s="223">
        <f t="shared" si="20"/>
        <v>0</v>
      </c>
      <c r="BE27" s="223">
        <f t="shared" si="20"/>
        <v>0</v>
      </c>
      <c r="BF27" s="223">
        <f t="shared" si="20"/>
        <v>0</v>
      </c>
      <c r="BG27" s="223">
        <f t="shared" si="20"/>
        <v>0</v>
      </c>
      <c r="BH27" s="223">
        <f t="shared" si="20"/>
        <v>0</v>
      </c>
      <c r="BI27" s="223">
        <f t="shared" si="20"/>
        <v>0</v>
      </c>
      <c r="BJ27" s="223">
        <f t="shared" si="20"/>
        <v>0</v>
      </c>
      <c r="BK27" s="223">
        <f t="shared" si="20"/>
        <v>0</v>
      </c>
      <c r="BL27" s="223">
        <f t="shared" si="20"/>
        <v>0</v>
      </c>
      <c r="BM27" s="223">
        <f t="shared" si="20"/>
        <v>0</v>
      </c>
      <c r="BN27" s="224">
        <f t="shared" si="20"/>
        <v>0</v>
      </c>
      <c r="BO27" s="328" t="str">
        <f t="shared" si="7"/>
        <v/>
      </c>
      <c r="BP27" s="223" t="str">
        <f t="shared" si="21"/>
        <v/>
      </c>
      <c r="BQ27" s="223">
        <f t="shared" si="21"/>
        <v>0</v>
      </c>
      <c r="BR27" s="223">
        <f t="shared" si="21"/>
        <v>0</v>
      </c>
      <c r="BS27" s="223">
        <f t="shared" si="21"/>
        <v>0</v>
      </c>
      <c r="BT27" s="223">
        <f t="shared" si="21"/>
        <v>0</v>
      </c>
      <c r="BU27" s="223">
        <f t="shared" si="21"/>
        <v>0</v>
      </c>
      <c r="BV27" s="223">
        <f t="shared" si="21"/>
        <v>0</v>
      </c>
      <c r="BW27" s="223">
        <f t="shared" si="21"/>
        <v>0</v>
      </c>
      <c r="BX27" s="223">
        <f t="shared" si="21"/>
        <v>0</v>
      </c>
      <c r="BY27" s="223">
        <f t="shared" si="21"/>
        <v>0</v>
      </c>
      <c r="BZ27" s="223">
        <f t="shared" si="21"/>
        <v>0</v>
      </c>
      <c r="CA27" s="223">
        <f t="shared" si="21"/>
        <v>0</v>
      </c>
      <c r="CB27" s="224">
        <f t="shared" si="21"/>
        <v>0</v>
      </c>
      <c r="CD27" s="73">
        <f t="shared" si="9"/>
        <v>0</v>
      </c>
    </row>
    <row r="28" spans="2:82" ht="24" customHeight="1">
      <c r="B28" s="150">
        <v>24</v>
      </c>
      <c r="C28" s="71"/>
      <c r="D28" s="69"/>
      <c r="E28" s="376"/>
      <c r="F28" s="218"/>
      <c r="G28" s="71"/>
      <c r="H28" s="218" t="s">
        <v>251</v>
      </c>
      <c r="I28" s="517"/>
      <c r="J28" s="508">
        <v>0.25</v>
      </c>
      <c r="K28" s="492">
        <v>100</v>
      </c>
      <c r="L28" s="328" t="str">
        <f t="shared" si="0"/>
        <v/>
      </c>
      <c r="M28" s="223">
        <f t="shared" si="10"/>
        <v>0</v>
      </c>
      <c r="N28" s="223">
        <f t="shared" si="17"/>
        <v>0</v>
      </c>
      <c r="O28" s="223">
        <f t="shared" si="17"/>
        <v>0</v>
      </c>
      <c r="P28" s="223">
        <f t="shared" si="17"/>
        <v>0</v>
      </c>
      <c r="Q28" s="223">
        <f t="shared" si="17"/>
        <v>0</v>
      </c>
      <c r="R28" s="223">
        <f t="shared" si="17"/>
        <v>0</v>
      </c>
      <c r="S28" s="223">
        <f t="shared" si="17"/>
        <v>0</v>
      </c>
      <c r="T28" s="223">
        <f t="shared" si="17"/>
        <v>0</v>
      </c>
      <c r="U28" s="223">
        <f t="shared" si="17"/>
        <v>0</v>
      </c>
      <c r="V28" s="223">
        <f t="shared" si="17"/>
        <v>0</v>
      </c>
      <c r="W28" s="223">
        <f t="shared" si="17"/>
        <v>0</v>
      </c>
      <c r="X28" s="223">
        <f t="shared" si="17"/>
        <v>0</v>
      </c>
      <c r="Y28" s="224">
        <f t="shared" si="17"/>
        <v>0</v>
      </c>
      <c r="Z28" s="328">
        <f t="shared" si="18"/>
        <v>0</v>
      </c>
      <c r="AA28" s="223">
        <f t="shared" si="18"/>
        <v>0</v>
      </c>
      <c r="AB28" s="223">
        <f t="shared" si="18"/>
        <v>0</v>
      </c>
      <c r="AC28" s="223">
        <f t="shared" si="18"/>
        <v>0</v>
      </c>
      <c r="AD28" s="223">
        <f t="shared" si="18"/>
        <v>0</v>
      </c>
      <c r="AE28" s="223">
        <f t="shared" si="18"/>
        <v>0</v>
      </c>
      <c r="AF28" s="223">
        <f t="shared" si="18"/>
        <v>0</v>
      </c>
      <c r="AG28" s="223">
        <f t="shared" si="18"/>
        <v>0</v>
      </c>
      <c r="AH28" s="223">
        <f t="shared" si="18"/>
        <v>0</v>
      </c>
      <c r="AI28" s="223">
        <f t="shared" si="18"/>
        <v>0</v>
      </c>
      <c r="AJ28" s="223">
        <f t="shared" si="18"/>
        <v>0</v>
      </c>
      <c r="AK28" s="223">
        <f t="shared" si="18"/>
        <v>0</v>
      </c>
      <c r="AL28" s="224">
        <f t="shared" si="18"/>
        <v>0</v>
      </c>
      <c r="AM28" s="328" t="str">
        <f t="shared" si="13"/>
        <v/>
      </c>
      <c r="AN28" s="223" t="str">
        <f t="shared" si="19"/>
        <v/>
      </c>
      <c r="AO28" s="223">
        <f t="shared" si="19"/>
        <v>0</v>
      </c>
      <c r="AP28" s="223">
        <f t="shared" si="19"/>
        <v>0</v>
      </c>
      <c r="AQ28" s="223">
        <f t="shared" si="19"/>
        <v>0</v>
      </c>
      <c r="AR28" s="223">
        <f t="shared" si="19"/>
        <v>0</v>
      </c>
      <c r="AS28" s="223">
        <f t="shared" si="19"/>
        <v>0</v>
      </c>
      <c r="AT28" s="223">
        <f t="shared" si="19"/>
        <v>0</v>
      </c>
      <c r="AU28" s="223">
        <f t="shared" si="19"/>
        <v>0</v>
      </c>
      <c r="AV28" s="223">
        <f t="shared" si="19"/>
        <v>0</v>
      </c>
      <c r="AW28" s="223">
        <f t="shared" si="19"/>
        <v>0</v>
      </c>
      <c r="AX28" s="223">
        <f t="shared" si="19"/>
        <v>0</v>
      </c>
      <c r="AY28" s="223">
        <f t="shared" si="19"/>
        <v>0</v>
      </c>
      <c r="AZ28" s="224">
        <f t="shared" si="19"/>
        <v>0</v>
      </c>
      <c r="BA28" s="328" t="str">
        <f t="shared" si="5"/>
        <v/>
      </c>
      <c r="BB28" s="223" t="str">
        <f t="shared" si="20"/>
        <v/>
      </c>
      <c r="BC28" s="223">
        <f t="shared" si="20"/>
        <v>0</v>
      </c>
      <c r="BD28" s="223">
        <f t="shared" si="20"/>
        <v>0</v>
      </c>
      <c r="BE28" s="223">
        <f t="shared" si="20"/>
        <v>0</v>
      </c>
      <c r="BF28" s="223">
        <f t="shared" si="20"/>
        <v>0</v>
      </c>
      <c r="BG28" s="223">
        <f t="shared" si="20"/>
        <v>0</v>
      </c>
      <c r="BH28" s="223">
        <f t="shared" si="20"/>
        <v>0</v>
      </c>
      <c r="BI28" s="223">
        <f t="shared" si="20"/>
        <v>0</v>
      </c>
      <c r="BJ28" s="223">
        <f t="shared" si="20"/>
        <v>0</v>
      </c>
      <c r="BK28" s="223">
        <f t="shared" si="20"/>
        <v>0</v>
      </c>
      <c r="BL28" s="223">
        <f t="shared" si="20"/>
        <v>0</v>
      </c>
      <c r="BM28" s="223">
        <f t="shared" si="20"/>
        <v>0</v>
      </c>
      <c r="BN28" s="224">
        <f t="shared" si="20"/>
        <v>0</v>
      </c>
      <c r="BO28" s="328" t="str">
        <f t="shared" si="7"/>
        <v/>
      </c>
      <c r="BP28" s="223" t="str">
        <f t="shared" si="21"/>
        <v/>
      </c>
      <c r="BQ28" s="223">
        <f t="shared" si="21"/>
        <v>0</v>
      </c>
      <c r="BR28" s="223">
        <f t="shared" si="21"/>
        <v>0</v>
      </c>
      <c r="BS28" s="223">
        <f t="shared" si="21"/>
        <v>0</v>
      </c>
      <c r="BT28" s="223">
        <f t="shared" si="21"/>
        <v>0</v>
      </c>
      <c r="BU28" s="223">
        <f t="shared" si="21"/>
        <v>0</v>
      </c>
      <c r="BV28" s="223">
        <f t="shared" si="21"/>
        <v>0</v>
      </c>
      <c r="BW28" s="223">
        <f t="shared" si="21"/>
        <v>0</v>
      </c>
      <c r="BX28" s="223">
        <f t="shared" si="21"/>
        <v>0</v>
      </c>
      <c r="BY28" s="223">
        <f t="shared" si="21"/>
        <v>0</v>
      </c>
      <c r="BZ28" s="223">
        <f t="shared" si="21"/>
        <v>0</v>
      </c>
      <c r="CA28" s="223">
        <f t="shared" si="21"/>
        <v>0</v>
      </c>
      <c r="CB28" s="224">
        <f t="shared" si="21"/>
        <v>0</v>
      </c>
      <c r="CD28" s="73">
        <f t="shared" si="9"/>
        <v>0</v>
      </c>
    </row>
    <row r="29" spans="2:82" ht="24" customHeight="1">
      <c r="B29" s="150">
        <v>25</v>
      </c>
      <c r="C29" s="71"/>
      <c r="D29" s="69"/>
      <c r="E29" s="376"/>
      <c r="F29" s="218"/>
      <c r="G29" s="71"/>
      <c r="H29" s="218" t="s">
        <v>251</v>
      </c>
      <c r="I29" s="517"/>
      <c r="J29" s="508">
        <v>0.25</v>
      </c>
      <c r="K29" s="492">
        <v>100</v>
      </c>
      <c r="L29" s="328" t="str">
        <f t="shared" si="0"/>
        <v/>
      </c>
      <c r="M29" s="223">
        <f t="shared" si="10"/>
        <v>0</v>
      </c>
      <c r="N29" s="223">
        <f t="shared" si="17"/>
        <v>0</v>
      </c>
      <c r="O29" s="223">
        <f t="shared" si="17"/>
        <v>0</v>
      </c>
      <c r="P29" s="223">
        <f t="shared" si="17"/>
        <v>0</v>
      </c>
      <c r="Q29" s="223">
        <f t="shared" si="17"/>
        <v>0</v>
      </c>
      <c r="R29" s="223">
        <f t="shared" si="17"/>
        <v>0</v>
      </c>
      <c r="S29" s="223">
        <f t="shared" si="17"/>
        <v>0</v>
      </c>
      <c r="T29" s="223">
        <f t="shared" si="17"/>
        <v>0</v>
      </c>
      <c r="U29" s="223">
        <f t="shared" si="17"/>
        <v>0</v>
      </c>
      <c r="V29" s="223">
        <f t="shared" si="17"/>
        <v>0</v>
      </c>
      <c r="W29" s="223">
        <f t="shared" si="17"/>
        <v>0</v>
      </c>
      <c r="X29" s="223">
        <f t="shared" si="17"/>
        <v>0</v>
      </c>
      <c r="Y29" s="224">
        <f t="shared" si="17"/>
        <v>0</v>
      </c>
      <c r="Z29" s="328">
        <f t="shared" si="18"/>
        <v>0</v>
      </c>
      <c r="AA29" s="223">
        <f t="shared" si="18"/>
        <v>0</v>
      </c>
      <c r="AB29" s="223">
        <f t="shared" si="18"/>
        <v>0</v>
      </c>
      <c r="AC29" s="223">
        <f t="shared" si="18"/>
        <v>0</v>
      </c>
      <c r="AD29" s="223">
        <f t="shared" si="18"/>
        <v>0</v>
      </c>
      <c r="AE29" s="223">
        <f t="shared" si="18"/>
        <v>0</v>
      </c>
      <c r="AF29" s="223">
        <f t="shared" si="18"/>
        <v>0</v>
      </c>
      <c r="AG29" s="223">
        <f t="shared" si="18"/>
        <v>0</v>
      </c>
      <c r="AH29" s="223">
        <f t="shared" si="18"/>
        <v>0</v>
      </c>
      <c r="AI29" s="223">
        <f t="shared" si="18"/>
        <v>0</v>
      </c>
      <c r="AJ29" s="223">
        <f t="shared" si="18"/>
        <v>0</v>
      </c>
      <c r="AK29" s="223">
        <f t="shared" si="18"/>
        <v>0</v>
      </c>
      <c r="AL29" s="224">
        <f t="shared" si="18"/>
        <v>0</v>
      </c>
      <c r="AM29" s="328" t="str">
        <f t="shared" si="13"/>
        <v/>
      </c>
      <c r="AN29" s="223" t="str">
        <f t="shared" si="19"/>
        <v/>
      </c>
      <c r="AO29" s="223">
        <f t="shared" si="19"/>
        <v>0</v>
      </c>
      <c r="AP29" s="223">
        <f t="shared" si="19"/>
        <v>0</v>
      </c>
      <c r="AQ29" s="223">
        <f t="shared" si="19"/>
        <v>0</v>
      </c>
      <c r="AR29" s="223">
        <f t="shared" si="19"/>
        <v>0</v>
      </c>
      <c r="AS29" s="223">
        <f t="shared" si="19"/>
        <v>0</v>
      </c>
      <c r="AT29" s="223">
        <f t="shared" si="19"/>
        <v>0</v>
      </c>
      <c r="AU29" s="223">
        <f t="shared" si="19"/>
        <v>0</v>
      </c>
      <c r="AV29" s="223">
        <f t="shared" si="19"/>
        <v>0</v>
      </c>
      <c r="AW29" s="223">
        <f t="shared" si="19"/>
        <v>0</v>
      </c>
      <c r="AX29" s="223">
        <f t="shared" si="19"/>
        <v>0</v>
      </c>
      <c r="AY29" s="223">
        <f t="shared" si="19"/>
        <v>0</v>
      </c>
      <c r="AZ29" s="224">
        <f t="shared" si="19"/>
        <v>0</v>
      </c>
      <c r="BA29" s="328" t="str">
        <f t="shared" si="5"/>
        <v/>
      </c>
      <c r="BB29" s="223" t="str">
        <f t="shared" si="20"/>
        <v/>
      </c>
      <c r="BC29" s="223">
        <f t="shared" si="20"/>
        <v>0</v>
      </c>
      <c r="BD29" s="223">
        <f t="shared" si="20"/>
        <v>0</v>
      </c>
      <c r="BE29" s="223">
        <f t="shared" si="20"/>
        <v>0</v>
      </c>
      <c r="BF29" s="223">
        <f t="shared" si="20"/>
        <v>0</v>
      </c>
      <c r="BG29" s="223">
        <f t="shared" si="20"/>
        <v>0</v>
      </c>
      <c r="BH29" s="223">
        <f t="shared" si="20"/>
        <v>0</v>
      </c>
      <c r="BI29" s="223">
        <f t="shared" si="20"/>
        <v>0</v>
      </c>
      <c r="BJ29" s="223">
        <f t="shared" si="20"/>
        <v>0</v>
      </c>
      <c r="BK29" s="223">
        <f t="shared" si="20"/>
        <v>0</v>
      </c>
      <c r="BL29" s="223">
        <f t="shared" si="20"/>
        <v>0</v>
      </c>
      <c r="BM29" s="223">
        <f t="shared" si="20"/>
        <v>0</v>
      </c>
      <c r="BN29" s="224">
        <f t="shared" si="20"/>
        <v>0</v>
      </c>
      <c r="BO29" s="328" t="str">
        <f t="shared" si="7"/>
        <v/>
      </c>
      <c r="BP29" s="223" t="str">
        <f t="shared" si="21"/>
        <v/>
      </c>
      <c r="BQ29" s="223">
        <f t="shared" si="21"/>
        <v>0</v>
      </c>
      <c r="BR29" s="223">
        <f t="shared" si="21"/>
        <v>0</v>
      </c>
      <c r="BS29" s="223">
        <f t="shared" si="21"/>
        <v>0</v>
      </c>
      <c r="BT29" s="223">
        <f t="shared" si="21"/>
        <v>0</v>
      </c>
      <c r="BU29" s="223">
        <f t="shared" si="21"/>
        <v>0</v>
      </c>
      <c r="BV29" s="223">
        <f t="shared" si="21"/>
        <v>0</v>
      </c>
      <c r="BW29" s="223">
        <f t="shared" si="21"/>
        <v>0</v>
      </c>
      <c r="BX29" s="223">
        <f t="shared" si="21"/>
        <v>0</v>
      </c>
      <c r="BY29" s="223">
        <f t="shared" si="21"/>
        <v>0</v>
      </c>
      <c r="BZ29" s="223">
        <f t="shared" si="21"/>
        <v>0</v>
      </c>
      <c r="CA29" s="223">
        <f t="shared" si="21"/>
        <v>0</v>
      </c>
      <c r="CB29" s="224">
        <f t="shared" si="21"/>
        <v>0</v>
      </c>
      <c r="CD29" s="73">
        <f t="shared" si="9"/>
        <v>0</v>
      </c>
    </row>
    <row r="30" spans="2:82" ht="24" customHeight="1">
      <c r="B30" s="150">
        <v>26</v>
      </c>
      <c r="C30" s="71"/>
      <c r="D30" s="69"/>
      <c r="E30" s="376"/>
      <c r="F30" s="218"/>
      <c r="G30" s="71"/>
      <c r="H30" s="218" t="s">
        <v>251</v>
      </c>
      <c r="I30" s="517"/>
      <c r="J30" s="508">
        <v>0.25</v>
      </c>
      <c r="K30" s="492">
        <v>100</v>
      </c>
      <c r="L30" s="328" t="str">
        <f t="shared" si="0"/>
        <v/>
      </c>
      <c r="M30" s="223">
        <f t="shared" si="10"/>
        <v>0</v>
      </c>
      <c r="N30" s="223">
        <f t="shared" si="17"/>
        <v>0</v>
      </c>
      <c r="O30" s="223">
        <f t="shared" si="17"/>
        <v>0</v>
      </c>
      <c r="P30" s="223">
        <f t="shared" si="17"/>
        <v>0</v>
      </c>
      <c r="Q30" s="223">
        <f t="shared" si="17"/>
        <v>0</v>
      </c>
      <c r="R30" s="223">
        <f t="shared" si="17"/>
        <v>0</v>
      </c>
      <c r="S30" s="223">
        <f t="shared" si="17"/>
        <v>0</v>
      </c>
      <c r="T30" s="223">
        <f t="shared" si="17"/>
        <v>0</v>
      </c>
      <c r="U30" s="223">
        <f t="shared" si="17"/>
        <v>0</v>
      </c>
      <c r="V30" s="223">
        <f t="shared" si="17"/>
        <v>0</v>
      </c>
      <c r="W30" s="223">
        <f t="shared" si="17"/>
        <v>0</v>
      </c>
      <c r="X30" s="223">
        <f t="shared" si="17"/>
        <v>0</v>
      </c>
      <c r="Y30" s="224">
        <f t="shared" si="17"/>
        <v>0</v>
      </c>
      <c r="Z30" s="328">
        <f t="shared" si="18"/>
        <v>0</v>
      </c>
      <c r="AA30" s="223">
        <f t="shared" si="18"/>
        <v>0</v>
      </c>
      <c r="AB30" s="223">
        <f t="shared" si="18"/>
        <v>0</v>
      </c>
      <c r="AC30" s="223">
        <f t="shared" si="18"/>
        <v>0</v>
      </c>
      <c r="AD30" s="223">
        <f t="shared" si="18"/>
        <v>0</v>
      </c>
      <c r="AE30" s="223">
        <f t="shared" si="18"/>
        <v>0</v>
      </c>
      <c r="AF30" s="223">
        <f t="shared" si="18"/>
        <v>0</v>
      </c>
      <c r="AG30" s="223">
        <f t="shared" si="18"/>
        <v>0</v>
      </c>
      <c r="AH30" s="223">
        <f t="shared" si="18"/>
        <v>0</v>
      </c>
      <c r="AI30" s="223">
        <f t="shared" si="18"/>
        <v>0</v>
      </c>
      <c r="AJ30" s="223">
        <f t="shared" si="18"/>
        <v>0</v>
      </c>
      <c r="AK30" s="223">
        <f t="shared" si="18"/>
        <v>0</v>
      </c>
      <c r="AL30" s="224">
        <f t="shared" si="18"/>
        <v>0</v>
      </c>
      <c r="AM30" s="328" t="str">
        <f t="shared" si="13"/>
        <v/>
      </c>
      <c r="AN30" s="223" t="str">
        <f t="shared" si="19"/>
        <v/>
      </c>
      <c r="AO30" s="223">
        <f t="shared" si="19"/>
        <v>0</v>
      </c>
      <c r="AP30" s="223">
        <f t="shared" si="19"/>
        <v>0</v>
      </c>
      <c r="AQ30" s="223">
        <f t="shared" si="19"/>
        <v>0</v>
      </c>
      <c r="AR30" s="223">
        <f t="shared" si="19"/>
        <v>0</v>
      </c>
      <c r="AS30" s="223">
        <f t="shared" si="19"/>
        <v>0</v>
      </c>
      <c r="AT30" s="223">
        <f t="shared" si="19"/>
        <v>0</v>
      </c>
      <c r="AU30" s="223">
        <f t="shared" si="19"/>
        <v>0</v>
      </c>
      <c r="AV30" s="223">
        <f t="shared" si="19"/>
        <v>0</v>
      </c>
      <c r="AW30" s="223">
        <f t="shared" si="19"/>
        <v>0</v>
      </c>
      <c r="AX30" s="223">
        <f t="shared" si="19"/>
        <v>0</v>
      </c>
      <c r="AY30" s="223">
        <f t="shared" si="19"/>
        <v>0</v>
      </c>
      <c r="AZ30" s="224">
        <f t="shared" si="19"/>
        <v>0</v>
      </c>
      <c r="BA30" s="328" t="str">
        <f t="shared" si="5"/>
        <v/>
      </c>
      <c r="BB30" s="223" t="str">
        <f t="shared" si="20"/>
        <v/>
      </c>
      <c r="BC30" s="223">
        <f t="shared" si="20"/>
        <v>0</v>
      </c>
      <c r="BD30" s="223">
        <f t="shared" si="20"/>
        <v>0</v>
      </c>
      <c r="BE30" s="223">
        <f t="shared" si="20"/>
        <v>0</v>
      </c>
      <c r="BF30" s="223">
        <f t="shared" si="20"/>
        <v>0</v>
      </c>
      <c r="BG30" s="223">
        <f t="shared" si="20"/>
        <v>0</v>
      </c>
      <c r="BH30" s="223">
        <f t="shared" si="20"/>
        <v>0</v>
      </c>
      <c r="BI30" s="223">
        <f t="shared" si="20"/>
        <v>0</v>
      </c>
      <c r="BJ30" s="223">
        <f t="shared" si="20"/>
        <v>0</v>
      </c>
      <c r="BK30" s="223">
        <f t="shared" si="20"/>
        <v>0</v>
      </c>
      <c r="BL30" s="223">
        <f t="shared" si="20"/>
        <v>0</v>
      </c>
      <c r="BM30" s="223">
        <f t="shared" si="20"/>
        <v>0</v>
      </c>
      <c r="BN30" s="224">
        <f t="shared" si="20"/>
        <v>0</v>
      </c>
      <c r="BO30" s="328" t="str">
        <f t="shared" si="7"/>
        <v/>
      </c>
      <c r="BP30" s="223" t="str">
        <f t="shared" si="21"/>
        <v/>
      </c>
      <c r="BQ30" s="223">
        <f t="shared" si="21"/>
        <v>0</v>
      </c>
      <c r="BR30" s="223">
        <f t="shared" si="21"/>
        <v>0</v>
      </c>
      <c r="BS30" s="223">
        <f t="shared" si="21"/>
        <v>0</v>
      </c>
      <c r="BT30" s="223">
        <f t="shared" si="21"/>
        <v>0</v>
      </c>
      <c r="BU30" s="223">
        <f t="shared" si="21"/>
        <v>0</v>
      </c>
      <c r="BV30" s="223">
        <f t="shared" si="21"/>
        <v>0</v>
      </c>
      <c r="BW30" s="223">
        <f t="shared" si="21"/>
        <v>0</v>
      </c>
      <c r="BX30" s="223">
        <f t="shared" si="21"/>
        <v>0</v>
      </c>
      <c r="BY30" s="223">
        <f t="shared" si="21"/>
        <v>0</v>
      </c>
      <c r="BZ30" s="223">
        <f t="shared" si="21"/>
        <v>0</v>
      </c>
      <c r="CA30" s="223">
        <f t="shared" si="21"/>
        <v>0</v>
      </c>
      <c r="CB30" s="224">
        <f t="shared" si="21"/>
        <v>0</v>
      </c>
      <c r="CD30" s="73">
        <f t="shared" si="9"/>
        <v>0</v>
      </c>
    </row>
    <row r="31" spans="2:82" ht="24" customHeight="1">
      <c r="B31" s="150">
        <v>27</v>
      </c>
      <c r="C31" s="71"/>
      <c r="D31" s="69"/>
      <c r="E31" s="376"/>
      <c r="F31" s="218"/>
      <c r="G31" s="71"/>
      <c r="H31" s="218" t="s">
        <v>251</v>
      </c>
      <c r="I31" s="517"/>
      <c r="J31" s="508">
        <v>0.25</v>
      </c>
      <c r="K31" s="492">
        <v>100</v>
      </c>
      <c r="L31" s="328" t="str">
        <f t="shared" si="0"/>
        <v/>
      </c>
      <c r="M31" s="223">
        <f t="shared" si="10"/>
        <v>0</v>
      </c>
      <c r="N31" s="223">
        <f t="shared" si="17"/>
        <v>0</v>
      </c>
      <c r="O31" s="223">
        <f t="shared" si="17"/>
        <v>0</v>
      </c>
      <c r="P31" s="223">
        <f t="shared" si="17"/>
        <v>0</v>
      </c>
      <c r="Q31" s="223">
        <f t="shared" si="17"/>
        <v>0</v>
      </c>
      <c r="R31" s="223">
        <f t="shared" si="17"/>
        <v>0</v>
      </c>
      <c r="S31" s="223">
        <f t="shared" si="17"/>
        <v>0</v>
      </c>
      <c r="T31" s="223">
        <f t="shared" si="17"/>
        <v>0</v>
      </c>
      <c r="U31" s="223">
        <f t="shared" si="17"/>
        <v>0</v>
      </c>
      <c r="V31" s="223">
        <f t="shared" si="17"/>
        <v>0</v>
      </c>
      <c r="W31" s="223">
        <f t="shared" si="17"/>
        <v>0</v>
      </c>
      <c r="X31" s="223">
        <f t="shared" si="17"/>
        <v>0</v>
      </c>
      <c r="Y31" s="224">
        <f t="shared" si="17"/>
        <v>0</v>
      </c>
      <c r="Z31" s="328">
        <f t="shared" si="18"/>
        <v>0</v>
      </c>
      <c r="AA31" s="223">
        <f t="shared" si="18"/>
        <v>0</v>
      </c>
      <c r="AB31" s="223">
        <f t="shared" si="18"/>
        <v>0</v>
      </c>
      <c r="AC31" s="223">
        <f t="shared" si="18"/>
        <v>0</v>
      </c>
      <c r="AD31" s="223">
        <f t="shared" si="18"/>
        <v>0</v>
      </c>
      <c r="AE31" s="223">
        <f t="shared" si="18"/>
        <v>0</v>
      </c>
      <c r="AF31" s="223">
        <f t="shared" si="18"/>
        <v>0</v>
      </c>
      <c r="AG31" s="223">
        <f t="shared" si="18"/>
        <v>0</v>
      </c>
      <c r="AH31" s="223">
        <f t="shared" si="18"/>
        <v>0</v>
      </c>
      <c r="AI31" s="223">
        <f t="shared" si="18"/>
        <v>0</v>
      </c>
      <c r="AJ31" s="223">
        <f t="shared" si="18"/>
        <v>0</v>
      </c>
      <c r="AK31" s="223">
        <f t="shared" si="18"/>
        <v>0</v>
      </c>
      <c r="AL31" s="224">
        <f t="shared" si="18"/>
        <v>0</v>
      </c>
      <c r="AM31" s="328" t="str">
        <f t="shared" si="13"/>
        <v/>
      </c>
      <c r="AN31" s="223" t="str">
        <f t="shared" si="19"/>
        <v/>
      </c>
      <c r="AO31" s="223">
        <f t="shared" si="19"/>
        <v>0</v>
      </c>
      <c r="AP31" s="223">
        <f t="shared" si="19"/>
        <v>0</v>
      </c>
      <c r="AQ31" s="223">
        <f t="shared" si="19"/>
        <v>0</v>
      </c>
      <c r="AR31" s="223">
        <f t="shared" si="19"/>
        <v>0</v>
      </c>
      <c r="AS31" s="223">
        <f t="shared" si="19"/>
        <v>0</v>
      </c>
      <c r="AT31" s="223">
        <f t="shared" si="19"/>
        <v>0</v>
      </c>
      <c r="AU31" s="223">
        <f t="shared" si="19"/>
        <v>0</v>
      </c>
      <c r="AV31" s="223">
        <f t="shared" si="19"/>
        <v>0</v>
      </c>
      <c r="AW31" s="223">
        <f t="shared" si="19"/>
        <v>0</v>
      </c>
      <c r="AX31" s="223">
        <f t="shared" si="19"/>
        <v>0</v>
      </c>
      <c r="AY31" s="223">
        <f t="shared" si="19"/>
        <v>0</v>
      </c>
      <c r="AZ31" s="224">
        <f t="shared" si="19"/>
        <v>0</v>
      </c>
      <c r="BA31" s="328" t="str">
        <f t="shared" si="5"/>
        <v/>
      </c>
      <c r="BB31" s="223" t="str">
        <f t="shared" si="20"/>
        <v/>
      </c>
      <c r="BC31" s="223">
        <f t="shared" si="20"/>
        <v>0</v>
      </c>
      <c r="BD31" s="223">
        <f t="shared" si="20"/>
        <v>0</v>
      </c>
      <c r="BE31" s="223">
        <f t="shared" si="20"/>
        <v>0</v>
      </c>
      <c r="BF31" s="223">
        <f t="shared" si="20"/>
        <v>0</v>
      </c>
      <c r="BG31" s="223">
        <f t="shared" si="20"/>
        <v>0</v>
      </c>
      <c r="BH31" s="223">
        <f t="shared" si="20"/>
        <v>0</v>
      </c>
      <c r="BI31" s="223">
        <f t="shared" si="20"/>
        <v>0</v>
      </c>
      <c r="BJ31" s="223">
        <f t="shared" si="20"/>
        <v>0</v>
      </c>
      <c r="BK31" s="223">
        <f t="shared" si="20"/>
        <v>0</v>
      </c>
      <c r="BL31" s="223">
        <f t="shared" si="20"/>
        <v>0</v>
      </c>
      <c r="BM31" s="223">
        <f t="shared" si="20"/>
        <v>0</v>
      </c>
      <c r="BN31" s="224">
        <f t="shared" si="20"/>
        <v>0</v>
      </c>
      <c r="BO31" s="328" t="str">
        <f t="shared" si="7"/>
        <v/>
      </c>
      <c r="BP31" s="223" t="str">
        <f t="shared" si="21"/>
        <v/>
      </c>
      <c r="BQ31" s="223">
        <f t="shared" si="21"/>
        <v>0</v>
      </c>
      <c r="BR31" s="223">
        <f t="shared" si="21"/>
        <v>0</v>
      </c>
      <c r="BS31" s="223">
        <f t="shared" si="21"/>
        <v>0</v>
      </c>
      <c r="BT31" s="223">
        <f t="shared" si="21"/>
        <v>0</v>
      </c>
      <c r="BU31" s="223">
        <f t="shared" si="21"/>
        <v>0</v>
      </c>
      <c r="BV31" s="223">
        <f t="shared" si="21"/>
        <v>0</v>
      </c>
      <c r="BW31" s="223">
        <f t="shared" si="21"/>
        <v>0</v>
      </c>
      <c r="BX31" s="223">
        <f t="shared" si="21"/>
        <v>0</v>
      </c>
      <c r="BY31" s="223">
        <f t="shared" si="21"/>
        <v>0</v>
      </c>
      <c r="BZ31" s="223">
        <f t="shared" si="21"/>
        <v>0</v>
      </c>
      <c r="CA31" s="223">
        <f t="shared" si="21"/>
        <v>0</v>
      </c>
      <c r="CB31" s="224">
        <f t="shared" si="21"/>
        <v>0</v>
      </c>
      <c r="CD31" s="73">
        <f t="shared" si="9"/>
        <v>0</v>
      </c>
    </row>
    <row r="32" spans="2:82" ht="24" customHeight="1">
      <c r="B32" s="150">
        <v>28</v>
      </c>
      <c r="C32" s="71"/>
      <c r="D32" s="69"/>
      <c r="E32" s="376"/>
      <c r="F32" s="218"/>
      <c r="G32" s="71"/>
      <c r="H32" s="218" t="s">
        <v>251</v>
      </c>
      <c r="I32" s="517"/>
      <c r="J32" s="508">
        <v>0.25</v>
      </c>
      <c r="K32" s="492">
        <v>100</v>
      </c>
      <c r="L32" s="328" t="str">
        <f t="shared" si="0"/>
        <v/>
      </c>
      <c r="M32" s="223">
        <f t="shared" si="10"/>
        <v>0</v>
      </c>
      <c r="N32" s="223">
        <f t="shared" si="17"/>
        <v>0</v>
      </c>
      <c r="O32" s="223">
        <f t="shared" si="17"/>
        <v>0</v>
      </c>
      <c r="P32" s="223">
        <f t="shared" si="17"/>
        <v>0</v>
      </c>
      <c r="Q32" s="223">
        <f t="shared" si="17"/>
        <v>0</v>
      </c>
      <c r="R32" s="223">
        <f t="shared" si="17"/>
        <v>0</v>
      </c>
      <c r="S32" s="223">
        <f t="shared" si="17"/>
        <v>0</v>
      </c>
      <c r="T32" s="223">
        <f t="shared" si="17"/>
        <v>0</v>
      </c>
      <c r="U32" s="223">
        <f t="shared" si="17"/>
        <v>0</v>
      </c>
      <c r="V32" s="223">
        <f t="shared" si="17"/>
        <v>0</v>
      </c>
      <c r="W32" s="223">
        <f t="shared" si="17"/>
        <v>0</v>
      </c>
      <c r="X32" s="223">
        <f t="shared" si="17"/>
        <v>0</v>
      </c>
      <c r="Y32" s="224">
        <f t="shared" si="17"/>
        <v>0</v>
      </c>
      <c r="Z32" s="328">
        <f t="shared" si="18"/>
        <v>0</v>
      </c>
      <c r="AA32" s="223">
        <f t="shared" si="18"/>
        <v>0</v>
      </c>
      <c r="AB32" s="223">
        <f t="shared" si="18"/>
        <v>0</v>
      </c>
      <c r="AC32" s="223">
        <f t="shared" si="18"/>
        <v>0</v>
      </c>
      <c r="AD32" s="223">
        <f t="shared" si="18"/>
        <v>0</v>
      </c>
      <c r="AE32" s="223">
        <f t="shared" si="18"/>
        <v>0</v>
      </c>
      <c r="AF32" s="223">
        <f t="shared" si="18"/>
        <v>0</v>
      </c>
      <c r="AG32" s="223">
        <f t="shared" si="18"/>
        <v>0</v>
      </c>
      <c r="AH32" s="223">
        <f t="shared" si="18"/>
        <v>0</v>
      </c>
      <c r="AI32" s="223">
        <f t="shared" si="18"/>
        <v>0</v>
      </c>
      <c r="AJ32" s="223">
        <f t="shared" si="18"/>
        <v>0</v>
      </c>
      <c r="AK32" s="223">
        <f t="shared" si="18"/>
        <v>0</v>
      </c>
      <c r="AL32" s="224">
        <f t="shared" si="18"/>
        <v>0</v>
      </c>
      <c r="AM32" s="932" t="str">
        <f t="shared" si="13"/>
        <v/>
      </c>
      <c r="AN32" s="223" t="str">
        <f t="shared" si="19"/>
        <v/>
      </c>
      <c r="AO32" s="223">
        <f t="shared" si="19"/>
        <v>0</v>
      </c>
      <c r="AP32" s="223">
        <f t="shared" si="19"/>
        <v>0</v>
      </c>
      <c r="AQ32" s="223">
        <f t="shared" si="19"/>
        <v>0</v>
      </c>
      <c r="AR32" s="223">
        <f t="shared" si="19"/>
        <v>0</v>
      </c>
      <c r="AS32" s="223">
        <f t="shared" si="19"/>
        <v>0</v>
      </c>
      <c r="AT32" s="223">
        <f t="shared" si="19"/>
        <v>0</v>
      </c>
      <c r="AU32" s="223">
        <f t="shared" si="19"/>
        <v>0</v>
      </c>
      <c r="AV32" s="223">
        <f t="shared" si="19"/>
        <v>0</v>
      </c>
      <c r="AW32" s="223">
        <f t="shared" si="19"/>
        <v>0</v>
      </c>
      <c r="AX32" s="223">
        <f t="shared" si="19"/>
        <v>0</v>
      </c>
      <c r="AY32" s="223">
        <f t="shared" si="19"/>
        <v>0</v>
      </c>
      <c r="AZ32" s="224">
        <f t="shared" si="19"/>
        <v>0</v>
      </c>
      <c r="BA32" s="328" t="str">
        <f t="shared" si="5"/>
        <v/>
      </c>
      <c r="BB32" s="223" t="str">
        <f t="shared" si="20"/>
        <v/>
      </c>
      <c r="BC32" s="223">
        <f t="shared" si="20"/>
        <v>0</v>
      </c>
      <c r="BD32" s="223">
        <f t="shared" si="20"/>
        <v>0</v>
      </c>
      <c r="BE32" s="223">
        <f t="shared" si="20"/>
        <v>0</v>
      </c>
      <c r="BF32" s="223">
        <f t="shared" si="20"/>
        <v>0</v>
      </c>
      <c r="BG32" s="223">
        <f t="shared" si="20"/>
        <v>0</v>
      </c>
      <c r="BH32" s="223">
        <f t="shared" si="20"/>
        <v>0</v>
      </c>
      <c r="BI32" s="223">
        <f t="shared" si="20"/>
        <v>0</v>
      </c>
      <c r="BJ32" s="223">
        <f t="shared" si="20"/>
        <v>0</v>
      </c>
      <c r="BK32" s="223">
        <f t="shared" si="20"/>
        <v>0</v>
      </c>
      <c r="BL32" s="223">
        <f t="shared" si="20"/>
        <v>0</v>
      </c>
      <c r="BM32" s="223">
        <f t="shared" si="20"/>
        <v>0</v>
      </c>
      <c r="BN32" s="224">
        <f t="shared" si="20"/>
        <v>0</v>
      </c>
      <c r="BO32" s="328" t="str">
        <f t="shared" si="7"/>
        <v/>
      </c>
      <c r="BP32" s="223" t="str">
        <f t="shared" si="21"/>
        <v/>
      </c>
      <c r="BQ32" s="223">
        <f t="shared" si="21"/>
        <v>0</v>
      </c>
      <c r="BR32" s="223">
        <f t="shared" si="21"/>
        <v>0</v>
      </c>
      <c r="BS32" s="223">
        <f t="shared" si="21"/>
        <v>0</v>
      </c>
      <c r="BT32" s="223">
        <f t="shared" si="21"/>
        <v>0</v>
      </c>
      <c r="BU32" s="223">
        <f t="shared" si="21"/>
        <v>0</v>
      </c>
      <c r="BV32" s="223">
        <f t="shared" si="21"/>
        <v>0</v>
      </c>
      <c r="BW32" s="223">
        <f t="shared" si="21"/>
        <v>0</v>
      </c>
      <c r="BX32" s="223">
        <f t="shared" si="21"/>
        <v>0</v>
      </c>
      <c r="BY32" s="223">
        <f t="shared" si="21"/>
        <v>0</v>
      </c>
      <c r="BZ32" s="223">
        <f t="shared" si="21"/>
        <v>0</v>
      </c>
      <c r="CA32" s="223">
        <f t="shared" si="21"/>
        <v>0</v>
      </c>
      <c r="CB32" s="224">
        <f t="shared" si="21"/>
        <v>0</v>
      </c>
      <c r="CD32" s="73">
        <f t="shared" si="9"/>
        <v>0</v>
      </c>
    </row>
    <row r="33" spans="2:82" ht="24" customHeight="1">
      <c r="B33" s="150">
        <v>29</v>
      </c>
      <c r="C33" s="71"/>
      <c r="D33" s="69"/>
      <c r="E33" s="376"/>
      <c r="F33" s="218"/>
      <c r="G33" s="71"/>
      <c r="H33" s="218" t="s">
        <v>251</v>
      </c>
      <c r="I33" s="517"/>
      <c r="J33" s="508">
        <v>0.25</v>
      </c>
      <c r="K33" s="492">
        <v>100</v>
      </c>
      <c r="L33" s="328" t="str">
        <f t="shared" si="0"/>
        <v/>
      </c>
      <c r="M33" s="223">
        <f t="shared" si="10"/>
        <v>0</v>
      </c>
      <c r="N33" s="223">
        <f t="shared" si="17"/>
        <v>0</v>
      </c>
      <c r="O33" s="223">
        <f t="shared" si="17"/>
        <v>0</v>
      </c>
      <c r="P33" s="223">
        <f t="shared" si="17"/>
        <v>0</v>
      </c>
      <c r="Q33" s="223">
        <f t="shared" si="17"/>
        <v>0</v>
      </c>
      <c r="R33" s="223">
        <f t="shared" si="17"/>
        <v>0</v>
      </c>
      <c r="S33" s="223">
        <f t="shared" si="17"/>
        <v>0</v>
      </c>
      <c r="T33" s="223">
        <f t="shared" si="17"/>
        <v>0</v>
      </c>
      <c r="U33" s="223">
        <f t="shared" si="17"/>
        <v>0</v>
      </c>
      <c r="V33" s="223">
        <f t="shared" si="17"/>
        <v>0</v>
      </c>
      <c r="W33" s="223">
        <f t="shared" si="17"/>
        <v>0</v>
      </c>
      <c r="X33" s="223">
        <f t="shared" si="17"/>
        <v>0</v>
      </c>
      <c r="Y33" s="224">
        <f t="shared" si="17"/>
        <v>0</v>
      </c>
      <c r="Z33" s="328">
        <f t="shared" si="18"/>
        <v>0</v>
      </c>
      <c r="AA33" s="223">
        <f t="shared" si="18"/>
        <v>0</v>
      </c>
      <c r="AB33" s="223">
        <f t="shared" si="18"/>
        <v>0</v>
      </c>
      <c r="AC33" s="223">
        <f t="shared" si="18"/>
        <v>0</v>
      </c>
      <c r="AD33" s="223">
        <f t="shared" si="18"/>
        <v>0</v>
      </c>
      <c r="AE33" s="223">
        <f t="shared" si="18"/>
        <v>0</v>
      </c>
      <c r="AF33" s="223">
        <f t="shared" si="18"/>
        <v>0</v>
      </c>
      <c r="AG33" s="223">
        <f t="shared" si="18"/>
        <v>0</v>
      </c>
      <c r="AH33" s="223">
        <f t="shared" si="18"/>
        <v>0</v>
      </c>
      <c r="AI33" s="223">
        <f t="shared" si="18"/>
        <v>0</v>
      </c>
      <c r="AJ33" s="223">
        <f t="shared" si="18"/>
        <v>0</v>
      </c>
      <c r="AK33" s="223">
        <f t="shared" si="18"/>
        <v>0</v>
      </c>
      <c r="AL33" s="224">
        <f t="shared" si="18"/>
        <v>0</v>
      </c>
      <c r="AM33" s="328" t="str">
        <f t="shared" si="13"/>
        <v/>
      </c>
      <c r="AN33" s="223" t="str">
        <f t="shared" si="19"/>
        <v/>
      </c>
      <c r="AO33" s="223">
        <f t="shared" si="19"/>
        <v>0</v>
      </c>
      <c r="AP33" s="223">
        <f t="shared" si="19"/>
        <v>0</v>
      </c>
      <c r="AQ33" s="223">
        <f t="shared" si="19"/>
        <v>0</v>
      </c>
      <c r="AR33" s="223">
        <f t="shared" si="19"/>
        <v>0</v>
      </c>
      <c r="AS33" s="223">
        <f t="shared" si="19"/>
        <v>0</v>
      </c>
      <c r="AT33" s="223">
        <f t="shared" si="19"/>
        <v>0</v>
      </c>
      <c r="AU33" s="223">
        <f t="shared" si="19"/>
        <v>0</v>
      </c>
      <c r="AV33" s="223">
        <f t="shared" si="19"/>
        <v>0</v>
      </c>
      <c r="AW33" s="223">
        <f t="shared" si="19"/>
        <v>0</v>
      </c>
      <c r="AX33" s="223">
        <f t="shared" si="19"/>
        <v>0</v>
      </c>
      <c r="AY33" s="223">
        <f t="shared" si="19"/>
        <v>0</v>
      </c>
      <c r="AZ33" s="224">
        <f t="shared" si="19"/>
        <v>0</v>
      </c>
      <c r="BA33" s="328" t="str">
        <f t="shared" si="5"/>
        <v/>
      </c>
      <c r="BB33" s="223" t="str">
        <f t="shared" si="20"/>
        <v/>
      </c>
      <c r="BC33" s="223">
        <f t="shared" si="20"/>
        <v>0</v>
      </c>
      <c r="BD33" s="223">
        <f t="shared" si="20"/>
        <v>0</v>
      </c>
      <c r="BE33" s="223">
        <f t="shared" si="20"/>
        <v>0</v>
      </c>
      <c r="BF33" s="223">
        <f t="shared" si="20"/>
        <v>0</v>
      </c>
      <c r="BG33" s="223">
        <f t="shared" si="20"/>
        <v>0</v>
      </c>
      <c r="BH33" s="223">
        <f t="shared" si="20"/>
        <v>0</v>
      </c>
      <c r="BI33" s="223">
        <f t="shared" si="20"/>
        <v>0</v>
      </c>
      <c r="BJ33" s="223">
        <f t="shared" si="20"/>
        <v>0</v>
      </c>
      <c r="BK33" s="223">
        <f t="shared" si="20"/>
        <v>0</v>
      </c>
      <c r="BL33" s="223">
        <f t="shared" si="20"/>
        <v>0</v>
      </c>
      <c r="BM33" s="223">
        <f t="shared" si="20"/>
        <v>0</v>
      </c>
      <c r="BN33" s="224">
        <f t="shared" si="20"/>
        <v>0</v>
      </c>
      <c r="BO33" s="328" t="str">
        <f t="shared" si="7"/>
        <v/>
      </c>
      <c r="BP33" s="223" t="str">
        <f t="shared" si="21"/>
        <v/>
      </c>
      <c r="BQ33" s="223">
        <f t="shared" si="21"/>
        <v>0</v>
      </c>
      <c r="BR33" s="223">
        <f t="shared" si="21"/>
        <v>0</v>
      </c>
      <c r="BS33" s="223">
        <f t="shared" si="21"/>
        <v>0</v>
      </c>
      <c r="BT33" s="223">
        <f t="shared" si="21"/>
        <v>0</v>
      </c>
      <c r="BU33" s="223">
        <f t="shared" si="21"/>
        <v>0</v>
      </c>
      <c r="BV33" s="223">
        <f t="shared" si="21"/>
        <v>0</v>
      </c>
      <c r="BW33" s="223">
        <f t="shared" si="21"/>
        <v>0</v>
      </c>
      <c r="BX33" s="223">
        <f t="shared" si="21"/>
        <v>0</v>
      </c>
      <c r="BY33" s="223">
        <f t="shared" si="21"/>
        <v>0</v>
      </c>
      <c r="BZ33" s="223">
        <f t="shared" si="21"/>
        <v>0</v>
      </c>
      <c r="CA33" s="223">
        <f t="shared" si="21"/>
        <v>0</v>
      </c>
      <c r="CB33" s="224">
        <f t="shared" si="21"/>
        <v>0</v>
      </c>
      <c r="CD33" s="73">
        <f t="shared" si="9"/>
        <v>0</v>
      </c>
    </row>
    <row r="34" spans="2:82" ht="24" customHeight="1">
      <c r="B34" s="150">
        <v>30</v>
      </c>
      <c r="C34" s="71"/>
      <c r="D34" s="69"/>
      <c r="E34" s="376"/>
      <c r="F34" s="218"/>
      <c r="G34" s="71"/>
      <c r="H34" s="218" t="s">
        <v>251</v>
      </c>
      <c r="I34" s="517"/>
      <c r="J34" s="508">
        <v>0.25</v>
      </c>
      <c r="K34" s="492">
        <v>100</v>
      </c>
      <c r="L34" s="328" t="str">
        <f t="shared" si="0"/>
        <v/>
      </c>
      <c r="M34" s="223">
        <f t="shared" si="10"/>
        <v>0</v>
      </c>
      <c r="N34" s="223">
        <f t="shared" si="17"/>
        <v>0</v>
      </c>
      <c r="O34" s="223">
        <f t="shared" si="17"/>
        <v>0</v>
      </c>
      <c r="P34" s="223">
        <f t="shared" si="17"/>
        <v>0</v>
      </c>
      <c r="Q34" s="223">
        <f t="shared" si="17"/>
        <v>0</v>
      </c>
      <c r="R34" s="223">
        <f t="shared" si="17"/>
        <v>0</v>
      </c>
      <c r="S34" s="223">
        <f t="shared" si="17"/>
        <v>0</v>
      </c>
      <c r="T34" s="223">
        <f t="shared" si="17"/>
        <v>0</v>
      </c>
      <c r="U34" s="223">
        <f t="shared" si="17"/>
        <v>0</v>
      </c>
      <c r="V34" s="223">
        <f t="shared" si="17"/>
        <v>0</v>
      </c>
      <c r="W34" s="223">
        <f t="shared" si="17"/>
        <v>0</v>
      </c>
      <c r="X34" s="223">
        <f t="shared" si="17"/>
        <v>0</v>
      </c>
      <c r="Y34" s="224">
        <f t="shared" si="17"/>
        <v>0</v>
      </c>
      <c r="Z34" s="328">
        <f t="shared" si="18"/>
        <v>0</v>
      </c>
      <c r="AA34" s="223">
        <f t="shared" si="18"/>
        <v>0</v>
      </c>
      <c r="AB34" s="223">
        <f t="shared" si="18"/>
        <v>0</v>
      </c>
      <c r="AC34" s="223">
        <f t="shared" si="18"/>
        <v>0</v>
      </c>
      <c r="AD34" s="223">
        <f t="shared" si="18"/>
        <v>0</v>
      </c>
      <c r="AE34" s="223">
        <f t="shared" si="18"/>
        <v>0</v>
      </c>
      <c r="AF34" s="223">
        <f t="shared" si="18"/>
        <v>0</v>
      </c>
      <c r="AG34" s="223">
        <f t="shared" si="18"/>
        <v>0</v>
      </c>
      <c r="AH34" s="223">
        <f t="shared" si="18"/>
        <v>0</v>
      </c>
      <c r="AI34" s="223">
        <f t="shared" si="18"/>
        <v>0</v>
      </c>
      <c r="AJ34" s="223">
        <f t="shared" si="18"/>
        <v>0</v>
      </c>
      <c r="AK34" s="223">
        <f t="shared" si="18"/>
        <v>0</v>
      </c>
      <c r="AL34" s="224">
        <f t="shared" si="18"/>
        <v>0</v>
      </c>
      <c r="AM34" s="328" t="str">
        <f t="shared" si="13"/>
        <v/>
      </c>
      <c r="AN34" s="223" t="str">
        <f t="shared" si="19"/>
        <v/>
      </c>
      <c r="AO34" s="223">
        <f t="shared" si="19"/>
        <v>0</v>
      </c>
      <c r="AP34" s="223">
        <f t="shared" si="19"/>
        <v>0</v>
      </c>
      <c r="AQ34" s="223">
        <f t="shared" si="19"/>
        <v>0</v>
      </c>
      <c r="AR34" s="223">
        <f t="shared" si="19"/>
        <v>0</v>
      </c>
      <c r="AS34" s="223">
        <f t="shared" si="19"/>
        <v>0</v>
      </c>
      <c r="AT34" s="223">
        <f t="shared" si="19"/>
        <v>0</v>
      </c>
      <c r="AU34" s="223">
        <f t="shared" si="19"/>
        <v>0</v>
      </c>
      <c r="AV34" s="223">
        <f t="shared" si="19"/>
        <v>0</v>
      </c>
      <c r="AW34" s="223">
        <f t="shared" si="19"/>
        <v>0</v>
      </c>
      <c r="AX34" s="223">
        <f t="shared" si="19"/>
        <v>0</v>
      </c>
      <c r="AY34" s="223">
        <f t="shared" si="19"/>
        <v>0</v>
      </c>
      <c r="AZ34" s="224">
        <f t="shared" si="19"/>
        <v>0</v>
      </c>
      <c r="BA34" s="328" t="str">
        <f t="shared" si="5"/>
        <v/>
      </c>
      <c r="BB34" s="223" t="str">
        <f t="shared" si="20"/>
        <v/>
      </c>
      <c r="BC34" s="223">
        <f t="shared" si="20"/>
        <v>0</v>
      </c>
      <c r="BD34" s="223">
        <f t="shared" si="20"/>
        <v>0</v>
      </c>
      <c r="BE34" s="223">
        <f t="shared" si="20"/>
        <v>0</v>
      </c>
      <c r="BF34" s="223">
        <f t="shared" si="20"/>
        <v>0</v>
      </c>
      <c r="BG34" s="223">
        <f t="shared" si="20"/>
        <v>0</v>
      </c>
      <c r="BH34" s="223">
        <f t="shared" si="20"/>
        <v>0</v>
      </c>
      <c r="BI34" s="223">
        <f t="shared" si="20"/>
        <v>0</v>
      </c>
      <c r="BJ34" s="223">
        <f t="shared" si="20"/>
        <v>0</v>
      </c>
      <c r="BK34" s="223">
        <f t="shared" si="20"/>
        <v>0</v>
      </c>
      <c r="BL34" s="223">
        <f t="shared" si="20"/>
        <v>0</v>
      </c>
      <c r="BM34" s="223">
        <f t="shared" si="20"/>
        <v>0</v>
      </c>
      <c r="BN34" s="224">
        <f t="shared" si="20"/>
        <v>0</v>
      </c>
      <c r="BO34" s="328" t="str">
        <f t="shared" si="7"/>
        <v/>
      </c>
      <c r="BP34" s="223" t="str">
        <f t="shared" si="21"/>
        <v/>
      </c>
      <c r="BQ34" s="223">
        <f t="shared" si="21"/>
        <v>0</v>
      </c>
      <c r="BR34" s="223">
        <f t="shared" si="21"/>
        <v>0</v>
      </c>
      <c r="BS34" s="223">
        <f t="shared" si="21"/>
        <v>0</v>
      </c>
      <c r="BT34" s="223">
        <f t="shared" si="21"/>
        <v>0</v>
      </c>
      <c r="BU34" s="223">
        <f t="shared" si="21"/>
        <v>0</v>
      </c>
      <c r="BV34" s="223">
        <f t="shared" si="21"/>
        <v>0</v>
      </c>
      <c r="BW34" s="223">
        <f t="shared" si="21"/>
        <v>0</v>
      </c>
      <c r="BX34" s="223">
        <f t="shared" si="21"/>
        <v>0</v>
      </c>
      <c r="BY34" s="223">
        <f t="shared" si="21"/>
        <v>0</v>
      </c>
      <c r="BZ34" s="223">
        <f t="shared" si="21"/>
        <v>0</v>
      </c>
      <c r="CA34" s="223">
        <f t="shared" si="21"/>
        <v>0</v>
      </c>
      <c r="CB34" s="224">
        <f t="shared" si="21"/>
        <v>0</v>
      </c>
      <c r="CD34" s="73">
        <f t="shared" si="9"/>
        <v>0</v>
      </c>
    </row>
    <row r="35" spans="2:82" ht="24" customHeight="1">
      <c r="B35" s="150">
        <v>31</v>
      </c>
      <c r="C35" s="71"/>
      <c r="D35" s="69"/>
      <c r="E35" s="376"/>
      <c r="F35" s="218"/>
      <c r="G35" s="71"/>
      <c r="H35" s="218" t="s">
        <v>251</v>
      </c>
      <c r="I35" s="517"/>
      <c r="J35" s="508">
        <v>0.25</v>
      </c>
      <c r="K35" s="492">
        <v>100</v>
      </c>
      <c r="L35" s="328" t="str">
        <f t="shared" si="0"/>
        <v/>
      </c>
      <c r="M35" s="223">
        <f t="shared" si="10"/>
        <v>0</v>
      </c>
      <c r="N35" s="223">
        <f t="shared" ref="N35:Y44" si="22">IF(N$3-$D35&lt;0,0,IF(N$3-$D35=0,$L35/12*(12-($E35-1)),IF(N$3-$D35=$G35,$L35/12*($E35-1),IF(N$3-$D35+1&lt;=$G35,$L35,0))))</f>
        <v>0</v>
      </c>
      <c r="O35" s="223">
        <f t="shared" si="22"/>
        <v>0</v>
      </c>
      <c r="P35" s="223">
        <f t="shared" si="22"/>
        <v>0</v>
      </c>
      <c r="Q35" s="223">
        <f t="shared" si="22"/>
        <v>0</v>
      </c>
      <c r="R35" s="223">
        <f t="shared" si="22"/>
        <v>0</v>
      </c>
      <c r="S35" s="223">
        <f t="shared" si="22"/>
        <v>0</v>
      </c>
      <c r="T35" s="223">
        <f t="shared" si="22"/>
        <v>0</v>
      </c>
      <c r="U35" s="223">
        <f t="shared" si="22"/>
        <v>0</v>
      </c>
      <c r="V35" s="223">
        <f t="shared" si="22"/>
        <v>0</v>
      </c>
      <c r="W35" s="223">
        <f t="shared" si="22"/>
        <v>0</v>
      </c>
      <c r="X35" s="223">
        <f t="shared" si="22"/>
        <v>0</v>
      </c>
      <c r="Y35" s="224">
        <f t="shared" si="22"/>
        <v>0</v>
      </c>
      <c r="Z35" s="328">
        <f t="shared" ref="Z35:AL44" si="23">IF($CD35=2,IF($D35=Z$3,$F35,0),0)</f>
        <v>0</v>
      </c>
      <c r="AA35" s="223">
        <f t="shared" si="23"/>
        <v>0</v>
      </c>
      <c r="AB35" s="223">
        <f t="shared" si="23"/>
        <v>0</v>
      </c>
      <c r="AC35" s="223">
        <f t="shared" si="23"/>
        <v>0</v>
      </c>
      <c r="AD35" s="223">
        <f t="shared" si="23"/>
        <v>0</v>
      </c>
      <c r="AE35" s="223">
        <f t="shared" si="23"/>
        <v>0</v>
      </c>
      <c r="AF35" s="223">
        <f t="shared" si="23"/>
        <v>0</v>
      </c>
      <c r="AG35" s="223">
        <f t="shared" si="23"/>
        <v>0</v>
      </c>
      <c r="AH35" s="223">
        <f t="shared" si="23"/>
        <v>0</v>
      </c>
      <c r="AI35" s="223">
        <f t="shared" si="23"/>
        <v>0</v>
      </c>
      <c r="AJ35" s="223">
        <f t="shared" si="23"/>
        <v>0</v>
      </c>
      <c r="AK35" s="223">
        <f t="shared" si="23"/>
        <v>0</v>
      </c>
      <c r="AL35" s="224">
        <f t="shared" si="23"/>
        <v>0</v>
      </c>
      <c r="AM35" s="328" t="str">
        <f t="shared" si="13"/>
        <v/>
      </c>
      <c r="AN35" s="223" t="str">
        <f t="shared" ref="AN35:AZ44" si="24">IF(AN$3-$D35&lt;0,0,IF(AN$3-$D35=0,$AM35,IF(AN$3-$D35+1&lt;=$G35,$AM35,0)))</f>
        <v/>
      </c>
      <c r="AO35" s="223">
        <f t="shared" si="24"/>
        <v>0</v>
      </c>
      <c r="AP35" s="223">
        <f t="shared" si="24"/>
        <v>0</v>
      </c>
      <c r="AQ35" s="223">
        <f t="shared" si="24"/>
        <v>0</v>
      </c>
      <c r="AR35" s="223">
        <f t="shared" si="24"/>
        <v>0</v>
      </c>
      <c r="AS35" s="223">
        <f t="shared" si="24"/>
        <v>0</v>
      </c>
      <c r="AT35" s="223">
        <f t="shared" si="24"/>
        <v>0</v>
      </c>
      <c r="AU35" s="223">
        <f t="shared" si="24"/>
        <v>0</v>
      </c>
      <c r="AV35" s="223">
        <f t="shared" si="24"/>
        <v>0</v>
      </c>
      <c r="AW35" s="223">
        <f t="shared" si="24"/>
        <v>0</v>
      </c>
      <c r="AX35" s="223">
        <f t="shared" si="24"/>
        <v>0</v>
      </c>
      <c r="AY35" s="223">
        <f t="shared" si="24"/>
        <v>0</v>
      </c>
      <c r="AZ35" s="224">
        <f t="shared" si="24"/>
        <v>0</v>
      </c>
      <c r="BA35" s="328" t="str">
        <f t="shared" si="5"/>
        <v/>
      </c>
      <c r="BB35" s="223" t="str">
        <f t="shared" ref="BB35:BN44" si="25">IF(BB$3-$D35&lt;0,0,IF(BB$3-$D35=0,$BA35,IF(BB$3-$D35+1&lt;=$G35,$BA35,0)))</f>
        <v/>
      </c>
      <c r="BC35" s="223">
        <f t="shared" si="25"/>
        <v>0</v>
      </c>
      <c r="BD35" s="223">
        <f t="shared" si="25"/>
        <v>0</v>
      </c>
      <c r="BE35" s="223">
        <f t="shared" si="25"/>
        <v>0</v>
      </c>
      <c r="BF35" s="223">
        <f t="shared" si="25"/>
        <v>0</v>
      </c>
      <c r="BG35" s="223">
        <f t="shared" si="25"/>
        <v>0</v>
      </c>
      <c r="BH35" s="223">
        <f t="shared" si="25"/>
        <v>0</v>
      </c>
      <c r="BI35" s="223">
        <f t="shared" si="25"/>
        <v>0</v>
      </c>
      <c r="BJ35" s="223">
        <f t="shared" si="25"/>
        <v>0</v>
      </c>
      <c r="BK35" s="223">
        <f t="shared" si="25"/>
        <v>0</v>
      </c>
      <c r="BL35" s="223">
        <f t="shared" si="25"/>
        <v>0</v>
      </c>
      <c r="BM35" s="223">
        <f t="shared" si="25"/>
        <v>0</v>
      </c>
      <c r="BN35" s="224">
        <f t="shared" si="25"/>
        <v>0</v>
      </c>
      <c r="BO35" s="328" t="str">
        <f t="shared" si="7"/>
        <v/>
      </c>
      <c r="BP35" s="223" t="str">
        <f t="shared" ref="BP35:CB44" si="26">IF(BP$3-$D35&lt;0,0,IF(BP$3-$D35=0,$BO35,IF(BP$3-$D35+1&lt;=$G35,$BO35,0)))</f>
        <v/>
      </c>
      <c r="BQ35" s="223">
        <f t="shared" si="26"/>
        <v>0</v>
      </c>
      <c r="BR35" s="223">
        <f t="shared" si="26"/>
        <v>0</v>
      </c>
      <c r="BS35" s="223">
        <f t="shared" si="26"/>
        <v>0</v>
      </c>
      <c r="BT35" s="223">
        <f t="shared" si="26"/>
        <v>0</v>
      </c>
      <c r="BU35" s="223">
        <f t="shared" si="26"/>
        <v>0</v>
      </c>
      <c r="BV35" s="223">
        <f t="shared" si="26"/>
        <v>0</v>
      </c>
      <c r="BW35" s="223">
        <f t="shared" si="26"/>
        <v>0</v>
      </c>
      <c r="BX35" s="223">
        <f t="shared" si="26"/>
        <v>0</v>
      </c>
      <c r="BY35" s="223">
        <f t="shared" si="26"/>
        <v>0</v>
      </c>
      <c r="BZ35" s="223">
        <f t="shared" si="26"/>
        <v>0</v>
      </c>
      <c r="CA35" s="223">
        <f t="shared" si="26"/>
        <v>0</v>
      </c>
      <c r="CB35" s="224">
        <f t="shared" si="26"/>
        <v>0</v>
      </c>
      <c r="CD35" s="73">
        <f t="shared" si="9"/>
        <v>0</v>
      </c>
    </row>
    <row r="36" spans="2:82" ht="24" customHeight="1">
      <c r="B36" s="150">
        <v>32</v>
      </c>
      <c r="C36" s="71"/>
      <c r="D36" s="69"/>
      <c r="E36" s="376"/>
      <c r="F36" s="218"/>
      <c r="G36" s="71"/>
      <c r="H36" s="218" t="s">
        <v>251</v>
      </c>
      <c r="I36" s="517"/>
      <c r="J36" s="508">
        <v>0.25</v>
      </c>
      <c r="K36" s="492">
        <v>100</v>
      </c>
      <c r="L36" s="328" t="str">
        <f t="shared" si="0"/>
        <v/>
      </c>
      <c r="M36" s="223">
        <f t="shared" si="10"/>
        <v>0</v>
      </c>
      <c r="N36" s="223">
        <f t="shared" si="22"/>
        <v>0</v>
      </c>
      <c r="O36" s="223">
        <f t="shared" si="22"/>
        <v>0</v>
      </c>
      <c r="P36" s="223">
        <f t="shared" si="22"/>
        <v>0</v>
      </c>
      <c r="Q36" s="223">
        <f t="shared" si="22"/>
        <v>0</v>
      </c>
      <c r="R36" s="223">
        <f t="shared" si="22"/>
        <v>0</v>
      </c>
      <c r="S36" s="223">
        <f t="shared" si="22"/>
        <v>0</v>
      </c>
      <c r="T36" s="223">
        <f t="shared" si="22"/>
        <v>0</v>
      </c>
      <c r="U36" s="223">
        <f t="shared" si="22"/>
        <v>0</v>
      </c>
      <c r="V36" s="223">
        <f t="shared" si="22"/>
        <v>0</v>
      </c>
      <c r="W36" s="223">
        <f t="shared" si="22"/>
        <v>0</v>
      </c>
      <c r="X36" s="223">
        <f t="shared" si="22"/>
        <v>0</v>
      </c>
      <c r="Y36" s="224">
        <f t="shared" si="22"/>
        <v>0</v>
      </c>
      <c r="Z36" s="328">
        <f t="shared" si="23"/>
        <v>0</v>
      </c>
      <c r="AA36" s="223">
        <f t="shared" si="23"/>
        <v>0</v>
      </c>
      <c r="AB36" s="223">
        <f t="shared" si="23"/>
        <v>0</v>
      </c>
      <c r="AC36" s="223">
        <f t="shared" si="23"/>
        <v>0</v>
      </c>
      <c r="AD36" s="223">
        <f t="shared" si="23"/>
        <v>0</v>
      </c>
      <c r="AE36" s="223">
        <f t="shared" si="23"/>
        <v>0</v>
      </c>
      <c r="AF36" s="223">
        <f t="shared" si="23"/>
        <v>0</v>
      </c>
      <c r="AG36" s="223">
        <f t="shared" si="23"/>
        <v>0</v>
      </c>
      <c r="AH36" s="223">
        <f t="shared" si="23"/>
        <v>0</v>
      </c>
      <c r="AI36" s="223">
        <f t="shared" si="23"/>
        <v>0</v>
      </c>
      <c r="AJ36" s="223">
        <f t="shared" si="23"/>
        <v>0</v>
      </c>
      <c r="AK36" s="223">
        <f t="shared" si="23"/>
        <v>0</v>
      </c>
      <c r="AL36" s="224">
        <f t="shared" si="23"/>
        <v>0</v>
      </c>
      <c r="AM36" s="328" t="str">
        <f t="shared" si="13"/>
        <v/>
      </c>
      <c r="AN36" s="223" t="str">
        <f t="shared" si="24"/>
        <v/>
      </c>
      <c r="AO36" s="223">
        <f t="shared" si="24"/>
        <v>0</v>
      </c>
      <c r="AP36" s="223">
        <f t="shared" si="24"/>
        <v>0</v>
      </c>
      <c r="AQ36" s="223">
        <f t="shared" si="24"/>
        <v>0</v>
      </c>
      <c r="AR36" s="223">
        <f t="shared" si="24"/>
        <v>0</v>
      </c>
      <c r="AS36" s="223">
        <f t="shared" si="24"/>
        <v>0</v>
      </c>
      <c r="AT36" s="223">
        <f t="shared" si="24"/>
        <v>0</v>
      </c>
      <c r="AU36" s="223">
        <f t="shared" si="24"/>
        <v>0</v>
      </c>
      <c r="AV36" s="223">
        <f t="shared" si="24"/>
        <v>0</v>
      </c>
      <c r="AW36" s="223">
        <f t="shared" si="24"/>
        <v>0</v>
      </c>
      <c r="AX36" s="223">
        <f t="shared" si="24"/>
        <v>0</v>
      </c>
      <c r="AY36" s="223">
        <f t="shared" si="24"/>
        <v>0</v>
      </c>
      <c r="AZ36" s="224">
        <f t="shared" si="24"/>
        <v>0</v>
      </c>
      <c r="BA36" s="328" t="str">
        <f t="shared" si="5"/>
        <v/>
      </c>
      <c r="BB36" s="223" t="str">
        <f t="shared" si="25"/>
        <v/>
      </c>
      <c r="BC36" s="223">
        <f t="shared" si="25"/>
        <v>0</v>
      </c>
      <c r="BD36" s="223">
        <f t="shared" si="25"/>
        <v>0</v>
      </c>
      <c r="BE36" s="223">
        <f t="shared" si="25"/>
        <v>0</v>
      </c>
      <c r="BF36" s="223">
        <f t="shared" si="25"/>
        <v>0</v>
      </c>
      <c r="BG36" s="223">
        <f t="shared" si="25"/>
        <v>0</v>
      </c>
      <c r="BH36" s="223">
        <f t="shared" si="25"/>
        <v>0</v>
      </c>
      <c r="BI36" s="223">
        <f t="shared" si="25"/>
        <v>0</v>
      </c>
      <c r="BJ36" s="223">
        <f t="shared" si="25"/>
        <v>0</v>
      </c>
      <c r="BK36" s="223">
        <f t="shared" si="25"/>
        <v>0</v>
      </c>
      <c r="BL36" s="223">
        <f t="shared" si="25"/>
        <v>0</v>
      </c>
      <c r="BM36" s="223">
        <f t="shared" si="25"/>
        <v>0</v>
      </c>
      <c r="BN36" s="224">
        <f t="shared" si="25"/>
        <v>0</v>
      </c>
      <c r="BO36" s="328" t="str">
        <f t="shared" si="7"/>
        <v/>
      </c>
      <c r="BP36" s="223" t="str">
        <f t="shared" si="26"/>
        <v/>
      </c>
      <c r="BQ36" s="223">
        <f t="shared" si="26"/>
        <v>0</v>
      </c>
      <c r="BR36" s="223">
        <f t="shared" si="26"/>
        <v>0</v>
      </c>
      <c r="BS36" s="223">
        <f t="shared" si="26"/>
        <v>0</v>
      </c>
      <c r="BT36" s="223">
        <f t="shared" si="26"/>
        <v>0</v>
      </c>
      <c r="BU36" s="223">
        <f t="shared" si="26"/>
        <v>0</v>
      </c>
      <c r="BV36" s="223">
        <f t="shared" si="26"/>
        <v>0</v>
      </c>
      <c r="BW36" s="223">
        <f t="shared" si="26"/>
        <v>0</v>
      </c>
      <c r="BX36" s="223">
        <f t="shared" si="26"/>
        <v>0</v>
      </c>
      <c r="BY36" s="223">
        <f t="shared" si="26"/>
        <v>0</v>
      </c>
      <c r="BZ36" s="223">
        <f t="shared" si="26"/>
        <v>0</v>
      </c>
      <c r="CA36" s="223">
        <f t="shared" si="26"/>
        <v>0</v>
      </c>
      <c r="CB36" s="224">
        <f t="shared" si="26"/>
        <v>0</v>
      </c>
      <c r="CD36" s="73">
        <f t="shared" si="9"/>
        <v>0</v>
      </c>
    </row>
    <row r="37" spans="2:82" ht="24" customHeight="1">
      <c r="B37" s="150">
        <v>33</v>
      </c>
      <c r="C37" s="71"/>
      <c r="D37" s="69"/>
      <c r="E37" s="376"/>
      <c r="F37" s="218"/>
      <c r="G37" s="71"/>
      <c r="H37" s="218" t="s">
        <v>251</v>
      </c>
      <c r="I37" s="517"/>
      <c r="J37" s="508">
        <v>0.25</v>
      </c>
      <c r="K37" s="492">
        <v>100</v>
      </c>
      <c r="L37" s="328" t="str">
        <f t="shared" ref="L37:L68" si="27">IF(G37="","",(F37-0.0001)*K37/100/G37)</f>
        <v/>
      </c>
      <c r="M37" s="223">
        <f t="shared" si="10"/>
        <v>0</v>
      </c>
      <c r="N37" s="223">
        <f t="shared" si="22"/>
        <v>0</v>
      </c>
      <c r="O37" s="223">
        <f t="shared" si="22"/>
        <v>0</v>
      </c>
      <c r="P37" s="223">
        <f t="shared" si="22"/>
        <v>0</v>
      </c>
      <c r="Q37" s="223">
        <f t="shared" si="22"/>
        <v>0</v>
      </c>
      <c r="R37" s="223">
        <f t="shared" si="22"/>
        <v>0</v>
      </c>
      <c r="S37" s="223">
        <f t="shared" si="22"/>
        <v>0</v>
      </c>
      <c r="T37" s="223">
        <f t="shared" si="22"/>
        <v>0</v>
      </c>
      <c r="U37" s="223">
        <f t="shared" si="22"/>
        <v>0</v>
      </c>
      <c r="V37" s="223">
        <f t="shared" si="22"/>
        <v>0</v>
      </c>
      <c r="W37" s="223">
        <f t="shared" si="22"/>
        <v>0</v>
      </c>
      <c r="X37" s="223">
        <f t="shared" si="22"/>
        <v>0</v>
      </c>
      <c r="Y37" s="224">
        <f t="shared" si="22"/>
        <v>0</v>
      </c>
      <c r="Z37" s="328">
        <f t="shared" si="23"/>
        <v>0</v>
      </c>
      <c r="AA37" s="223">
        <f t="shared" si="23"/>
        <v>0</v>
      </c>
      <c r="AB37" s="223">
        <f t="shared" si="23"/>
        <v>0</v>
      </c>
      <c r="AC37" s="223">
        <f t="shared" si="23"/>
        <v>0</v>
      </c>
      <c r="AD37" s="223">
        <f t="shared" si="23"/>
        <v>0</v>
      </c>
      <c r="AE37" s="223">
        <f t="shared" si="23"/>
        <v>0</v>
      </c>
      <c r="AF37" s="223">
        <f t="shared" si="23"/>
        <v>0</v>
      </c>
      <c r="AG37" s="223">
        <f t="shared" si="23"/>
        <v>0</v>
      </c>
      <c r="AH37" s="223">
        <f t="shared" si="23"/>
        <v>0</v>
      </c>
      <c r="AI37" s="223">
        <f t="shared" si="23"/>
        <v>0</v>
      </c>
      <c r="AJ37" s="223">
        <f t="shared" si="23"/>
        <v>0</v>
      </c>
      <c r="AK37" s="223">
        <f t="shared" si="23"/>
        <v>0</v>
      </c>
      <c r="AL37" s="224">
        <f t="shared" si="23"/>
        <v>0</v>
      </c>
      <c r="AM37" s="328" t="str">
        <f t="shared" si="13"/>
        <v/>
      </c>
      <c r="AN37" s="223" t="str">
        <f t="shared" si="24"/>
        <v/>
      </c>
      <c r="AO37" s="223">
        <f t="shared" si="24"/>
        <v>0</v>
      </c>
      <c r="AP37" s="223">
        <f t="shared" si="24"/>
        <v>0</v>
      </c>
      <c r="AQ37" s="223">
        <f t="shared" si="24"/>
        <v>0</v>
      </c>
      <c r="AR37" s="223">
        <f t="shared" si="24"/>
        <v>0</v>
      </c>
      <c r="AS37" s="223">
        <f t="shared" si="24"/>
        <v>0</v>
      </c>
      <c r="AT37" s="223">
        <f t="shared" si="24"/>
        <v>0</v>
      </c>
      <c r="AU37" s="223">
        <f t="shared" si="24"/>
        <v>0</v>
      </c>
      <c r="AV37" s="223">
        <f t="shared" si="24"/>
        <v>0</v>
      </c>
      <c r="AW37" s="223">
        <f t="shared" si="24"/>
        <v>0</v>
      </c>
      <c r="AX37" s="223">
        <f t="shared" si="24"/>
        <v>0</v>
      </c>
      <c r="AY37" s="223">
        <f t="shared" si="24"/>
        <v>0</v>
      </c>
      <c r="AZ37" s="224">
        <f t="shared" si="24"/>
        <v>0</v>
      </c>
      <c r="BA37" s="328" t="str">
        <f t="shared" ref="BA37:BA68" si="28">IF(L37="","",F37*0.007)</f>
        <v/>
      </c>
      <c r="BB37" s="223" t="str">
        <f t="shared" si="25"/>
        <v/>
      </c>
      <c r="BC37" s="223">
        <f t="shared" si="25"/>
        <v>0</v>
      </c>
      <c r="BD37" s="223">
        <f t="shared" si="25"/>
        <v>0</v>
      </c>
      <c r="BE37" s="223">
        <f t="shared" si="25"/>
        <v>0</v>
      </c>
      <c r="BF37" s="223">
        <f t="shared" si="25"/>
        <v>0</v>
      </c>
      <c r="BG37" s="223">
        <f t="shared" si="25"/>
        <v>0</v>
      </c>
      <c r="BH37" s="223">
        <f t="shared" si="25"/>
        <v>0</v>
      </c>
      <c r="BI37" s="223">
        <f t="shared" si="25"/>
        <v>0</v>
      </c>
      <c r="BJ37" s="223">
        <f t="shared" si="25"/>
        <v>0</v>
      </c>
      <c r="BK37" s="223">
        <f t="shared" si="25"/>
        <v>0</v>
      </c>
      <c r="BL37" s="223">
        <f t="shared" si="25"/>
        <v>0</v>
      </c>
      <c r="BM37" s="223">
        <f t="shared" si="25"/>
        <v>0</v>
      </c>
      <c r="BN37" s="224">
        <f t="shared" si="25"/>
        <v>0</v>
      </c>
      <c r="BO37" s="328" t="str">
        <f t="shared" ref="BO37:BO68" si="29">IF(L37="","",F37*J37/100)</f>
        <v/>
      </c>
      <c r="BP37" s="223" t="str">
        <f t="shared" si="26"/>
        <v/>
      </c>
      <c r="BQ37" s="223">
        <f t="shared" si="26"/>
        <v>0</v>
      </c>
      <c r="BR37" s="223">
        <f t="shared" si="26"/>
        <v>0</v>
      </c>
      <c r="BS37" s="223">
        <f t="shared" si="26"/>
        <v>0</v>
      </c>
      <c r="BT37" s="223">
        <f t="shared" si="26"/>
        <v>0</v>
      </c>
      <c r="BU37" s="223">
        <f t="shared" si="26"/>
        <v>0</v>
      </c>
      <c r="BV37" s="223">
        <f t="shared" si="26"/>
        <v>0</v>
      </c>
      <c r="BW37" s="223">
        <f t="shared" si="26"/>
        <v>0</v>
      </c>
      <c r="BX37" s="223">
        <f t="shared" si="26"/>
        <v>0</v>
      </c>
      <c r="BY37" s="223">
        <f t="shared" si="26"/>
        <v>0</v>
      </c>
      <c r="BZ37" s="223">
        <f t="shared" si="26"/>
        <v>0</v>
      </c>
      <c r="CA37" s="223">
        <f t="shared" si="26"/>
        <v>0</v>
      </c>
      <c r="CB37" s="224">
        <f t="shared" si="26"/>
        <v>0</v>
      </c>
      <c r="CD37" s="73">
        <f t="shared" ref="CD37:CD68" si="30">VLOOKUP(H37,$CD$1:$CE$3,2,FALSE)</f>
        <v>0</v>
      </c>
    </row>
    <row r="38" spans="2:82" ht="24" customHeight="1">
      <c r="B38" s="150">
        <v>34</v>
      </c>
      <c r="C38" s="71"/>
      <c r="D38" s="69"/>
      <c r="E38" s="376"/>
      <c r="F38" s="218"/>
      <c r="G38" s="71"/>
      <c r="H38" s="218" t="s">
        <v>251</v>
      </c>
      <c r="I38" s="517"/>
      <c r="J38" s="508">
        <v>0.25</v>
      </c>
      <c r="K38" s="492">
        <v>100</v>
      </c>
      <c r="L38" s="328" t="str">
        <f t="shared" si="27"/>
        <v/>
      </c>
      <c r="M38" s="223">
        <f t="shared" si="10"/>
        <v>0</v>
      </c>
      <c r="N38" s="223">
        <f t="shared" si="22"/>
        <v>0</v>
      </c>
      <c r="O38" s="223">
        <f t="shared" si="22"/>
        <v>0</v>
      </c>
      <c r="P38" s="223">
        <f t="shared" si="22"/>
        <v>0</v>
      </c>
      <c r="Q38" s="223">
        <f t="shared" si="22"/>
        <v>0</v>
      </c>
      <c r="R38" s="223">
        <f t="shared" si="22"/>
        <v>0</v>
      </c>
      <c r="S38" s="223">
        <f t="shared" si="22"/>
        <v>0</v>
      </c>
      <c r="T38" s="223">
        <f t="shared" si="22"/>
        <v>0</v>
      </c>
      <c r="U38" s="223">
        <f t="shared" si="22"/>
        <v>0</v>
      </c>
      <c r="V38" s="223">
        <f t="shared" si="22"/>
        <v>0</v>
      </c>
      <c r="W38" s="223">
        <f t="shared" si="22"/>
        <v>0</v>
      </c>
      <c r="X38" s="223">
        <f t="shared" si="22"/>
        <v>0</v>
      </c>
      <c r="Y38" s="224">
        <f t="shared" si="22"/>
        <v>0</v>
      </c>
      <c r="Z38" s="328">
        <f t="shared" si="23"/>
        <v>0</v>
      </c>
      <c r="AA38" s="223">
        <f t="shared" si="23"/>
        <v>0</v>
      </c>
      <c r="AB38" s="223">
        <f t="shared" si="23"/>
        <v>0</v>
      </c>
      <c r="AC38" s="223">
        <f t="shared" si="23"/>
        <v>0</v>
      </c>
      <c r="AD38" s="223">
        <f t="shared" si="23"/>
        <v>0</v>
      </c>
      <c r="AE38" s="223">
        <f t="shared" si="23"/>
        <v>0</v>
      </c>
      <c r="AF38" s="223">
        <f t="shared" si="23"/>
        <v>0</v>
      </c>
      <c r="AG38" s="223">
        <f t="shared" si="23"/>
        <v>0</v>
      </c>
      <c r="AH38" s="223">
        <f t="shared" si="23"/>
        <v>0</v>
      </c>
      <c r="AI38" s="223">
        <f t="shared" si="23"/>
        <v>0</v>
      </c>
      <c r="AJ38" s="223">
        <f t="shared" si="23"/>
        <v>0</v>
      </c>
      <c r="AK38" s="223">
        <f t="shared" si="23"/>
        <v>0</v>
      </c>
      <c r="AL38" s="224">
        <f t="shared" si="23"/>
        <v>0</v>
      </c>
      <c r="AM38" s="328" t="str">
        <f t="shared" si="13"/>
        <v/>
      </c>
      <c r="AN38" s="223" t="str">
        <f t="shared" si="24"/>
        <v/>
      </c>
      <c r="AO38" s="223">
        <f t="shared" si="24"/>
        <v>0</v>
      </c>
      <c r="AP38" s="223">
        <f t="shared" si="24"/>
        <v>0</v>
      </c>
      <c r="AQ38" s="223">
        <f t="shared" si="24"/>
        <v>0</v>
      </c>
      <c r="AR38" s="223">
        <f t="shared" si="24"/>
        <v>0</v>
      </c>
      <c r="AS38" s="223">
        <f t="shared" si="24"/>
        <v>0</v>
      </c>
      <c r="AT38" s="223">
        <f t="shared" si="24"/>
        <v>0</v>
      </c>
      <c r="AU38" s="223">
        <f t="shared" si="24"/>
        <v>0</v>
      </c>
      <c r="AV38" s="223">
        <f t="shared" si="24"/>
        <v>0</v>
      </c>
      <c r="AW38" s="223">
        <f t="shared" si="24"/>
        <v>0</v>
      </c>
      <c r="AX38" s="223">
        <f t="shared" si="24"/>
        <v>0</v>
      </c>
      <c r="AY38" s="223">
        <f t="shared" si="24"/>
        <v>0</v>
      </c>
      <c r="AZ38" s="224">
        <f t="shared" si="24"/>
        <v>0</v>
      </c>
      <c r="BA38" s="328" t="str">
        <f t="shared" si="28"/>
        <v/>
      </c>
      <c r="BB38" s="223" t="str">
        <f t="shared" si="25"/>
        <v/>
      </c>
      <c r="BC38" s="223">
        <f t="shared" si="25"/>
        <v>0</v>
      </c>
      <c r="BD38" s="223">
        <f t="shared" si="25"/>
        <v>0</v>
      </c>
      <c r="BE38" s="223">
        <f t="shared" si="25"/>
        <v>0</v>
      </c>
      <c r="BF38" s="223">
        <f t="shared" si="25"/>
        <v>0</v>
      </c>
      <c r="BG38" s="223">
        <f t="shared" si="25"/>
        <v>0</v>
      </c>
      <c r="BH38" s="223">
        <f t="shared" si="25"/>
        <v>0</v>
      </c>
      <c r="BI38" s="223">
        <f t="shared" si="25"/>
        <v>0</v>
      </c>
      <c r="BJ38" s="223">
        <f t="shared" si="25"/>
        <v>0</v>
      </c>
      <c r="BK38" s="223">
        <f t="shared" si="25"/>
        <v>0</v>
      </c>
      <c r="BL38" s="223">
        <f t="shared" si="25"/>
        <v>0</v>
      </c>
      <c r="BM38" s="223">
        <f t="shared" si="25"/>
        <v>0</v>
      </c>
      <c r="BN38" s="224">
        <f t="shared" si="25"/>
        <v>0</v>
      </c>
      <c r="BO38" s="328" t="str">
        <f t="shared" si="29"/>
        <v/>
      </c>
      <c r="BP38" s="223" t="str">
        <f t="shared" si="26"/>
        <v/>
      </c>
      <c r="BQ38" s="223">
        <f t="shared" si="26"/>
        <v>0</v>
      </c>
      <c r="BR38" s="223">
        <f t="shared" si="26"/>
        <v>0</v>
      </c>
      <c r="BS38" s="223">
        <f t="shared" si="26"/>
        <v>0</v>
      </c>
      <c r="BT38" s="223">
        <f t="shared" si="26"/>
        <v>0</v>
      </c>
      <c r="BU38" s="223">
        <f t="shared" si="26"/>
        <v>0</v>
      </c>
      <c r="BV38" s="223">
        <f t="shared" si="26"/>
        <v>0</v>
      </c>
      <c r="BW38" s="223">
        <f t="shared" si="26"/>
        <v>0</v>
      </c>
      <c r="BX38" s="223">
        <f t="shared" si="26"/>
        <v>0</v>
      </c>
      <c r="BY38" s="223">
        <f t="shared" si="26"/>
        <v>0</v>
      </c>
      <c r="BZ38" s="223">
        <f t="shared" si="26"/>
        <v>0</v>
      </c>
      <c r="CA38" s="223">
        <f t="shared" si="26"/>
        <v>0</v>
      </c>
      <c r="CB38" s="224">
        <f t="shared" si="26"/>
        <v>0</v>
      </c>
      <c r="CD38" s="73">
        <f t="shared" si="30"/>
        <v>0</v>
      </c>
    </row>
    <row r="39" spans="2:82" ht="24" customHeight="1">
      <c r="B39" s="150">
        <v>35</v>
      </c>
      <c r="C39" s="71"/>
      <c r="D39" s="69"/>
      <c r="E39" s="376"/>
      <c r="F39" s="218"/>
      <c r="G39" s="71"/>
      <c r="H39" s="218" t="s">
        <v>251</v>
      </c>
      <c r="I39" s="517"/>
      <c r="J39" s="508">
        <v>0.25</v>
      </c>
      <c r="K39" s="492">
        <v>100</v>
      </c>
      <c r="L39" s="328" t="str">
        <f t="shared" si="27"/>
        <v/>
      </c>
      <c r="M39" s="223">
        <f t="shared" si="10"/>
        <v>0</v>
      </c>
      <c r="N39" s="223">
        <f t="shared" si="22"/>
        <v>0</v>
      </c>
      <c r="O39" s="223">
        <f t="shared" si="22"/>
        <v>0</v>
      </c>
      <c r="P39" s="223">
        <f t="shared" si="22"/>
        <v>0</v>
      </c>
      <c r="Q39" s="223">
        <f t="shared" si="22"/>
        <v>0</v>
      </c>
      <c r="R39" s="223">
        <f t="shared" si="22"/>
        <v>0</v>
      </c>
      <c r="S39" s="223">
        <f t="shared" si="22"/>
        <v>0</v>
      </c>
      <c r="T39" s="223">
        <f t="shared" si="22"/>
        <v>0</v>
      </c>
      <c r="U39" s="223">
        <f t="shared" si="22"/>
        <v>0</v>
      </c>
      <c r="V39" s="223">
        <f t="shared" si="22"/>
        <v>0</v>
      </c>
      <c r="W39" s="223">
        <f t="shared" si="22"/>
        <v>0</v>
      </c>
      <c r="X39" s="223">
        <f t="shared" si="22"/>
        <v>0</v>
      </c>
      <c r="Y39" s="224">
        <f t="shared" si="22"/>
        <v>0</v>
      </c>
      <c r="Z39" s="328">
        <f t="shared" si="23"/>
        <v>0</v>
      </c>
      <c r="AA39" s="223">
        <f t="shared" si="23"/>
        <v>0</v>
      </c>
      <c r="AB39" s="223">
        <f t="shared" si="23"/>
        <v>0</v>
      </c>
      <c r="AC39" s="223">
        <f t="shared" si="23"/>
        <v>0</v>
      </c>
      <c r="AD39" s="223">
        <f t="shared" si="23"/>
        <v>0</v>
      </c>
      <c r="AE39" s="223">
        <f t="shared" si="23"/>
        <v>0</v>
      </c>
      <c r="AF39" s="223">
        <f t="shared" si="23"/>
        <v>0</v>
      </c>
      <c r="AG39" s="223">
        <f t="shared" si="23"/>
        <v>0</v>
      </c>
      <c r="AH39" s="223">
        <f t="shared" si="23"/>
        <v>0</v>
      </c>
      <c r="AI39" s="223">
        <f t="shared" si="23"/>
        <v>0</v>
      </c>
      <c r="AJ39" s="223">
        <f t="shared" si="23"/>
        <v>0</v>
      </c>
      <c r="AK39" s="223">
        <f t="shared" si="23"/>
        <v>0</v>
      </c>
      <c r="AL39" s="224">
        <f t="shared" si="23"/>
        <v>0</v>
      </c>
      <c r="AM39" s="328" t="str">
        <f t="shared" si="13"/>
        <v/>
      </c>
      <c r="AN39" s="223" t="str">
        <f t="shared" si="24"/>
        <v/>
      </c>
      <c r="AO39" s="223">
        <f t="shared" si="24"/>
        <v>0</v>
      </c>
      <c r="AP39" s="223">
        <f t="shared" si="24"/>
        <v>0</v>
      </c>
      <c r="AQ39" s="223">
        <f t="shared" si="24"/>
        <v>0</v>
      </c>
      <c r="AR39" s="223">
        <f t="shared" si="24"/>
        <v>0</v>
      </c>
      <c r="AS39" s="223">
        <f t="shared" si="24"/>
        <v>0</v>
      </c>
      <c r="AT39" s="223">
        <f t="shared" si="24"/>
        <v>0</v>
      </c>
      <c r="AU39" s="223">
        <f t="shared" si="24"/>
        <v>0</v>
      </c>
      <c r="AV39" s="223">
        <f t="shared" si="24"/>
        <v>0</v>
      </c>
      <c r="AW39" s="223">
        <f t="shared" si="24"/>
        <v>0</v>
      </c>
      <c r="AX39" s="223">
        <f t="shared" si="24"/>
        <v>0</v>
      </c>
      <c r="AY39" s="223">
        <f t="shared" si="24"/>
        <v>0</v>
      </c>
      <c r="AZ39" s="224">
        <f t="shared" si="24"/>
        <v>0</v>
      </c>
      <c r="BA39" s="328" t="str">
        <f t="shared" si="28"/>
        <v/>
      </c>
      <c r="BB39" s="223" t="str">
        <f t="shared" si="25"/>
        <v/>
      </c>
      <c r="BC39" s="223">
        <f t="shared" si="25"/>
        <v>0</v>
      </c>
      <c r="BD39" s="223">
        <f t="shared" si="25"/>
        <v>0</v>
      </c>
      <c r="BE39" s="223">
        <f t="shared" si="25"/>
        <v>0</v>
      </c>
      <c r="BF39" s="223">
        <f t="shared" si="25"/>
        <v>0</v>
      </c>
      <c r="BG39" s="223">
        <f t="shared" si="25"/>
        <v>0</v>
      </c>
      <c r="BH39" s="223">
        <f t="shared" si="25"/>
        <v>0</v>
      </c>
      <c r="BI39" s="223">
        <f t="shared" si="25"/>
        <v>0</v>
      </c>
      <c r="BJ39" s="223">
        <f t="shared" si="25"/>
        <v>0</v>
      </c>
      <c r="BK39" s="223">
        <f t="shared" si="25"/>
        <v>0</v>
      </c>
      <c r="BL39" s="223">
        <f t="shared" si="25"/>
        <v>0</v>
      </c>
      <c r="BM39" s="223">
        <f t="shared" si="25"/>
        <v>0</v>
      </c>
      <c r="BN39" s="224">
        <f t="shared" si="25"/>
        <v>0</v>
      </c>
      <c r="BO39" s="328" t="str">
        <f t="shared" si="29"/>
        <v/>
      </c>
      <c r="BP39" s="223" t="str">
        <f t="shared" si="26"/>
        <v/>
      </c>
      <c r="BQ39" s="223">
        <f t="shared" si="26"/>
        <v>0</v>
      </c>
      <c r="BR39" s="223">
        <f t="shared" si="26"/>
        <v>0</v>
      </c>
      <c r="BS39" s="223">
        <f t="shared" si="26"/>
        <v>0</v>
      </c>
      <c r="BT39" s="223">
        <f t="shared" si="26"/>
        <v>0</v>
      </c>
      <c r="BU39" s="223">
        <f t="shared" si="26"/>
        <v>0</v>
      </c>
      <c r="BV39" s="223">
        <f t="shared" si="26"/>
        <v>0</v>
      </c>
      <c r="BW39" s="223">
        <f t="shared" si="26"/>
        <v>0</v>
      </c>
      <c r="BX39" s="223">
        <f t="shared" si="26"/>
        <v>0</v>
      </c>
      <c r="BY39" s="223">
        <f t="shared" si="26"/>
        <v>0</v>
      </c>
      <c r="BZ39" s="223">
        <f t="shared" si="26"/>
        <v>0</v>
      </c>
      <c r="CA39" s="223">
        <f t="shared" si="26"/>
        <v>0</v>
      </c>
      <c r="CB39" s="224">
        <f t="shared" si="26"/>
        <v>0</v>
      </c>
      <c r="CD39" s="73">
        <f t="shared" si="30"/>
        <v>0</v>
      </c>
    </row>
    <row r="40" spans="2:82" ht="24" customHeight="1">
      <c r="B40" s="150">
        <v>36</v>
      </c>
      <c r="C40" s="71"/>
      <c r="D40" s="69"/>
      <c r="E40" s="376"/>
      <c r="F40" s="218"/>
      <c r="G40" s="71"/>
      <c r="H40" s="218" t="s">
        <v>251</v>
      </c>
      <c r="I40" s="517"/>
      <c r="J40" s="508">
        <v>0.25</v>
      </c>
      <c r="K40" s="492">
        <v>100</v>
      </c>
      <c r="L40" s="328" t="str">
        <f t="shared" si="27"/>
        <v/>
      </c>
      <c r="M40" s="223">
        <f t="shared" si="10"/>
        <v>0</v>
      </c>
      <c r="N40" s="223">
        <f t="shared" si="22"/>
        <v>0</v>
      </c>
      <c r="O40" s="223">
        <f t="shared" si="22"/>
        <v>0</v>
      </c>
      <c r="P40" s="223">
        <f t="shared" si="22"/>
        <v>0</v>
      </c>
      <c r="Q40" s="223">
        <f t="shared" si="22"/>
        <v>0</v>
      </c>
      <c r="R40" s="223">
        <f t="shared" si="22"/>
        <v>0</v>
      </c>
      <c r="S40" s="223">
        <f t="shared" si="22"/>
        <v>0</v>
      </c>
      <c r="T40" s="223">
        <f t="shared" si="22"/>
        <v>0</v>
      </c>
      <c r="U40" s="223">
        <f t="shared" si="22"/>
        <v>0</v>
      </c>
      <c r="V40" s="223">
        <f t="shared" si="22"/>
        <v>0</v>
      </c>
      <c r="W40" s="223">
        <f t="shared" si="22"/>
        <v>0</v>
      </c>
      <c r="X40" s="223">
        <f t="shared" si="22"/>
        <v>0</v>
      </c>
      <c r="Y40" s="224">
        <f t="shared" si="22"/>
        <v>0</v>
      </c>
      <c r="Z40" s="328">
        <f t="shared" si="23"/>
        <v>0</v>
      </c>
      <c r="AA40" s="223">
        <f t="shared" si="23"/>
        <v>0</v>
      </c>
      <c r="AB40" s="223">
        <f t="shared" si="23"/>
        <v>0</v>
      </c>
      <c r="AC40" s="223">
        <f t="shared" si="23"/>
        <v>0</v>
      </c>
      <c r="AD40" s="223">
        <f t="shared" si="23"/>
        <v>0</v>
      </c>
      <c r="AE40" s="223">
        <f t="shared" si="23"/>
        <v>0</v>
      </c>
      <c r="AF40" s="223">
        <f t="shared" si="23"/>
        <v>0</v>
      </c>
      <c r="AG40" s="223">
        <f t="shared" si="23"/>
        <v>0</v>
      </c>
      <c r="AH40" s="223">
        <f t="shared" si="23"/>
        <v>0</v>
      </c>
      <c r="AI40" s="223">
        <f t="shared" si="23"/>
        <v>0</v>
      </c>
      <c r="AJ40" s="223">
        <f t="shared" si="23"/>
        <v>0</v>
      </c>
      <c r="AK40" s="223">
        <f t="shared" si="23"/>
        <v>0</v>
      </c>
      <c r="AL40" s="224">
        <f t="shared" si="23"/>
        <v>0</v>
      </c>
      <c r="AM40" s="328" t="str">
        <f t="shared" si="13"/>
        <v/>
      </c>
      <c r="AN40" s="223" t="str">
        <f t="shared" si="24"/>
        <v/>
      </c>
      <c r="AO40" s="223">
        <f t="shared" si="24"/>
        <v>0</v>
      </c>
      <c r="AP40" s="223">
        <f t="shared" si="24"/>
        <v>0</v>
      </c>
      <c r="AQ40" s="223">
        <f t="shared" si="24"/>
        <v>0</v>
      </c>
      <c r="AR40" s="223">
        <f t="shared" si="24"/>
        <v>0</v>
      </c>
      <c r="AS40" s="223">
        <f t="shared" si="24"/>
        <v>0</v>
      </c>
      <c r="AT40" s="223">
        <f t="shared" si="24"/>
        <v>0</v>
      </c>
      <c r="AU40" s="223">
        <f t="shared" si="24"/>
        <v>0</v>
      </c>
      <c r="AV40" s="223">
        <f t="shared" si="24"/>
        <v>0</v>
      </c>
      <c r="AW40" s="223">
        <f t="shared" si="24"/>
        <v>0</v>
      </c>
      <c r="AX40" s="223">
        <f t="shared" si="24"/>
        <v>0</v>
      </c>
      <c r="AY40" s="223">
        <f t="shared" si="24"/>
        <v>0</v>
      </c>
      <c r="AZ40" s="224">
        <f t="shared" si="24"/>
        <v>0</v>
      </c>
      <c r="BA40" s="328" t="str">
        <f t="shared" si="28"/>
        <v/>
      </c>
      <c r="BB40" s="223" t="str">
        <f t="shared" si="25"/>
        <v/>
      </c>
      <c r="BC40" s="223">
        <f t="shared" si="25"/>
        <v>0</v>
      </c>
      <c r="BD40" s="223">
        <f t="shared" si="25"/>
        <v>0</v>
      </c>
      <c r="BE40" s="223">
        <f t="shared" si="25"/>
        <v>0</v>
      </c>
      <c r="BF40" s="223">
        <f t="shared" si="25"/>
        <v>0</v>
      </c>
      <c r="BG40" s="223">
        <f t="shared" si="25"/>
        <v>0</v>
      </c>
      <c r="BH40" s="223">
        <f t="shared" si="25"/>
        <v>0</v>
      </c>
      <c r="BI40" s="223">
        <f t="shared" si="25"/>
        <v>0</v>
      </c>
      <c r="BJ40" s="223">
        <f t="shared" si="25"/>
        <v>0</v>
      </c>
      <c r="BK40" s="223">
        <f t="shared" si="25"/>
        <v>0</v>
      </c>
      <c r="BL40" s="223">
        <f t="shared" si="25"/>
        <v>0</v>
      </c>
      <c r="BM40" s="223">
        <f t="shared" si="25"/>
        <v>0</v>
      </c>
      <c r="BN40" s="224">
        <f t="shared" si="25"/>
        <v>0</v>
      </c>
      <c r="BO40" s="328" t="str">
        <f t="shared" si="29"/>
        <v/>
      </c>
      <c r="BP40" s="223" t="str">
        <f t="shared" si="26"/>
        <v/>
      </c>
      <c r="BQ40" s="223">
        <f t="shared" si="26"/>
        <v>0</v>
      </c>
      <c r="BR40" s="223">
        <f t="shared" si="26"/>
        <v>0</v>
      </c>
      <c r="BS40" s="223">
        <f t="shared" si="26"/>
        <v>0</v>
      </c>
      <c r="BT40" s="223">
        <f t="shared" si="26"/>
        <v>0</v>
      </c>
      <c r="BU40" s="223">
        <f t="shared" si="26"/>
        <v>0</v>
      </c>
      <c r="BV40" s="223">
        <f t="shared" si="26"/>
        <v>0</v>
      </c>
      <c r="BW40" s="223">
        <f t="shared" si="26"/>
        <v>0</v>
      </c>
      <c r="BX40" s="223">
        <f t="shared" si="26"/>
        <v>0</v>
      </c>
      <c r="BY40" s="223">
        <f t="shared" si="26"/>
        <v>0</v>
      </c>
      <c r="BZ40" s="223">
        <f t="shared" si="26"/>
        <v>0</v>
      </c>
      <c r="CA40" s="223">
        <f t="shared" si="26"/>
        <v>0</v>
      </c>
      <c r="CB40" s="224">
        <f t="shared" si="26"/>
        <v>0</v>
      </c>
      <c r="CD40" s="73">
        <f t="shared" si="30"/>
        <v>0</v>
      </c>
    </row>
    <row r="41" spans="2:82" ht="24" customHeight="1">
      <c r="B41" s="150">
        <v>37</v>
      </c>
      <c r="C41" s="71"/>
      <c r="D41" s="69"/>
      <c r="E41" s="376"/>
      <c r="F41" s="218"/>
      <c r="G41" s="71"/>
      <c r="H41" s="218" t="s">
        <v>251</v>
      </c>
      <c r="I41" s="517"/>
      <c r="J41" s="508">
        <v>0.25</v>
      </c>
      <c r="K41" s="492">
        <v>100</v>
      </c>
      <c r="L41" s="328" t="str">
        <f t="shared" si="27"/>
        <v/>
      </c>
      <c r="M41" s="223">
        <f t="shared" si="10"/>
        <v>0</v>
      </c>
      <c r="N41" s="223">
        <f t="shared" si="22"/>
        <v>0</v>
      </c>
      <c r="O41" s="223">
        <f t="shared" si="22"/>
        <v>0</v>
      </c>
      <c r="P41" s="223">
        <f t="shared" si="22"/>
        <v>0</v>
      </c>
      <c r="Q41" s="223">
        <f t="shared" si="22"/>
        <v>0</v>
      </c>
      <c r="R41" s="223">
        <f t="shared" si="22"/>
        <v>0</v>
      </c>
      <c r="S41" s="223">
        <f t="shared" si="22"/>
        <v>0</v>
      </c>
      <c r="T41" s="223">
        <f t="shared" si="22"/>
        <v>0</v>
      </c>
      <c r="U41" s="223">
        <f t="shared" si="22"/>
        <v>0</v>
      </c>
      <c r="V41" s="223">
        <f t="shared" si="22"/>
        <v>0</v>
      </c>
      <c r="W41" s="223">
        <f t="shared" si="22"/>
        <v>0</v>
      </c>
      <c r="X41" s="223">
        <f t="shared" si="22"/>
        <v>0</v>
      </c>
      <c r="Y41" s="224">
        <f t="shared" si="22"/>
        <v>0</v>
      </c>
      <c r="Z41" s="328">
        <f t="shared" si="23"/>
        <v>0</v>
      </c>
      <c r="AA41" s="223">
        <f t="shared" si="23"/>
        <v>0</v>
      </c>
      <c r="AB41" s="223">
        <f t="shared" si="23"/>
        <v>0</v>
      </c>
      <c r="AC41" s="223">
        <f t="shared" si="23"/>
        <v>0</v>
      </c>
      <c r="AD41" s="223">
        <f t="shared" si="23"/>
        <v>0</v>
      </c>
      <c r="AE41" s="223">
        <f t="shared" si="23"/>
        <v>0</v>
      </c>
      <c r="AF41" s="223">
        <f t="shared" si="23"/>
        <v>0</v>
      </c>
      <c r="AG41" s="223">
        <f t="shared" si="23"/>
        <v>0</v>
      </c>
      <c r="AH41" s="223">
        <f t="shared" si="23"/>
        <v>0</v>
      </c>
      <c r="AI41" s="223">
        <f t="shared" si="23"/>
        <v>0</v>
      </c>
      <c r="AJ41" s="223">
        <f t="shared" si="23"/>
        <v>0</v>
      </c>
      <c r="AK41" s="223">
        <f t="shared" si="23"/>
        <v>0</v>
      </c>
      <c r="AL41" s="224">
        <f t="shared" si="23"/>
        <v>0</v>
      </c>
      <c r="AM41" s="328" t="str">
        <f t="shared" si="13"/>
        <v/>
      </c>
      <c r="AN41" s="223" t="str">
        <f t="shared" si="24"/>
        <v/>
      </c>
      <c r="AO41" s="223">
        <f t="shared" si="24"/>
        <v>0</v>
      </c>
      <c r="AP41" s="223">
        <f t="shared" si="24"/>
        <v>0</v>
      </c>
      <c r="AQ41" s="223">
        <f t="shared" si="24"/>
        <v>0</v>
      </c>
      <c r="AR41" s="223">
        <f t="shared" si="24"/>
        <v>0</v>
      </c>
      <c r="AS41" s="223">
        <f t="shared" si="24"/>
        <v>0</v>
      </c>
      <c r="AT41" s="223">
        <f t="shared" si="24"/>
        <v>0</v>
      </c>
      <c r="AU41" s="223">
        <f t="shared" si="24"/>
        <v>0</v>
      </c>
      <c r="AV41" s="223">
        <f t="shared" si="24"/>
        <v>0</v>
      </c>
      <c r="AW41" s="223">
        <f t="shared" si="24"/>
        <v>0</v>
      </c>
      <c r="AX41" s="223">
        <f t="shared" si="24"/>
        <v>0</v>
      </c>
      <c r="AY41" s="223">
        <f t="shared" si="24"/>
        <v>0</v>
      </c>
      <c r="AZ41" s="224">
        <f t="shared" si="24"/>
        <v>0</v>
      </c>
      <c r="BA41" s="328" t="str">
        <f t="shared" si="28"/>
        <v/>
      </c>
      <c r="BB41" s="223" t="str">
        <f t="shared" si="25"/>
        <v/>
      </c>
      <c r="BC41" s="223">
        <f t="shared" si="25"/>
        <v>0</v>
      </c>
      <c r="BD41" s="223">
        <f t="shared" si="25"/>
        <v>0</v>
      </c>
      <c r="BE41" s="223">
        <f t="shared" si="25"/>
        <v>0</v>
      </c>
      <c r="BF41" s="223">
        <f t="shared" si="25"/>
        <v>0</v>
      </c>
      <c r="BG41" s="223">
        <f t="shared" si="25"/>
        <v>0</v>
      </c>
      <c r="BH41" s="223">
        <f t="shared" si="25"/>
        <v>0</v>
      </c>
      <c r="BI41" s="223">
        <f t="shared" si="25"/>
        <v>0</v>
      </c>
      <c r="BJ41" s="223">
        <f t="shared" si="25"/>
        <v>0</v>
      </c>
      <c r="BK41" s="223">
        <f t="shared" si="25"/>
        <v>0</v>
      </c>
      <c r="BL41" s="223">
        <f t="shared" si="25"/>
        <v>0</v>
      </c>
      <c r="BM41" s="223">
        <f t="shared" si="25"/>
        <v>0</v>
      </c>
      <c r="BN41" s="224">
        <f t="shared" si="25"/>
        <v>0</v>
      </c>
      <c r="BO41" s="328" t="str">
        <f t="shared" si="29"/>
        <v/>
      </c>
      <c r="BP41" s="223" t="str">
        <f t="shared" si="26"/>
        <v/>
      </c>
      <c r="BQ41" s="223">
        <f t="shared" si="26"/>
        <v>0</v>
      </c>
      <c r="BR41" s="223">
        <f t="shared" si="26"/>
        <v>0</v>
      </c>
      <c r="BS41" s="223">
        <f t="shared" si="26"/>
        <v>0</v>
      </c>
      <c r="BT41" s="223">
        <f t="shared" si="26"/>
        <v>0</v>
      </c>
      <c r="BU41" s="223">
        <f t="shared" si="26"/>
        <v>0</v>
      </c>
      <c r="BV41" s="223">
        <f t="shared" si="26"/>
        <v>0</v>
      </c>
      <c r="BW41" s="223">
        <f t="shared" si="26"/>
        <v>0</v>
      </c>
      <c r="BX41" s="223">
        <f t="shared" si="26"/>
        <v>0</v>
      </c>
      <c r="BY41" s="223">
        <f t="shared" si="26"/>
        <v>0</v>
      </c>
      <c r="BZ41" s="223">
        <f t="shared" si="26"/>
        <v>0</v>
      </c>
      <c r="CA41" s="223">
        <f t="shared" si="26"/>
        <v>0</v>
      </c>
      <c r="CB41" s="224">
        <f t="shared" si="26"/>
        <v>0</v>
      </c>
      <c r="CD41" s="73">
        <f t="shared" si="30"/>
        <v>0</v>
      </c>
    </row>
    <row r="42" spans="2:82" ht="24" customHeight="1">
      <c r="B42" s="150">
        <v>38</v>
      </c>
      <c r="C42" s="71"/>
      <c r="D42" s="69"/>
      <c r="E42" s="376"/>
      <c r="F42" s="218"/>
      <c r="G42" s="71"/>
      <c r="H42" s="218" t="s">
        <v>251</v>
      </c>
      <c r="I42" s="517"/>
      <c r="J42" s="508">
        <v>0.25</v>
      </c>
      <c r="K42" s="492">
        <v>100</v>
      </c>
      <c r="L42" s="328" t="str">
        <f t="shared" si="27"/>
        <v/>
      </c>
      <c r="M42" s="223">
        <f t="shared" si="10"/>
        <v>0</v>
      </c>
      <c r="N42" s="223">
        <f t="shared" si="22"/>
        <v>0</v>
      </c>
      <c r="O42" s="223">
        <f t="shared" si="22"/>
        <v>0</v>
      </c>
      <c r="P42" s="223">
        <f t="shared" si="22"/>
        <v>0</v>
      </c>
      <c r="Q42" s="223">
        <f t="shared" si="22"/>
        <v>0</v>
      </c>
      <c r="R42" s="223">
        <f t="shared" si="22"/>
        <v>0</v>
      </c>
      <c r="S42" s="223">
        <f t="shared" si="22"/>
        <v>0</v>
      </c>
      <c r="T42" s="223">
        <f t="shared" si="22"/>
        <v>0</v>
      </c>
      <c r="U42" s="223">
        <f t="shared" si="22"/>
        <v>0</v>
      </c>
      <c r="V42" s="223">
        <f t="shared" si="22"/>
        <v>0</v>
      </c>
      <c r="W42" s="223">
        <f t="shared" si="22"/>
        <v>0</v>
      </c>
      <c r="X42" s="223">
        <f t="shared" si="22"/>
        <v>0</v>
      </c>
      <c r="Y42" s="224">
        <f t="shared" si="22"/>
        <v>0</v>
      </c>
      <c r="Z42" s="328">
        <f t="shared" si="23"/>
        <v>0</v>
      </c>
      <c r="AA42" s="223">
        <f t="shared" si="23"/>
        <v>0</v>
      </c>
      <c r="AB42" s="223">
        <f t="shared" si="23"/>
        <v>0</v>
      </c>
      <c r="AC42" s="223">
        <f t="shared" si="23"/>
        <v>0</v>
      </c>
      <c r="AD42" s="223">
        <f t="shared" si="23"/>
        <v>0</v>
      </c>
      <c r="AE42" s="223">
        <f t="shared" si="23"/>
        <v>0</v>
      </c>
      <c r="AF42" s="223">
        <f t="shared" si="23"/>
        <v>0</v>
      </c>
      <c r="AG42" s="223">
        <f t="shared" si="23"/>
        <v>0</v>
      </c>
      <c r="AH42" s="223">
        <f t="shared" si="23"/>
        <v>0</v>
      </c>
      <c r="AI42" s="223">
        <f t="shared" si="23"/>
        <v>0</v>
      </c>
      <c r="AJ42" s="223">
        <f t="shared" si="23"/>
        <v>0</v>
      </c>
      <c r="AK42" s="223">
        <f t="shared" si="23"/>
        <v>0</v>
      </c>
      <c r="AL42" s="224">
        <f t="shared" si="23"/>
        <v>0</v>
      </c>
      <c r="AM42" s="328" t="str">
        <f t="shared" si="13"/>
        <v/>
      </c>
      <c r="AN42" s="223" t="str">
        <f t="shared" si="24"/>
        <v/>
      </c>
      <c r="AO42" s="223">
        <f t="shared" si="24"/>
        <v>0</v>
      </c>
      <c r="AP42" s="223">
        <f t="shared" si="24"/>
        <v>0</v>
      </c>
      <c r="AQ42" s="223">
        <f t="shared" si="24"/>
        <v>0</v>
      </c>
      <c r="AR42" s="223">
        <f t="shared" si="24"/>
        <v>0</v>
      </c>
      <c r="AS42" s="223">
        <f t="shared" si="24"/>
        <v>0</v>
      </c>
      <c r="AT42" s="223">
        <f t="shared" si="24"/>
        <v>0</v>
      </c>
      <c r="AU42" s="223">
        <f t="shared" si="24"/>
        <v>0</v>
      </c>
      <c r="AV42" s="223">
        <f t="shared" si="24"/>
        <v>0</v>
      </c>
      <c r="AW42" s="223">
        <f t="shared" si="24"/>
        <v>0</v>
      </c>
      <c r="AX42" s="223">
        <f t="shared" si="24"/>
        <v>0</v>
      </c>
      <c r="AY42" s="223">
        <f t="shared" si="24"/>
        <v>0</v>
      </c>
      <c r="AZ42" s="224">
        <f t="shared" si="24"/>
        <v>0</v>
      </c>
      <c r="BA42" s="328" t="str">
        <f t="shared" si="28"/>
        <v/>
      </c>
      <c r="BB42" s="223" t="str">
        <f t="shared" si="25"/>
        <v/>
      </c>
      <c r="BC42" s="223">
        <f t="shared" si="25"/>
        <v>0</v>
      </c>
      <c r="BD42" s="223">
        <f t="shared" si="25"/>
        <v>0</v>
      </c>
      <c r="BE42" s="223">
        <f t="shared" si="25"/>
        <v>0</v>
      </c>
      <c r="BF42" s="223">
        <f t="shared" si="25"/>
        <v>0</v>
      </c>
      <c r="BG42" s="223">
        <f t="shared" si="25"/>
        <v>0</v>
      </c>
      <c r="BH42" s="223">
        <f t="shared" si="25"/>
        <v>0</v>
      </c>
      <c r="BI42" s="223">
        <f t="shared" si="25"/>
        <v>0</v>
      </c>
      <c r="BJ42" s="223">
        <f t="shared" si="25"/>
        <v>0</v>
      </c>
      <c r="BK42" s="223">
        <f t="shared" si="25"/>
        <v>0</v>
      </c>
      <c r="BL42" s="223">
        <f t="shared" si="25"/>
        <v>0</v>
      </c>
      <c r="BM42" s="223">
        <f t="shared" si="25"/>
        <v>0</v>
      </c>
      <c r="BN42" s="224">
        <f t="shared" si="25"/>
        <v>0</v>
      </c>
      <c r="BO42" s="328" t="str">
        <f t="shared" si="29"/>
        <v/>
      </c>
      <c r="BP42" s="223" t="str">
        <f t="shared" si="26"/>
        <v/>
      </c>
      <c r="BQ42" s="223">
        <f t="shared" si="26"/>
        <v>0</v>
      </c>
      <c r="BR42" s="223">
        <f t="shared" si="26"/>
        <v>0</v>
      </c>
      <c r="BS42" s="223">
        <f t="shared" si="26"/>
        <v>0</v>
      </c>
      <c r="BT42" s="223">
        <f t="shared" si="26"/>
        <v>0</v>
      </c>
      <c r="BU42" s="223">
        <f t="shared" si="26"/>
        <v>0</v>
      </c>
      <c r="BV42" s="223">
        <f t="shared" si="26"/>
        <v>0</v>
      </c>
      <c r="BW42" s="223">
        <f t="shared" si="26"/>
        <v>0</v>
      </c>
      <c r="BX42" s="223">
        <f t="shared" si="26"/>
        <v>0</v>
      </c>
      <c r="BY42" s="223">
        <f t="shared" si="26"/>
        <v>0</v>
      </c>
      <c r="BZ42" s="223">
        <f t="shared" si="26"/>
        <v>0</v>
      </c>
      <c r="CA42" s="223">
        <f t="shared" si="26"/>
        <v>0</v>
      </c>
      <c r="CB42" s="224">
        <f t="shared" si="26"/>
        <v>0</v>
      </c>
      <c r="CD42" s="73">
        <f t="shared" si="30"/>
        <v>0</v>
      </c>
    </row>
    <row r="43" spans="2:82" ht="24" customHeight="1">
      <c r="B43" s="150">
        <v>39</v>
      </c>
      <c r="C43" s="71"/>
      <c r="D43" s="69"/>
      <c r="E43" s="376"/>
      <c r="F43" s="218"/>
      <c r="G43" s="71"/>
      <c r="H43" s="218" t="s">
        <v>251</v>
      </c>
      <c r="I43" s="517"/>
      <c r="J43" s="508">
        <v>0.25</v>
      </c>
      <c r="K43" s="492">
        <v>100</v>
      </c>
      <c r="L43" s="328" t="str">
        <f t="shared" si="27"/>
        <v/>
      </c>
      <c r="M43" s="223">
        <f t="shared" si="10"/>
        <v>0</v>
      </c>
      <c r="N43" s="223">
        <f t="shared" si="22"/>
        <v>0</v>
      </c>
      <c r="O43" s="223">
        <f t="shared" si="22"/>
        <v>0</v>
      </c>
      <c r="P43" s="223">
        <f t="shared" si="22"/>
        <v>0</v>
      </c>
      <c r="Q43" s="223">
        <f t="shared" si="22"/>
        <v>0</v>
      </c>
      <c r="R43" s="223">
        <f t="shared" si="22"/>
        <v>0</v>
      </c>
      <c r="S43" s="223">
        <f t="shared" si="22"/>
        <v>0</v>
      </c>
      <c r="T43" s="223">
        <f t="shared" si="22"/>
        <v>0</v>
      </c>
      <c r="U43" s="223">
        <f t="shared" si="22"/>
        <v>0</v>
      </c>
      <c r="V43" s="223">
        <f t="shared" si="22"/>
        <v>0</v>
      </c>
      <c r="W43" s="223">
        <f t="shared" si="22"/>
        <v>0</v>
      </c>
      <c r="X43" s="223">
        <f t="shared" si="22"/>
        <v>0</v>
      </c>
      <c r="Y43" s="224">
        <f t="shared" si="22"/>
        <v>0</v>
      </c>
      <c r="Z43" s="328">
        <f t="shared" si="23"/>
        <v>0</v>
      </c>
      <c r="AA43" s="223">
        <f t="shared" si="23"/>
        <v>0</v>
      </c>
      <c r="AB43" s="223">
        <f t="shared" si="23"/>
        <v>0</v>
      </c>
      <c r="AC43" s="223">
        <f t="shared" si="23"/>
        <v>0</v>
      </c>
      <c r="AD43" s="223">
        <f t="shared" si="23"/>
        <v>0</v>
      </c>
      <c r="AE43" s="223">
        <f t="shared" si="23"/>
        <v>0</v>
      </c>
      <c r="AF43" s="223">
        <f t="shared" si="23"/>
        <v>0</v>
      </c>
      <c r="AG43" s="223">
        <f t="shared" si="23"/>
        <v>0</v>
      </c>
      <c r="AH43" s="223">
        <f t="shared" si="23"/>
        <v>0</v>
      </c>
      <c r="AI43" s="223">
        <f t="shared" si="23"/>
        <v>0</v>
      </c>
      <c r="AJ43" s="223">
        <f t="shared" si="23"/>
        <v>0</v>
      </c>
      <c r="AK43" s="223">
        <f t="shared" si="23"/>
        <v>0</v>
      </c>
      <c r="AL43" s="224">
        <f t="shared" si="23"/>
        <v>0</v>
      </c>
      <c r="AM43" s="328" t="str">
        <f t="shared" si="13"/>
        <v/>
      </c>
      <c r="AN43" s="223" t="str">
        <f t="shared" si="24"/>
        <v/>
      </c>
      <c r="AO43" s="223">
        <f t="shared" si="24"/>
        <v>0</v>
      </c>
      <c r="AP43" s="223">
        <f t="shared" si="24"/>
        <v>0</v>
      </c>
      <c r="AQ43" s="223">
        <f t="shared" si="24"/>
        <v>0</v>
      </c>
      <c r="AR43" s="223">
        <f t="shared" si="24"/>
        <v>0</v>
      </c>
      <c r="AS43" s="223">
        <f t="shared" si="24"/>
        <v>0</v>
      </c>
      <c r="AT43" s="223">
        <f t="shared" si="24"/>
        <v>0</v>
      </c>
      <c r="AU43" s="223">
        <f t="shared" si="24"/>
        <v>0</v>
      </c>
      <c r="AV43" s="223">
        <f t="shared" si="24"/>
        <v>0</v>
      </c>
      <c r="AW43" s="223">
        <f t="shared" si="24"/>
        <v>0</v>
      </c>
      <c r="AX43" s="223">
        <f t="shared" si="24"/>
        <v>0</v>
      </c>
      <c r="AY43" s="223">
        <f t="shared" si="24"/>
        <v>0</v>
      </c>
      <c r="AZ43" s="224">
        <f t="shared" si="24"/>
        <v>0</v>
      </c>
      <c r="BA43" s="328" t="str">
        <f t="shared" si="28"/>
        <v/>
      </c>
      <c r="BB43" s="223" t="str">
        <f t="shared" si="25"/>
        <v/>
      </c>
      <c r="BC43" s="223">
        <f t="shared" si="25"/>
        <v>0</v>
      </c>
      <c r="BD43" s="223">
        <f t="shared" si="25"/>
        <v>0</v>
      </c>
      <c r="BE43" s="223">
        <f t="shared" si="25"/>
        <v>0</v>
      </c>
      <c r="BF43" s="223">
        <f t="shared" si="25"/>
        <v>0</v>
      </c>
      <c r="BG43" s="223">
        <f t="shared" si="25"/>
        <v>0</v>
      </c>
      <c r="BH43" s="223">
        <f t="shared" si="25"/>
        <v>0</v>
      </c>
      <c r="BI43" s="223">
        <f t="shared" si="25"/>
        <v>0</v>
      </c>
      <c r="BJ43" s="223">
        <f t="shared" si="25"/>
        <v>0</v>
      </c>
      <c r="BK43" s="223">
        <f t="shared" si="25"/>
        <v>0</v>
      </c>
      <c r="BL43" s="223">
        <f t="shared" si="25"/>
        <v>0</v>
      </c>
      <c r="BM43" s="223">
        <f t="shared" si="25"/>
        <v>0</v>
      </c>
      <c r="BN43" s="224">
        <f t="shared" si="25"/>
        <v>0</v>
      </c>
      <c r="BO43" s="328" t="str">
        <f t="shared" si="29"/>
        <v/>
      </c>
      <c r="BP43" s="223" t="str">
        <f t="shared" si="26"/>
        <v/>
      </c>
      <c r="BQ43" s="223">
        <f t="shared" si="26"/>
        <v>0</v>
      </c>
      <c r="BR43" s="223">
        <f t="shared" si="26"/>
        <v>0</v>
      </c>
      <c r="BS43" s="223">
        <f t="shared" si="26"/>
        <v>0</v>
      </c>
      <c r="BT43" s="223">
        <f t="shared" si="26"/>
        <v>0</v>
      </c>
      <c r="BU43" s="223">
        <f t="shared" si="26"/>
        <v>0</v>
      </c>
      <c r="BV43" s="223">
        <f t="shared" si="26"/>
        <v>0</v>
      </c>
      <c r="BW43" s="223">
        <f t="shared" si="26"/>
        <v>0</v>
      </c>
      <c r="BX43" s="223">
        <f t="shared" si="26"/>
        <v>0</v>
      </c>
      <c r="BY43" s="223">
        <f t="shared" si="26"/>
        <v>0</v>
      </c>
      <c r="BZ43" s="223">
        <f t="shared" si="26"/>
        <v>0</v>
      </c>
      <c r="CA43" s="223">
        <f t="shared" si="26"/>
        <v>0</v>
      </c>
      <c r="CB43" s="224">
        <f t="shared" si="26"/>
        <v>0</v>
      </c>
      <c r="CD43" s="73">
        <f t="shared" si="30"/>
        <v>0</v>
      </c>
    </row>
    <row r="44" spans="2:82" ht="24" customHeight="1">
      <c r="B44" s="150">
        <v>40</v>
      </c>
      <c r="C44" s="71"/>
      <c r="D44" s="69"/>
      <c r="E44" s="376"/>
      <c r="F44" s="218"/>
      <c r="G44" s="71"/>
      <c r="H44" s="218" t="s">
        <v>251</v>
      </c>
      <c r="I44" s="517"/>
      <c r="J44" s="508">
        <v>0.25</v>
      </c>
      <c r="K44" s="492">
        <v>100</v>
      </c>
      <c r="L44" s="328" t="str">
        <f t="shared" si="27"/>
        <v/>
      </c>
      <c r="M44" s="223">
        <f t="shared" si="10"/>
        <v>0</v>
      </c>
      <c r="N44" s="223">
        <f t="shared" si="22"/>
        <v>0</v>
      </c>
      <c r="O44" s="223">
        <f t="shared" si="22"/>
        <v>0</v>
      </c>
      <c r="P44" s="223">
        <f t="shared" si="22"/>
        <v>0</v>
      </c>
      <c r="Q44" s="223">
        <f t="shared" si="22"/>
        <v>0</v>
      </c>
      <c r="R44" s="223">
        <f t="shared" si="22"/>
        <v>0</v>
      </c>
      <c r="S44" s="223">
        <f t="shared" si="22"/>
        <v>0</v>
      </c>
      <c r="T44" s="223">
        <f t="shared" si="22"/>
        <v>0</v>
      </c>
      <c r="U44" s="223">
        <f t="shared" si="22"/>
        <v>0</v>
      </c>
      <c r="V44" s="223">
        <f t="shared" si="22"/>
        <v>0</v>
      </c>
      <c r="W44" s="223">
        <f t="shared" si="22"/>
        <v>0</v>
      </c>
      <c r="X44" s="223">
        <f t="shared" si="22"/>
        <v>0</v>
      </c>
      <c r="Y44" s="224">
        <f t="shared" si="22"/>
        <v>0</v>
      </c>
      <c r="Z44" s="328">
        <f t="shared" si="23"/>
        <v>0</v>
      </c>
      <c r="AA44" s="223">
        <f t="shared" si="23"/>
        <v>0</v>
      </c>
      <c r="AB44" s="223">
        <f t="shared" si="23"/>
        <v>0</v>
      </c>
      <c r="AC44" s="223">
        <f t="shared" si="23"/>
        <v>0</v>
      </c>
      <c r="AD44" s="223">
        <f t="shared" si="23"/>
        <v>0</v>
      </c>
      <c r="AE44" s="223">
        <f t="shared" si="23"/>
        <v>0</v>
      </c>
      <c r="AF44" s="223">
        <f t="shared" si="23"/>
        <v>0</v>
      </c>
      <c r="AG44" s="223">
        <f t="shared" si="23"/>
        <v>0</v>
      </c>
      <c r="AH44" s="223">
        <f t="shared" si="23"/>
        <v>0</v>
      </c>
      <c r="AI44" s="223">
        <f t="shared" si="23"/>
        <v>0</v>
      </c>
      <c r="AJ44" s="223">
        <f t="shared" si="23"/>
        <v>0</v>
      </c>
      <c r="AK44" s="223">
        <f t="shared" si="23"/>
        <v>0</v>
      </c>
      <c r="AL44" s="224">
        <f t="shared" si="23"/>
        <v>0</v>
      </c>
      <c r="AM44" s="328" t="str">
        <f t="shared" si="13"/>
        <v/>
      </c>
      <c r="AN44" s="223" t="str">
        <f t="shared" si="24"/>
        <v/>
      </c>
      <c r="AO44" s="223">
        <f t="shared" si="24"/>
        <v>0</v>
      </c>
      <c r="AP44" s="223">
        <f t="shared" si="24"/>
        <v>0</v>
      </c>
      <c r="AQ44" s="223">
        <f t="shared" si="24"/>
        <v>0</v>
      </c>
      <c r="AR44" s="223">
        <f t="shared" si="24"/>
        <v>0</v>
      </c>
      <c r="AS44" s="223">
        <f t="shared" si="24"/>
        <v>0</v>
      </c>
      <c r="AT44" s="223">
        <f t="shared" si="24"/>
        <v>0</v>
      </c>
      <c r="AU44" s="223">
        <f t="shared" si="24"/>
        <v>0</v>
      </c>
      <c r="AV44" s="223">
        <f t="shared" si="24"/>
        <v>0</v>
      </c>
      <c r="AW44" s="223">
        <f t="shared" si="24"/>
        <v>0</v>
      </c>
      <c r="AX44" s="223">
        <f t="shared" si="24"/>
        <v>0</v>
      </c>
      <c r="AY44" s="223">
        <f t="shared" si="24"/>
        <v>0</v>
      </c>
      <c r="AZ44" s="224">
        <f t="shared" si="24"/>
        <v>0</v>
      </c>
      <c r="BA44" s="328" t="str">
        <f t="shared" si="28"/>
        <v/>
      </c>
      <c r="BB44" s="223" t="str">
        <f t="shared" si="25"/>
        <v/>
      </c>
      <c r="BC44" s="223">
        <f t="shared" si="25"/>
        <v>0</v>
      </c>
      <c r="BD44" s="223">
        <f t="shared" si="25"/>
        <v>0</v>
      </c>
      <c r="BE44" s="223">
        <f t="shared" si="25"/>
        <v>0</v>
      </c>
      <c r="BF44" s="223">
        <f t="shared" si="25"/>
        <v>0</v>
      </c>
      <c r="BG44" s="223">
        <f t="shared" si="25"/>
        <v>0</v>
      </c>
      <c r="BH44" s="223">
        <f t="shared" si="25"/>
        <v>0</v>
      </c>
      <c r="BI44" s="223">
        <f t="shared" si="25"/>
        <v>0</v>
      </c>
      <c r="BJ44" s="223">
        <f t="shared" si="25"/>
        <v>0</v>
      </c>
      <c r="BK44" s="223">
        <f t="shared" si="25"/>
        <v>0</v>
      </c>
      <c r="BL44" s="223">
        <f t="shared" si="25"/>
        <v>0</v>
      </c>
      <c r="BM44" s="223">
        <f t="shared" si="25"/>
        <v>0</v>
      </c>
      <c r="BN44" s="224">
        <f t="shared" si="25"/>
        <v>0</v>
      </c>
      <c r="BO44" s="328" t="str">
        <f t="shared" si="29"/>
        <v/>
      </c>
      <c r="BP44" s="223" t="str">
        <f t="shared" si="26"/>
        <v/>
      </c>
      <c r="BQ44" s="223">
        <f t="shared" si="26"/>
        <v>0</v>
      </c>
      <c r="BR44" s="223">
        <f t="shared" si="26"/>
        <v>0</v>
      </c>
      <c r="BS44" s="223">
        <f t="shared" si="26"/>
        <v>0</v>
      </c>
      <c r="BT44" s="223">
        <f t="shared" si="26"/>
        <v>0</v>
      </c>
      <c r="BU44" s="223">
        <f t="shared" si="26"/>
        <v>0</v>
      </c>
      <c r="BV44" s="223">
        <f t="shared" si="26"/>
        <v>0</v>
      </c>
      <c r="BW44" s="223">
        <f t="shared" si="26"/>
        <v>0</v>
      </c>
      <c r="BX44" s="223">
        <f t="shared" si="26"/>
        <v>0</v>
      </c>
      <c r="BY44" s="223">
        <f t="shared" si="26"/>
        <v>0</v>
      </c>
      <c r="BZ44" s="223">
        <f t="shared" si="26"/>
        <v>0</v>
      </c>
      <c r="CA44" s="223">
        <f t="shared" si="26"/>
        <v>0</v>
      </c>
      <c r="CB44" s="224">
        <f t="shared" si="26"/>
        <v>0</v>
      </c>
      <c r="CD44" s="73">
        <f t="shared" si="30"/>
        <v>0</v>
      </c>
    </row>
    <row r="45" spans="2:82" ht="24" customHeight="1">
      <c r="B45" s="150">
        <v>41</v>
      </c>
      <c r="C45" s="71"/>
      <c r="D45" s="69"/>
      <c r="E45" s="376"/>
      <c r="F45" s="218"/>
      <c r="G45" s="71"/>
      <c r="H45" s="218" t="s">
        <v>251</v>
      </c>
      <c r="I45" s="517"/>
      <c r="J45" s="508">
        <v>0.25</v>
      </c>
      <c r="K45" s="492">
        <v>100</v>
      </c>
      <c r="L45" s="328" t="str">
        <f t="shared" si="27"/>
        <v/>
      </c>
      <c r="M45" s="223">
        <f t="shared" si="10"/>
        <v>0</v>
      </c>
      <c r="N45" s="223">
        <f t="shared" ref="N45:Y54" si="31">IF(N$3-$D45&lt;0,0,IF(N$3-$D45=0,$L45/12*(12-($E45-1)),IF(N$3-$D45=$G45,$L45/12*($E45-1),IF(N$3-$D45+1&lt;=$G45,$L45,0))))</f>
        <v>0</v>
      </c>
      <c r="O45" s="223">
        <f t="shared" si="31"/>
        <v>0</v>
      </c>
      <c r="P45" s="223">
        <f t="shared" si="31"/>
        <v>0</v>
      </c>
      <c r="Q45" s="223">
        <f t="shared" si="31"/>
        <v>0</v>
      </c>
      <c r="R45" s="223">
        <f t="shared" si="31"/>
        <v>0</v>
      </c>
      <c r="S45" s="223">
        <f t="shared" si="31"/>
        <v>0</v>
      </c>
      <c r="T45" s="223">
        <f t="shared" si="31"/>
        <v>0</v>
      </c>
      <c r="U45" s="223">
        <f t="shared" si="31"/>
        <v>0</v>
      </c>
      <c r="V45" s="223">
        <f t="shared" si="31"/>
        <v>0</v>
      </c>
      <c r="W45" s="223">
        <f t="shared" si="31"/>
        <v>0</v>
      </c>
      <c r="X45" s="223">
        <f t="shared" si="31"/>
        <v>0</v>
      </c>
      <c r="Y45" s="224">
        <f t="shared" si="31"/>
        <v>0</v>
      </c>
      <c r="Z45" s="328">
        <f t="shared" ref="Z45:AL54" si="32">IF($CD45=2,IF($D45=Z$3,$F45,0),0)</f>
        <v>0</v>
      </c>
      <c r="AA45" s="223">
        <f t="shared" si="32"/>
        <v>0</v>
      </c>
      <c r="AB45" s="223">
        <f t="shared" si="32"/>
        <v>0</v>
      </c>
      <c r="AC45" s="223">
        <f t="shared" si="32"/>
        <v>0</v>
      </c>
      <c r="AD45" s="223">
        <f t="shared" si="32"/>
        <v>0</v>
      </c>
      <c r="AE45" s="223">
        <f t="shared" si="32"/>
        <v>0</v>
      </c>
      <c r="AF45" s="223">
        <f t="shared" si="32"/>
        <v>0</v>
      </c>
      <c r="AG45" s="223">
        <f t="shared" si="32"/>
        <v>0</v>
      </c>
      <c r="AH45" s="223">
        <f t="shared" si="32"/>
        <v>0</v>
      </c>
      <c r="AI45" s="223">
        <f t="shared" si="32"/>
        <v>0</v>
      </c>
      <c r="AJ45" s="223">
        <f t="shared" si="32"/>
        <v>0</v>
      </c>
      <c r="AK45" s="223">
        <f t="shared" si="32"/>
        <v>0</v>
      </c>
      <c r="AL45" s="224">
        <f t="shared" si="32"/>
        <v>0</v>
      </c>
      <c r="AM45" s="328" t="str">
        <f t="shared" si="13"/>
        <v/>
      </c>
      <c r="AN45" s="223" t="str">
        <f t="shared" ref="AN45:AZ54" si="33">IF(AN$3-$D45&lt;0,0,IF(AN$3-$D45=0,$AM45,IF(AN$3-$D45+1&lt;=$G45,$AM45,0)))</f>
        <v/>
      </c>
      <c r="AO45" s="223">
        <f t="shared" si="33"/>
        <v>0</v>
      </c>
      <c r="AP45" s="223">
        <f t="shared" si="33"/>
        <v>0</v>
      </c>
      <c r="AQ45" s="223">
        <f t="shared" si="33"/>
        <v>0</v>
      </c>
      <c r="AR45" s="223">
        <f t="shared" si="33"/>
        <v>0</v>
      </c>
      <c r="AS45" s="223">
        <f t="shared" si="33"/>
        <v>0</v>
      </c>
      <c r="AT45" s="223">
        <f t="shared" si="33"/>
        <v>0</v>
      </c>
      <c r="AU45" s="223">
        <f t="shared" si="33"/>
        <v>0</v>
      </c>
      <c r="AV45" s="223">
        <f t="shared" si="33"/>
        <v>0</v>
      </c>
      <c r="AW45" s="223">
        <f t="shared" si="33"/>
        <v>0</v>
      </c>
      <c r="AX45" s="223">
        <f t="shared" si="33"/>
        <v>0</v>
      </c>
      <c r="AY45" s="223">
        <f t="shared" si="33"/>
        <v>0</v>
      </c>
      <c r="AZ45" s="224">
        <f t="shared" si="33"/>
        <v>0</v>
      </c>
      <c r="BA45" s="328" t="str">
        <f t="shared" si="28"/>
        <v/>
      </c>
      <c r="BB45" s="223" t="str">
        <f t="shared" ref="BB45:BN54" si="34">IF(BB$3-$D45&lt;0,0,IF(BB$3-$D45=0,$BA45,IF(BB$3-$D45+1&lt;=$G45,$BA45,0)))</f>
        <v/>
      </c>
      <c r="BC45" s="223">
        <f t="shared" si="34"/>
        <v>0</v>
      </c>
      <c r="BD45" s="223">
        <f t="shared" si="34"/>
        <v>0</v>
      </c>
      <c r="BE45" s="223">
        <f t="shared" si="34"/>
        <v>0</v>
      </c>
      <c r="BF45" s="223">
        <f t="shared" si="34"/>
        <v>0</v>
      </c>
      <c r="BG45" s="223">
        <f t="shared" si="34"/>
        <v>0</v>
      </c>
      <c r="BH45" s="223">
        <f t="shared" si="34"/>
        <v>0</v>
      </c>
      <c r="BI45" s="223">
        <f t="shared" si="34"/>
        <v>0</v>
      </c>
      <c r="BJ45" s="223">
        <f t="shared" si="34"/>
        <v>0</v>
      </c>
      <c r="BK45" s="223">
        <f t="shared" si="34"/>
        <v>0</v>
      </c>
      <c r="BL45" s="223">
        <f t="shared" si="34"/>
        <v>0</v>
      </c>
      <c r="BM45" s="223">
        <f t="shared" si="34"/>
        <v>0</v>
      </c>
      <c r="BN45" s="224">
        <f t="shared" si="34"/>
        <v>0</v>
      </c>
      <c r="BO45" s="328" t="str">
        <f t="shared" si="29"/>
        <v/>
      </c>
      <c r="BP45" s="223" t="str">
        <f t="shared" ref="BP45:CB54" si="35">IF(BP$3-$D45&lt;0,0,IF(BP$3-$D45=0,$BO45,IF(BP$3-$D45+1&lt;=$G45,$BO45,0)))</f>
        <v/>
      </c>
      <c r="BQ45" s="223">
        <f t="shared" si="35"/>
        <v>0</v>
      </c>
      <c r="BR45" s="223">
        <f t="shared" si="35"/>
        <v>0</v>
      </c>
      <c r="BS45" s="223">
        <f t="shared" si="35"/>
        <v>0</v>
      </c>
      <c r="BT45" s="223">
        <f t="shared" si="35"/>
        <v>0</v>
      </c>
      <c r="BU45" s="223">
        <f t="shared" si="35"/>
        <v>0</v>
      </c>
      <c r="BV45" s="223">
        <f t="shared" si="35"/>
        <v>0</v>
      </c>
      <c r="BW45" s="223">
        <f t="shared" si="35"/>
        <v>0</v>
      </c>
      <c r="BX45" s="223">
        <f t="shared" si="35"/>
        <v>0</v>
      </c>
      <c r="BY45" s="223">
        <f t="shared" si="35"/>
        <v>0</v>
      </c>
      <c r="BZ45" s="223">
        <f t="shared" si="35"/>
        <v>0</v>
      </c>
      <c r="CA45" s="223">
        <f t="shared" si="35"/>
        <v>0</v>
      </c>
      <c r="CB45" s="224">
        <f t="shared" si="35"/>
        <v>0</v>
      </c>
      <c r="CD45" s="73">
        <f t="shared" si="30"/>
        <v>0</v>
      </c>
    </row>
    <row r="46" spans="2:82" ht="24" customHeight="1">
      <c r="B46" s="150">
        <v>42</v>
      </c>
      <c r="C46" s="71"/>
      <c r="D46" s="69"/>
      <c r="E46" s="376"/>
      <c r="F46" s="218"/>
      <c r="G46" s="71"/>
      <c r="H46" s="218" t="s">
        <v>251</v>
      </c>
      <c r="I46" s="517"/>
      <c r="J46" s="508">
        <v>0.25</v>
      </c>
      <c r="K46" s="492">
        <v>100</v>
      </c>
      <c r="L46" s="328" t="str">
        <f t="shared" si="27"/>
        <v/>
      </c>
      <c r="M46" s="223">
        <f t="shared" si="10"/>
        <v>0</v>
      </c>
      <c r="N46" s="223">
        <f t="shared" si="31"/>
        <v>0</v>
      </c>
      <c r="O46" s="223">
        <f t="shared" si="31"/>
        <v>0</v>
      </c>
      <c r="P46" s="223">
        <f t="shared" si="31"/>
        <v>0</v>
      </c>
      <c r="Q46" s="223">
        <f t="shared" si="31"/>
        <v>0</v>
      </c>
      <c r="R46" s="223">
        <f t="shared" si="31"/>
        <v>0</v>
      </c>
      <c r="S46" s="223">
        <f t="shared" si="31"/>
        <v>0</v>
      </c>
      <c r="T46" s="223">
        <f t="shared" si="31"/>
        <v>0</v>
      </c>
      <c r="U46" s="223">
        <f t="shared" si="31"/>
        <v>0</v>
      </c>
      <c r="V46" s="223">
        <f t="shared" si="31"/>
        <v>0</v>
      </c>
      <c r="W46" s="223">
        <f t="shared" si="31"/>
        <v>0</v>
      </c>
      <c r="X46" s="223">
        <f t="shared" si="31"/>
        <v>0</v>
      </c>
      <c r="Y46" s="224">
        <f t="shared" si="31"/>
        <v>0</v>
      </c>
      <c r="Z46" s="328">
        <f t="shared" si="32"/>
        <v>0</v>
      </c>
      <c r="AA46" s="223">
        <f t="shared" si="32"/>
        <v>0</v>
      </c>
      <c r="AB46" s="223">
        <f t="shared" si="32"/>
        <v>0</v>
      </c>
      <c r="AC46" s="223">
        <f t="shared" si="32"/>
        <v>0</v>
      </c>
      <c r="AD46" s="223">
        <f t="shared" si="32"/>
        <v>0</v>
      </c>
      <c r="AE46" s="223">
        <f t="shared" si="32"/>
        <v>0</v>
      </c>
      <c r="AF46" s="223">
        <f t="shared" si="32"/>
        <v>0</v>
      </c>
      <c r="AG46" s="223">
        <f t="shared" si="32"/>
        <v>0</v>
      </c>
      <c r="AH46" s="223">
        <f t="shared" si="32"/>
        <v>0</v>
      </c>
      <c r="AI46" s="223">
        <f t="shared" si="32"/>
        <v>0</v>
      </c>
      <c r="AJ46" s="223">
        <f t="shared" si="32"/>
        <v>0</v>
      </c>
      <c r="AK46" s="223">
        <f t="shared" si="32"/>
        <v>0</v>
      </c>
      <c r="AL46" s="224">
        <f t="shared" si="32"/>
        <v>0</v>
      </c>
      <c r="AM46" s="328" t="str">
        <f t="shared" si="13"/>
        <v/>
      </c>
      <c r="AN46" s="223" t="str">
        <f t="shared" si="33"/>
        <v/>
      </c>
      <c r="AO46" s="223">
        <f t="shared" si="33"/>
        <v>0</v>
      </c>
      <c r="AP46" s="223">
        <f t="shared" si="33"/>
        <v>0</v>
      </c>
      <c r="AQ46" s="223">
        <f t="shared" si="33"/>
        <v>0</v>
      </c>
      <c r="AR46" s="223">
        <f t="shared" si="33"/>
        <v>0</v>
      </c>
      <c r="AS46" s="223">
        <f t="shared" si="33"/>
        <v>0</v>
      </c>
      <c r="AT46" s="223">
        <f t="shared" si="33"/>
        <v>0</v>
      </c>
      <c r="AU46" s="223">
        <f t="shared" si="33"/>
        <v>0</v>
      </c>
      <c r="AV46" s="223">
        <f t="shared" si="33"/>
        <v>0</v>
      </c>
      <c r="AW46" s="223">
        <f t="shared" si="33"/>
        <v>0</v>
      </c>
      <c r="AX46" s="223">
        <f t="shared" si="33"/>
        <v>0</v>
      </c>
      <c r="AY46" s="223">
        <f t="shared" si="33"/>
        <v>0</v>
      </c>
      <c r="AZ46" s="224">
        <f t="shared" si="33"/>
        <v>0</v>
      </c>
      <c r="BA46" s="328" t="str">
        <f t="shared" si="28"/>
        <v/>
      </c>
      <c r="BB46" s="223" t="str">
        <f t="shared" si="34"/>
        <v/>
      </c>
      <c r="BC46" s="223">
        <f t="shared" si="34"/>
        <v>0</v>
      </c>
      <c r="BD46" s="223">
        <f t="shared" si="34"/>
        <v>0</v>
      </c>
      <c r="BE46" s="223">
        <f t="shared" si="34"/>
        <v>0</v>
      </c>
      <c r="BF46" s="223">
        <f t="shared" si="34"/>
        <v>0</v>
      </c>
      <c r="BG46" s="223">
        <f t="shared" si="34"/>
        <v>0</v>
      </c>
      <c r="BH46" s="223">
        <f t="shared" si="34"/>
        <v>0</v>
      </c>
      <c r="BI46" s="223">
        <f t="shared" si="34"/>
        <v>0</v>
      </c>
      <c r="BJ46" s="223">
        <f t="shared" si="34"/>
        <v>0</v>
      </c>
      <c r="BK46" s="223">
        <f t="shared" si="34"/>
        <v>0</v>
      </c>
      <c r="BL46" s="223">
        <f t="shared" si="34"/>
        <v>0</v>
      </c>
      <c r="BM46" s="223">
        <f t="shared" si="34"/>
        <v>0</v>
      </c>
      <c r="BN46" s="224">
        <f t="shared" si="34"/>
        <v>0</v>
      </c>
      <c r="BO46" s="328" t="str">
        <f t="shared" si="29"/>
        <v/>
      </c>
      <c r="BP46" s="223" t="str">
        <f t="shared" si="35"/>
        <v/>
      </c>
      <c r="BQ46" s="223">
        <f t="shared" si="35"/>
        <v>0</v>
      </c>
      <c r="BR46" s="223">
        <f t="shared" si="35"/>
        <v>0</v>
      </c>
      <c r="BS46" s="223">
        <f t="shared" si="35"/>
        <v>0</v>
      </c>
      <c r="BT46" s="223">
        <f t="shared" si="35"/>
        <v>0</v>
      </c>
      <c r="BU46" s="223">
        <f t="shared" si="35"/>
        <v>0</v>
      </c>
      <c r="BV46" s="223">
        <f t="shared" si="35"/>
        <v>0</v>
      </c>
      <c r="BW46" s="223">
        <f t="shared" si="35"/>
        <v>0</v>
      </c>
      <c r="BX46" s="223">
        <f t="shared" si="35"/>
        <v>0</v>
      </c>
      <c r="BY46" s="223">
        <f t="shared" si="35"/>
        <v>0</v>
      </c>
      <c r="BZ46" s="223">
        <f t="shared" si="35"/>
        <v>0</v>
      </c>
      <c r="CA46" s="223">
        <f t="shared" si="35"/>
        <v>0</v>
      </c>
      <c r="CB46" s="224">
        <f t="shared" si="35"/>
        <v>0</v>
      </c>
      <c r="CD46" s="73">
        <f t="shared" si="30"/>
        <v>0</v>
      </c>
    </row>
    <row r="47" spans="2:82" ht="24" customHeight="1">
      <c r="B47" s="150">
        <v>43</v>
      </c>
      <c r="C47" s="71"/>
      <c r="D47" s="69"/>
      <c r="E47" s="376"/>
      <c r="F47" s="218"/>
      <c r="G47" s="71"/>
      <c r="H47" s="218" t="s">
        <v>251</v>
      </c>
      <c r="I47" s="517"/>
      <c r="J47" s="508">
        <v>0.25</v>
      </c>
      <c r="K47" s="492">
        <v>100</v>
      </c>
      <c r="L47" s="328" t="str">
        <f t="shared" si="27"/>
        <v/>
      </c>
      <c r="M47" s="223">
        <f t="shared" si="10"/>
        <v>0</v>
      </c>
      <c r="N47" s="223">
        <f t="shared" si="31"/>
        <v>0</v>
      </c>
      <c r="O47" s="223">
        <f t="shared" si="31"/>
        <v>0</v>
      </c>
      <c r="P47" s="223">
        <f t="shared" si="31"/>
        <v>0</v>
      </c>
      <c r="Q47" s="223">
        <f t="shared" si="31"/>
        <v>0</v>
      </c>
      <c r="R47" s="223">
        <f t="shared" si="31"/>
        <v>0</v>
      </c>
      <c r="S47" s="223">
        <f t="shared" si="31"/>
        <v>0</v>
      </c>
      <c r="T47" s="223">
        <f t="shared" si="31"/>
        <v>0</v>
      </c>
      <c r="U47" s="223">
        <f t="shared" si="31"/>
        <v>0</v>
      </c>
      <c r="V47" s="223">
        <f t="shared" si="31"/>
        <v>0</v>
      </c>
      <c r="W47" s="223">
        <f t="shared" si="31"/>
        <v>0</v>
      </c>
      <c r="X47" s="223">
        <f t="shared" si="31"/>
        <v>0</v>
      </c>
      <c r="Y47" s="224">
        <f t="shared" si="31"/>
        <v>0</v>
      </c>
      <c r="Z47" s="328">
        <f t="shared" si="32"/>
        <v>0</v>
      </c>
      <c r="AA47" s="223">
        <f t="shared" si="32"/>
        <v>0</v>
      </c>
      <c r="AB47" s="223">
        <f t="shared" si="32"/>
        <v>0</v>
      </c>
      <c r="AC47" s="223">
        <f t="shared" si="32"/>
        <v>0</v>
      </c>
      <c r="AD47" s="223">
        <f t="shared" si="32"/>
        <v>0</v>
      </c>
      <c r="AE47" s="223">
        <f t="shared" si="32"/>
        <v>0</v>
      </c>
      <c r="AF47" s="223">
        <f t="shared" si="32"/>
        <v>0</v>
      </c>
      <c r="AG47" s="223">
        <f t="shared" si="32"/>
        <v>0</v>
      </c>
      <c r="AH47" s="223">
        <f t="shared" si="32"/>
        <v>0</v>
      </c>
      <c r="AI47" s="223">
        <f t="shared" si="32"/>
        <v>0</v>
      </c>
      <c r="AJ47" s="223">
        <f t="shared" si="32"/>
        <v>0</v>
      </c>
      <c r="AK47" s="223">
        <f t="shared" si="32"/>
        <v>0</v>
      </c>
      <c r="AL47" s="224">
        <f t="shared" si="32"/>
        <v>0</v>
      </c>
      <c r="AM47" s="328" t="str">
        <f t="shared" si="13"/>
        <v/>
      </c>
      <c r="AN47" s="223" t="str">
        <f t="shared" si="33"/>
        <v/>
      </c>
      <c r="AO47" s="223">
        <f t="shared" si="33"/>
        <v>0</v>
      </c>
      <c r="AP47" s="223">
        <f t="shared" si="33"/>
        <v>0</v>
      </c>
      <c r="AQ47" s="223">
        <f t="shared" si="33"/>
        <v>0</v>
      </c>
      <c r="AR47" s="223">
        <f t="shared" si="33"/>
        <v>0</v>
      </c>
      <c r="AS47" s="223">
        <f t="shared" si="33"/>
        <v>0</v>
      </c>
      <c r="AT47" s="223">
        <f t="shared" si="33"/>
        <v>0</v>
      </c>
      <c r="AU47" s="223">
        <f t="shared" si="33"/>
        <v>0</v>
      </c>
      <c r="AV47" s="223">
        <f t="shared" si="33"/>
        <v>0</v>
      </c>
      <c r="AW47" s="223">
        <f t="shared" si="33"/>
        <v>0</v>
      </c>
      <c r="AX47" s="223">
        <f t="shared" si="33"/>
        <v>0</v>
      </c>
      <c r="AY47" s="223">
        <f t="shared" si="33"/>
        <v>0</v>
      </c>
      <c r="AZ47" s="224">
        <f t="shared" si="33"/>
        <v>0</v>
      </c>
      <c r="BA47" s="328" t="str">
        <f t="shared" si="28"/>
        <v/>
      </c>
      <c r="BB47" s="223" t="str">
        <f t="shared" si="34"/>
        <v/>
      </c>
      <c r="BC47" s="223">
        <f t="shared" si="34"/>
        <v>0</v>
      </c>
      <c r="BD47" s="223">
        <f t="shared" si="34"/>
        <v>0</v>
      </c>
      <c r="BE47" s="223">
        <f t="shared" si="34"/>
        <v>0</v>
      </c>
      <c r="BF47" s="223">
        <f t="shared" si="34"/>
        <v>0</v>
      </c>
      <c r="BG47" s="223">
        <f t="shared" si="34"/>
        <v>0</v>
      </c>
      <c r="BH47" s="223">
        <f t="shared" si="34"/>
        <v>0</v>
      </c>
      <c r="BI47" s="223">
        <f t="shared" si="34"/>
        <v>0</v>
      </c>
      <c r="BJ47" s="223">
        <f t="shared" si="34"/>
        <v>0</v>
      </c>
      <c r="BK47" s="223">
        <f t="shared" si="34"/>
        <v>0</v>
      </c>
      <c r="BL47" s="223">
        <f t="shared" si="34"/>
        <v>0</v>
      </c>
      <c r="BM47" s="223">
        <f t="shared" si="34"/>
        <v>0</v>
      </c>
      <c r="BN47" s="224">
        <f t="shared" si="34"/>
        <v>0</v>
      </c>
      <c r="BO47" s="328" t="str">
        <f t="shared" si="29"/>
        <v/>
      </c>
      <c r="BP47" s="223" t="str">
        <f t="shared" si="35"/>
        <v/>
      </c>
      <c r="BQ47" s="223">
        <f t="shared" si="35"/>
        <v>0</v>
      </c>
      <c r="BR47" s="223">
        <f t="shared" si="35"/>
        <v>0</v>
      </c>
      <c r="BS47" s="223">
        <f t="shared" si="35"/>
        <v>0</v>
      </c>
      <c r="BT47" s="223">
        <f t="shared" si="35"/>
        <v>0</v>
      </c>
      <c r="BU47" s="223">
        <f t="shared" si="35"/>
        <v>0</v>
      </c>
      <c r="BV47" s="223">
        <f t="shared" si="35"/>
        <v>0</v>
      </c>
      <c r="BW47" s="223">
        <f t="shared" si="35"/>
        <v>0</v>
      </c>
      <c r="BX47" s="223">
        <f t="shared" si="35"/>
        <v>0</v>
      </c>
      <c r="BY47" s="223">
        <f t="shared" si="35"/>
        <v>0</v>
      </c>
      <c r="BZ47" s="223">
        <f t="shared" si="35"/>
        <v>0</v>
      </c>
      <c r="CA47" s="223">
        <f t="shared" si="35"/>
        <v>0</v>
      </c>
      <c r="CB47" s="224">
        <f t="shared" si="35"/>
        <v>0</v>
      </c>
      <c r="CD47" s="73">
        <f t="shared" si="30"/>
        <v>0</v>
      </c>
    </row>
    <row r="48" spans="2:82" ht="24" customHeight="1">
      <c r="B48" s="150">
        <v>44</v>
      </c>
      <c r="C48" s="71"/>
      <c r="D48" s="69"/>
      <c r="E48" s="376"/>
      <c r="F48" s="218"/>
      <c r="G48" s="71"/>
      <c r="H48" s="218" t="s">
        <v>251</v>
      </c>
      <c r="I48" s="517"/>
      <c r="J48" s="508">
        <v>0.25</v>
      </c>
      <c r="K48" s="492">
        <v>100</v>
      </c>
      <c r="L48" s="328" t="str">
        <f t="shared" si="27"/>
        <v/>
      </c>
      <c r="M48" s="223">
        <f t="shared" si="10"/>
        <v>0</v>
      </c>
      <c r="N48" s="223">
        <f t="shared" si="31"/>
        <v>0</v>
      </c>
      <c r="O48" s="223">
        <f t="shared" si="31"/>
        <v>0</v>
      </c>
      <c r="P48" s="223">
        <f t="shared" si="31"/>
        <v>0</v>
      </c>
      <c r="Q48" s="223">
        <f t="shared" si="31"/>
        <v>0</v>
      </c>
      <c r="R48" s="223">
        <f t="shared" si="31"/>
        <v>0</v>
      </c>
      <c r="S48" s="223">
        <f t="shared" si="31"/>
        <v>0</v>
      </c>
      <c r="T48" s="223">
        <f t="shared" si="31"/>
        <v>0</v>
      </c>
      <c r="U48" s="223">
        <f t="shared" si="31"/>
        <v>0</v>
      </c>
      <c r="V48" s="223">
        <f t="shared" si="31"/>
        <v>0</v>
      </c>
      <c r="W48" s="223">
        <f t="shared" si="31"/>
        <v>0</v>
      </c>
      <c r="X48" s="223">
        <f t="shared" si="31"/>
        <v>0</v>
      </c>
      <c r="Y48" s="224">
        <f t="shared" si="31"/>
        <v>0</v>
      </c>
      <c r="Z48" s="328">
        <f t="shared" si="32"/>
        <v>0</v>
      </c>
      <c r="AA48" s="223">
        <f t="shared" si="32"/>
        <v>0</v>
      </c>
      <c r="AB48" s="223">
        <f t="shared" si="32"/>
        <v>0</v>
      </c>
      <c r="AC48" s="223">
        <f t="shared" si="32"/>
        <v>0</v>
      </c>
      <c r="AD48" s="223">
        <f t="shared" si="32"/>
        <v>0</v>
      </c>
      <c r="AE48" s="223">
        <f t="shared" si="32"/>
        <v>0</v>
      </c>
      <c r="AF48" s="223">
        <f t="shared" si="32"/>
        <v>0</v>
      </c>
      <c r="AG48" s="223">
        <f t="shared" si="32"/>
        <v>0</v>
      </c>
      <c r="AH48" s="223">
        <f t="shared" si="32"/>
        <v>0</v>
      </c>
      <c r="AI48" s="223">
        <f t="shared" si="32"/>
        <v>0</v>
      </c>
      <c r="AJ48" s="223">
        <f t="shared" si="32"/>
        <v>0</v>
      </c>
      <c r="AK48" s="223">
        <f t="shared" si="32"/>
        <v>0</v>
      </c>
      <c r="AL48" s="224">
        <f t="shared" si="32"/>
        <v>0</v>
      </c>
      <c r="AM48" s="328" t="str">
        <f t="shared" ref="AM48:AM67" si="36">IF(L48="","",IF(I48="",L48*0.1,F48*I48/100))</f>
        <v/>
      </c>
      <c r="AN48" s="223" t="str">
        <f t="shared" si="33"/>
        <v/>
      </c>
      <c r="AO48" s="223">
        <f t="shared" si="33"/>
        <v>0</v>
      </c>
      <c r="AP48" s="223">
        <f t="shared" si="33"/>
        <v>0</v>
      </c>
      <c r="AQ48" s="223">
        <f t="shared" si="33"/>
        <v>0</v>
      </c>
      <c r="AR48" s="223">
        <f t="shared" si="33"/>
        <v>0</v>
      </c>
      <c r="AS48" s="223">
        <f t="shared" si="33"/>
        <v>0</v>
      </c>
      <c r="AT48" s="223">
        <f t="shared" si="33"/>
        <v>0</v>
      </c>
      <c r="AU48" s="223">
        <f t="shared" si="33"/>
        <v>0</v>
      </c>
      <c r="AV48" s="223">
        <f t="shared" si="33"/>
        <v>0</v>
      </c>
      <c r="AW48" s="223">
        <f t="shared" si="33"/>
        <v>0</v>
      </c>
      <c r="AX48" s="223">
        <f t="shared" si="33"/>
        <v>0</v>
      </c>
      <c r="AY48" s="223">
        <f t="shared" si="33"/>
        <v>0</v>
      </c>
      <c r="AZ48" s="224">
        <f t="shared" si="33"/>
        <v>0</v>
      </c>
      <c r="BA48" s="328" t="str">
        <f t="shared" si="28"/>
        <v/>
      </c>
      <c r="BB48" s="223" t="str">
        <f t="shared" si="34"/>
        <v/>
      </c>
      <c r="BC48" s="223">
        <f t="shared" si="34"/>
        <v>0</v>
      </c>
      <c r="BD48" s="223">
        <f t="shared" si="34"/>
        <v>0</v>
      </c>
      <c r="BE48" s="223">
        <f t="shared" si="34"/>
        <v>0</v>
      </c>
      <c r="BF48" s="223">
        <f t="shared" si="34"/>
        <v>0</v>
      </c>
      <c r="BG48" s="223">
        <f t="shared" si="34"/>
        <v>0</v>
      </c>
      <c r="BH48" s="223">
        <f t="shared" si="34"/>
        <v>0</v>
      </c>
      <c r="BI48" s="223">
        <f t="shared" si="34"/>
        <v>0</v>
      </c>
      <c r="BJ48" s="223">
        <f t="shared" si="34"/>
        <v>0</v>
      </c>
      <c r="BK48" s="223">
        <f t="shared" si="34"/>
        <v>0</v>
      </c>
      <c r="BL48" s="223">
        <f t="shared" si="34"/>
        <v>0</v>
      </c>
      <c r="BM48" s="223">
        <f t="shared" si="34"/>
        <v>0</v>
      </c>
      <c r="BN48" s="224">
        <f t="shared" si="34"/>
        <v>0</v>
      </c>
      <c r="BO48" s="328" t="str">
        <f t="shared" si="29"/>
        <v/>
      </c>
      <c r="BP48" s="223" t="str">
        <f t="shared" si="35"/>
        <v/>
      </c>
      <c r="BQ48" s="223">
        <f t="shared" si="35"/>
        <v>0</v>
      </c>
      <c r="BR48" s="223">
        <f t="shared" si="35"/>
        <v>0</v>
      </c>
      <c r="BS48" s="223">
        <f t="shared" si="35"/>
        <v>0</v>
      </c>
      <c r="BT48" s="223">
        <f t="shared" si="35"/>
        <v>0</v>
      </c>
      <c r="BU48" s="223">
        <f t="shared" si="35"/>
        <v>0</v>
      </c>
      <c r="BV48" s="223">
        <f t="shared" si="35"/>
        <v>0</v>
      </c>
      <c r="BW48" s="223">
        <f t="shared" si="35"/>
        <v>0</v>
      </c>
      <c r="BX48" s="223">
        <f t="shared" si="35"/>
        <v>0</v>
      </c>
      <c r="BY48" s="223">
        <f t="shared" si="35"/>
        <v>0</v>
      </c>
      <c r="BZ48" s="223">
        <f t="shared" si="35"/>
        <v>0</v>
      </c>
      <c r="CA48" s="223">
        <f t="shared" si="35"/>
        <v>0</v>
      </c>
      <c r="CB48" s="224">
        <f t="shared" si="35"/>
        <v>0</v>
      </c>
      <c r="CD48" s="73">
        <f t="shared" si="30"/>
        <v>0</v>
      </c>
    </row>
    <row r="49" spans="2:82" ht="24" customHeight="1">
      <c r="B49" s="150">
        <v>45</v>
      </c>
      <c r="C49" s="71"/>
      <c r="D49" s="69"/>
      <c r="E49" s="376"/>
      <c r="F49" s="218"/>
      <c r="G49" s="71"/>
      <c r="H49" s="218" t="s">
        <v>251</v>
      </c>
      <c r="I49" s="517"/>
      <c r="J49" s="508">
        <v>0.25</v>
      </c>
      <c r="K49" s="492">
        <v>100</v>
      </c>
      <c r="L49" s="328" t="str">
        <f t="shared" si="27"/>
        <v/>
      </c>
      <c r="M49" s="223">
        <f t="shared" si="10"/>
        <v>0</v>
      </c>
      <c r="N49" s="223">
        <f t="shared" si="31"/>
        <v>0</v>
      </c>
      <c r="O49" s="223">
        <f t="shared" si="31"/>
        <v>0</v>
      </c>
      <c r="P49" s="223">
        <f t="shared" si="31"/>
        <v>0</v>
      </c>
      <c r="Q49" s="223">
        <f t="shared" si="31"/>
        <v>0</v>
      </c>
      <c r="R49" s="223">
        <f t="shared" si="31"/>
        <v>0</v>
      </c>
      <c r="S49" s="223">
        <f t="shared" si="31"/>
        <v>0</v>
      </c>
      <c r="T49" s="223">
        <f t="shared" si="31"/>
        <v>0</v>
      </c>
      <c r="U49" s="223">
        <f t="shared" si="31"/>
        <v>0</v>
      </c>
      <c r="V49" s="223">
        <f t="shared" si="31"/>
        <v>0</v>
      </c>
      <c r="W49" s="223">
        <f t="shared" si="31"/>
        <v>0</v>
      </c>
      <c r="X49" s="223">
        <f t="shared" si="31"/>
        <v>0</v>
      </c>
      <c r="Y49" s="224">
        <f t="shared" si="31"/>
        <v>0</v>
      </c>
      <c r="Z49" s="328">
        <f t="shared" si="32"/>
        <v>0</v>
      </c>
      <c r="AA49" s="223">
        <f t="shared" si="32"/>
        <v>0</v>
      </c>
      <c r="AB49" s="223">
        <f t="shared" si="32"/>
        <v>0</v>
      </c>
      <c r="AC49" s="223">
        <f t="shared" si="32"/>
        <v>0</v>
      </c>
      <c r="AD49" s="223">
        <f t="shared" si="32"/>
        <v>0</v>
      </c>
      <c r="AE49" s="223">
        <f t="shared" si="32"/>
        <v>0</v>
      </c>
      <c r="AF49" s="223">
        <f t="shared" si="32"/>
        <v>0</v>
      </c>
      <c r="AG49" s="223">
        <f t="shared" si="32"/>
        <v>0</v>
      </c>
      <c r="AH49" s="223">
        <f t="shared" si="32"/>
        <v>0</v>
      </c>
      <c r="AI49" s="223">
        <f t="shared" si="32"/>
        <v>0</v>
      </c>
      <c r="AJ49" s="223">
        <f t="shared" si="32"/>
        <v>0</v>
      </c>
      <c r="AK49" s="223">
        <f t="shared" si="32"/>
        <v>0</v>
      </c>
      <c r="AL49" s="224">
        <f t="shared" si="32"/>
        <v>0</v>
      </c>
      <c r="AM49" s="328" t="str">
        <f t="shared" si="36"/>
        <v/>
      </c>
      <c r="AN49" s="223" t="str">
        <f t="shared" si="33"/>
        <v/>
      </c>
      <c r="AO49" s="223">
        <f t="shared" si="33"/>
        <v>0</v>
      </c>
      <c r="AP49" s="223">
        <f t="shared" si="33"/>
        <v>0</v>
      </c>
      <c r="AQ49" s="223">
        <f t="shared" si="33"/>
        <v>0</v>
      </c>
      <c r="AR49" s="223">
        <f t="shared" si="33"/>
        <v>0</v>
      </c>
      <c r="AS49" s="223">
        <f t="shared" si="33"/>
        <v>0</v>
      </c>
      <c r="AT49" s="223">
        <f t="shared" si="33"/>
        <v>0</v>
      </c>
      <c r="AU49" s="223">
        <f t="shared" si="33"/>
        <v>0</v>
      </c>
      <c r="AV49" s="223">
        <f t="shared" si="33"/>
        <v>0</v>
      </c>
      <c r="AW49" s="223">
        <f t="shared" si="33"/>
        <v>0</v>
      </c>
      <c r="AX49" s="223">
        <f t="shared" si="33"/>
        <v>0</v>
      </c>
      <c r="AY49" s="223">
        <f t="shared" si="33"/>
        <v>0</v>
      </c>
      <c r="AZ49" s="224">
        <f t="shared" si="33"/>
        <v>0</v>
      </c>
      <c r="BA49" s="328" t="str">
        <f t="shared" si="28"/>
        <v/>
      </c>
      <c r="BB49" s="223" t="str">
        <f t="shared" si="34"/>
        <v/>
      </c>
      <c r="BC49" s="223">
        <f t="shared" si="34"/>
        <v>0</v>
      </c>
      <c r="BD49" s="223">
        <f t="shared" si="34"/>
        <v>0</v>
      </c>
      <c r="BE49" s="223">
        <f t="shared" si="34"/>
        <v>0</v>
      </c>
      <c r="BF49" s="223">
        <f t="shared" si="34"/>
        <v>0</v>
      </c>
      <c r="BG49" s="223">
        <f t="shared" si="34"/>
        <v>0</v>
      </c>
      <c r="BH49" s="223">
        <f t="shared" si="34"/>
        <v>0</v>
      </c>
      <c r="BI49" s="223">
        <f t="shared" si="34"/>
        <v>0</v>
      </c>
      <c r="BJ49" s="223">
        <f t="shared" si="34"/>
        <v>0</v>
      </c>
      <c r="BK49" s="223">
        <f t="shared" si="34"/>
        <v>0</v>
      </c>
      <c r="BL49" s="223">
        <f t="shared" si="34"/>
        <v>0</v>
      </c>
      <c r="BM49" s="223">
        <f t="shared" si="34"/>
        <v>0</v>
      </c>
      <c r="BN49" s="224">
        <f t="shared" si="34"/>
        <v>0</v>
      </c>
      <c r="BO49" s="328" t="str">
        <f t="shared" si="29"/>
        <v/>
      </c>
      <c r="BP49" s="223" t="str">
        <f t="shared" si="35"/>
        <v/>
      </c>
      <c r="BQ49" s="223">
        <f t="shared" si="35"/>
        <v>0</v>
      </c>
      <c r="BR49" s="223">
        <f t="shared" si="35"/>
        <v>0</v>
      </c>
      <c r="BS49" s="223">
        <f t="shared" si="35"/>
        <v>0</v>
      </c>
      <c r="BT49" s="223">
        <f t="shared" si="35"/>
        <v>0</v>
      </c>
      <c r="BU49" s="223">
        <f t="shared" si="35"/>
        <v>0</v>
      </c>
      <c r="BV49" s="223">
        <f t="shared" si="35"/>
        <v>0</v>
      </c>
      <c r="BW49" s="223">
        <f t="shared" si="35"/>
        <v>0</v>
      </c>
      <c r="BX49" s="223">
        <f t="shared" si="35"/>
        <v>0</v>
      </c>
      <c r="BY49" s="223">
        <f t="shared" si="35"/>
        <v>0</v>
      </c>
      <c r="BZ49" s="223">
        <f t="shared" si="35"/>
        <v>0</v>
      </c>
      <c r="CA49" s="223">
        <f t="shared" si="35"/>
        <v>0</v>
      </c>
      <c r="CB49" s="224">
        <f t="shared" si="35"/>
        <v>0</v>
      </c>
      <c r="CD49" s="73">
        <f t="shared" si="30"/>
        <v>0</v>
      </c>
    </row>
    <row r="50" spans="2:82" ht="24" customHeight="1">
      <c r="B50" s="150">
        <v>46</v>
      </c>
      <c r="C50" s="71"/>
      <c r="D50" s="69"/>
      <c r="E50" s="376"/>
      <c r="F50" s="218"/>
      <c r="G50" s="71"/>
      <c r="H50" s="218" t="s">
        <v>251</v>
      </c>
      <c r="I50" s="517"/>
      <c r="J50" s="508">
        <v>0.25</v>
      </c>
      <c r="K50" s="492">
        <v>100</v>
      </c>
      <c r="L50" s="328" t="str">
        <f t="shared" si="27"/>
        <v/>
      </c>
      <c r="M50" s="223">
        <f t="shared" si="10"/>
        <v>0</v>
      </c>
      <c r="N50" s="223">
        <f t="shared" si="31"/>
        <v>0</v>
      </c>
      <c r="O50" s="223">
        <f t="shared" si="31"/>
        <v>0</v>
      </c>
      <c r="P50" s="223">
        <f t="shared" si="31"/>
        <v>0</v>
      </c>
      <c r="Q50" s="223">
        <f t="shared" si="31"/>
        <v>0</v>
      </c>
      <c r="R50" s="223">
        <f t="shared" si="31"/>
        <v>0</v>
      </c>
      <c r="S50" s="223">
        <f t="shared" si="31"/>
        <v>0</v>
      </c>
      <c r="T50" s="223">
        <f t="shared" si="31"/>
        <v>0</v>
      </c>
      <c r="U50" s="223">
        <f t="shared" si="31"/>
        <v>0</v>
      </c>
      <c r="V50" s="223">
        <f t="shared" si="31"/>
        <v>0</v>
      </c>
      <c r="W50" s="223">
        <f t="shared" si="31"/>
        <v>0</v>
      </c>
      <c r="X50" s="223">
        <f t="shared" si="31"/>
        <v>0</v>
      </c>
      <c r="Y50" s="224">
        <f t="shared" si="31"/>
        <v>0</v>
      </c>
      <c r="Z50" s="328">
        <f t="shared" si="32"/>
        <v>0</v>
      </c>
      <c r="AA50" s="223">
        <f t="shared" si="32"/>
        <v>0</v>
      </c>
      <c r="AB50" s="223">
        <f t="shared" si="32"/>
        <v>0</v>
      </c>
      <c r="AC50" s="223">
        <f t="shared" si="32"/>
        <v>0</v>
      </c>
      <c r="AD50" s="223">
        <f t="shared" si="32"/>
        <v>0</v>
      </c>
      <c r="AE50" s="223">
        <f t="shared" si="32"/>
        <v>0</v>
      </c>
      <c r="AF50" s="223">
        <f t="shared" si="32"/>
        <v>0</v>
      </c>
      <c r="AG50" s="223">
        <f t="shared" si="32"/>
        <v>0</v>
      </c>
      <c r="AH50" s="223">
        <f t="shared" si="32"/>
        <v>0</v>
      </c>
      <c r="AI50" s="223">
        <f t="shared" si="32"/>
        <v>0</v>
      </c>
      <c r="AJ50" s="223">
        <f t="shared" si="32"/>
        <v>0</v>
      </c>
      <c r="AK50" s="223">
        <f t="shared" si="32"/>
        <v>0</v>
      </c>
      <c r="AL50" s="224">
        <f t="shared" si="32"/>
        <v>0</v>
      </c>
      <c r="AM50" s="328" t="str">
        <f t="shared" si="36"/>
        <v/>
      </c>
      <c r="AN50" s="223" t="str">
        <f t="shared" si="33"/>
        <v/>
      </c>
      <c r="AO50" s="223">
        <f t="shared" si="33"/>
        <v>0</v>
      </c>
      <c r="AP50" s="223">
        <f t="shared" si="33"/>
        <v>0</v>
      </c>
      <c r="AQ50" s="223">
        <f t="shared" si="33"/>
        <v>0</v>
      </c>
      <c r="AR50" s="223">
        <f t="shared" si="33"/>
        <v>0</v>
      </c>
      <c r="AS50" s="223">
        <f t="shared" si="33"/>
        <v>0</v>
      </c>
      <c r="AT50" s="223">
        <f t="shared" si="33"/>
        <v>0</v>
      </c>
      <c r="AU50" s="223">
        <f t="shared" si="33"/>
        <v>0</v>
      </c>
      <c r="AV50" s="223">
        <f t="shared" si="33"/>
        <v>0</v>
      </c>
      <c r="AW50" s="223">
        <f t="shared" si="33"/>
        <v>0</v>
      </c>
      <c r="AX50" s="223">
        <f t="shared" si="33"/>
        <v>0</v>
      </c>
      <c r="AY50" s="223">
        <f t="shared" si="33"/>
        <v>0</v>
      </c>
      <c r="AZ50" s="224">
        <f t="shared" si="33"/>
        <v>0</v>
      </c>
      <c r="BA50" s="328" t="str">
        <f t="shared" si="28"/>
        <v/>
      </c>
      <c r="BB50" s="223" t="str">
        <f t="shared" si="34"/>
        <v/>
      </c>
      <c r="BC50" s="223">
        <f t="shared" si="34"/>
        <v>0</v>
      </c>
      <c r="BD50" s="223">
        <f t="shared" si="34"/>
        <v>0</v>
      </c>
      <c r="BE50" s="223">
        <f t="shared" si="34"/>
        <v>0</v>
      </c>
      <c r="BF50" s="223">
        <f t="shared" si="34"/>
        <v>0</v>
      </c>
      <c r="BG50" s="223">
        <f t="shared" si="34"/>
        <v>0</v>
      </c>
      <c r="BH50" s="223">
        <f t="shared" si="34"/>
        <v>0</v>
      </c>
      <c r="BI50" s="223">
        <f t="shared" si="34"/>
        <v>0</v>
      </c>
      <c r="BJ50" s="223">
        <f t="shared" si="34"/>
        <v>0</v>
      </c>
      <c r="BK50" s="223">
        <f t="shared" si="34"/>
        <v>0</v>
      </c>
      <c r="BL50" s="223">
        <f t="shared" si="34"/>
        <v>0</v>
      </c>
      <c r="BM50" s="223">
        <f t="shared" si="34"/>
        <v>0</v>
      </c>
      <c r="BN50" s="224">
        <f t="shared" si="34"/>
        <v>0</v>
      </c>
      <c r="BO50" s="328" t="str">
        <f t="shared" si="29"/>
        <v/>
      </c>
      <c r="BP50" s="223" t="str">
        <f t="shared" si="35"/>
        <v/>
      </c>
      <c r="BQ50" s="223">
        <f t="shared" si="35"/>
        <v>0</v>
      </c>
      <c r="BR50" s="223">
        <f t="shared" si="35"/>
        <v>0</v>
      </c>
      <c r="BS50" s="223">
        <f t="shared" si="35"/>
        <v>0</v>
      </c>
      <c r="BT50" s="223">
        <f t="shared" si="35"/>
        <v>0</v>
      </c>
      <c r="BU50" s="223">
        <f t="shared" si="35"/>
        <v>0</v>
      </c>
      <c r="BV50" s="223">
        <f t="shared" si="35"/>
        <v>0</v>
      </c>
      <c r="BW50" s="223">
        <f t="shared" si="35"/>
        <v>0</v>
      </c>
      <c r="BX50" s="223">
        <f t="shared" si="35"/>
        <v>0</v>
      </c>
      <c r="BY50" s="223">
        <f t="shared" si="35"/>
        <v>0</v>
      </c>
      <c r="BZ50" s="223">
        <f t="shared" si="35"/>
        <v>0</v>
      </c>
      <c r="CA50" s="223">
        <f t="shared" si="35"/>
        <v>0</v>
      </c>
      <c r="CB50" s="224">
        <f t="shared" si="35"/>
        <v>0</v>
      </c>
      <c r="CD50" s="73">
        <f t="shared" si="30"/>
        <v>0</v>
      </c>
    </row>
    <row r="51" spans="2:82" ht="24" customHeight="1">
      <c r="B51" s="150">
        <v>47</v>
      </c>
      <c r="C51" s="71"/>
      <c r="D51" s="69"/>
      <c r="E51" s="376"/>
      <c r="F51" s="218"/>
      <c r="G51" s="71"/>
      <c r="H51" s="218" t="s">
        <v>251</v>
      </c>
      <c r="I51" s="517"/>
      <c r="J51" s="508">
        <v>0.25</v>
      </c>
      <c r="K51" s="492">
        <v>100</v>
      </c>
      <c r="L51" s="328" t="str">
        <f t="shared" si="27"/>
        <v/>
      </c>
      <c r="M51" s="223">
        <f t="shared" si="10"/>
        <v>0</v>
      </c>
      <c r="N51" s="223">
        <f t="shared" si="31"/>
        <v>0</v>
      </c>
      <c r="O51" s="223">
        <f t="shared" si="31"/>
        <v>0</v>
      </c>
      <c r="P51" s="223">
        <f t="shared" si="31"/>
        <v>0</v>
      </c>
      <c r="Q51" s="223">
        <f t="shared" si="31"/>
        <v>0</v>
      </c>
      <c r="R51" s="223">
        <f t="shared" si="31"/>
        <v>0</v>
      </c>
      <c r="S51" s="223">
        <f t="shared" si="31"/>
        <v>0</v>
      </c>
      <c r="T51" s="223">
        <f t="shared" si="31"/>
        <v>0</v>
      </c>
      <c r="U51" s="223">
        <f t="shared" si="31"/>
        <v>0</v>
      </c>
      <c r="V51" s="223">
        <f t="shared" si="31"/>
        <v>0</v>
      </c>
      <c r="W51" s="223">
        <f t="shared" si="31"/>
        <v>0</v>
      </c>
      <c r="X51" s="223">
        <f t="shared" si="31"/>
        <v>0</v>
      </c>
      <c r="Y51" s="224">
        <f t="shared" si="31"/>
        <v>0</v>
      </c>
      <c r="Z51" s="328">
        <f t="shared" si="32"/>
        <v>0</v>
      </c>
      <c r="AA51" s="223">
        <f t="shared" si="32"/>
        <v>0</v>
      </c>
      <c r="AB51" s="223">
        <f t="shared" si="32"/>
        <v>0</v>
      </c>
      <c r="AC51" s="223">
        <f t="shared" si="32"/>
        <v>0</v>
      </c>
      <c r="AD51" s="223">
        <f t="shared" si="32"/>
        <v>0</v>
      </c>
      <c r="AE51" s="223">
        <f t="shared" si="32"/>
        <v>0</v>
      </c>
      <c r="AF51" s="223">
        <f t="shared" si="32"/>
        <v>0</v>
      </c>
      <c r="AG51" s="223">
        <f t="shared" si="32"/>
        <v>0</v>
      </c>
      <c r="AH51" s="223">
        <f t="shared" si="32"/>
        <v>0</v>
      </c>
      <c r="AI51" s="223">
        <f t="shared" si="32"/>
        <v>0</v>
      </c>
      <c r="AJ51" s="223">
        <f t="shared" si="32"/>
        <v>0</v>
      </c>
      <c r="AK51" s="223">
        <f t="shared" si="32"/>
        <v>0</v>
      </c>
      <c r="AL51" s="224">
        <f t="shared" si="32"/>
        <v>0</v>
      </c>
      <c r="AM51" s="328" t="str">
        <f t="shared" si="36"/>
        <v/>
      </c>
      <c r="AN51" s="223" t="str">
        <f t="shared" si="33"/>
        <v/>
      </c>
      <c r="AO51" s="223">
        <f t="shared" si="33"/>
        <v>0</v>
      </c>
      <c r="AP51" s="223">
        <f t="shared" si="33"/>
        <v>0</v>
      </c>
      <c r="AQ51" s="223">
        <f t="shared" si="33"/>
        <v>0</v>
      </c>
      <c r="AR51" s="223">
        <f t="shared" si="33"/>
        <v>0</v>
      </c>
      <c r="AS51" s="223">
        <f t="shared" si="33"/>
        <v>0</v>
      </c>
      <c r="AT51" s="223">
        <f t="shared" si="33"/>
        <v>0</v>
      </c>
      <c r="AU51" s="223">
        <f t="shared" si="33"/>
        <v>0</v>
      </c>
      <c r="AV51" s="223">
        <f t="shared" si="33"/>
        <v>0</v>
      </c>
      <c r="AW51" s="223">
        <f t="shared" si="33"/>
        <v>0</v>
      </c>
      <c r="AX51" s="223">
        <f t="shared" si="33"/>
        <v>0</v>
      </c>
      <c r="AY51" s="223">
        <f t="shared" si="33"/>
        <v>0</v>
      </c>
      <c r="AZ51" s="224">
        <f t="shared" si="33"/>
        <v>0</v>
      </c>
      <c r="BA51" s="328" t="str">
        <f t="shared" si="28"/>
        <v/>
      </c>
      <c r="BB51" s="223" t="str">
        <f t="shared" si="34"/>
        <v/>
      </c>
      <c r="BC51" s="223">
        <f t="shared" si="34"/>
        <v>0</v>
      </c>
      <c r="BD51" s="223">
        <f t="shared" si="34"/>
        <v>0</v>
      </c>
      <c r="BE51" s="223">
        <f t="shared" si="34"/>
        <v>0</v>
      </c>
      <c r="BF51" s="223">
        <f t="shared" si="34"/>
        <v>0</v>
      </c>
      <c r="BG51" s="223">
        <f t="shared" si="34"/>
        <v>0</v>
      </c>
      <c r="BH51" s="223">
        <f t="shared" si="34"/>
        <v>0</v>
      </c>
      <c r="BI51" s="223">
        <f t="shared" si="34"/>
        <v>0</v>
      </c>
      <c r="BJ51" s="223">
        <f t="shared" si="34"/>
        <v>0</v>
      </c>
      <c r="BK51" s="223">
        <f t="shared" si="34"/>
        <v>0</v>
      </c>
      <c r="BL51" s="223">
        <f t="shared" si="34"/>
        <v>0</v>
      </c>
      <c r="BM51" s="223">
        <f t="shared" si="34"/>
        <v>0</v>
      </c>
      <c r="BN51" s="224">
        <f t="shared" si="34"/>
        <v>0</v>
      </c>
      <c r="BO51" s="328" t="str">
        <f t="shared" si="29"/>
        <v/>
      </c>
      <c r="BP51" s="223" t="str">
        <f t="shared" si="35"/>
        <v/>
      </c>
      <c r="BQ51" s="223">
        <f t="shared" si="35"/>
        <v>0</v>
      </c>
      <c r="BR51" s="223">
        <f t="shared" si="35"/>
        <v>0</v>
      </c>
      <c r="BS51" s="223">
        <f t="shared" si="35"/>
        <v>0</v>
      </c>
      <c r="BT51" s="223">
        <f t="shared" si="35"/>
        <v>0</v>
      </c>
      <c r="BU51" s="223">
        <f t="shared" si="35"/>
        <v>0</v>
      </c>
      <c r="BV51" s="223">
        <f t="shared" si="35"/>
        <v>0</v>
      </c>
      <c r="BW51" s="223">
        <f t="shared" si="35"/>
        <v>0</v>
      </c>
      <c r="BX51" s="223">
        <f t="shared" si="35"/>
        <v>0</v>
      </c>
      <c r="BY51" s="223">
        <f t="shared" si="35"/>
        <v>0</v>
      </c>
      <c r="BZ51" s="223">
        <f t="shared" si="35"/>
        <v>0</v>
      </c>
      <c r="CA51" s="223">
        <f t="shared" si="35"/>
        <v>0</v>
      </c>
      <c r="CB51" s="224">
        <f t="shared" si="35"/>
        <v>0</v>
      </c>
      <c r="CD51" s="73">
        <f t="shared" si="30"/>
        <v>0</v>
      </c>
    </row>
    <row r="52" spans="2:82" ht="24" customHeight="1">
      <c r="B52" s="150">
        <v>48</v>
      </c>
      <c r="C52" s="71"/>
      <c r="D52" s="69"/>
      <c r="E52" s="376"/>
      <c r="F52" s="218"/>
      <c r="G52" s="71"/>
      <c r="H52" s="218" t="s">
        <v>251</v>
      </c>
      <c r="I52" s="517"/>
      <c r="J52" s="508">
        <v>0.25</v>
      </c>
      <c r="K52" s="492">
        <v>100</v>
      </c>
      <c r="L52" s="328" t="str">
        <f t="shared" si="27"/>
        <v/>
      </c>
      <c r="M52" s="223">
        <f t="shared" si="10"/>
        <v>0</v>
      </c>
      <c r="N52" s="223">
        <f t="shared" si="31"/>
        <v>0</v>
      </c>
      <c r="O52" s="223">
        <f t="shared" si="31"/>
        <v>0</v>
      </c>
      <c r="P52" s="223">
        <f t="shared" si="31"/>
        <v>0</v>
      </c>
      <c r="Q52" s="223">
        <f t="shared" si="31"/>
        <v>0</v>
      </c>
      <c r="R52" s="223">
        <f t="shared" si="31"/>
        <v>0</v>
      </c>
      <c r="S52" s="223">
        <f t="shared" si="31"/>
        <v>0</v>
      </c>
      <c r="T52" s="223">
        <f t="shared" si="31"/>
        <v>0</v>
      </c>
      <c r="U52" s="223">
        <f t="shared" si="31"/>
        <v>0</v>
      </c>
      <c r="V52" s="223">
        <f t="shared" si="31"/>
        <v>0</v>
      </c>
      <c r="W52" s="223">
        <f t="shared" si="31"/>
        <v>0</v>
      </c>
      <c r="X52" s="223">
        <f t="shared" si="31"/>
        <v>0</v>
      </c>
      <c r="Y52" s="224">
        <f t="shared" si="31"/>
        <v>0</v>
      </c>
      <c r="Z52" s="328">
        <f t="shared" si="32"/>
        <v>0</v>
      </c>
      <c r="AA52" s="223">
        <f t="shared" si="32"/>
        <v>0</v>
      </c>
      <c r="AB52" s="223">
        <f t="shared" si="32"/>
        <v>0</v>
      </c>
      <c r="AC52" s="223">
        <f t="shared" si="32"/>
        <v>0</v>
      </c>
      <c r="AD52" s="223">
        <f t="shared" si="32"/>
        <v>0</v>
      </c>
      <c r="AE52" s="223">
        <f t="shared" si="32"/>
        <v>0</v>
      </c>
      <c r="AF52" s="223">
        <f t="shared" si="32"/>
        <v>0</v>
      </c>
      <c r="AG52" s="223">
        <f t="shared" si="32"/>
        <v>0</v>
      </c>
      <c r="AH52" s="223">
        <f t="shared" si="32"/>
        <v>0</v>
      </c>
      <c r="AI52" s="223">
        <f t="shared" si="32"/>
        <v>0</v>
      </c>
      <c r="AJ52" s="223">
        <f t="shared" si="32"/>
        <v>0</v>
      </c>
      <c r="AK52" s="223">
        <f t="shared" si="32"/>
        <v>0</v>
      </c>
      <c r="AL52" s="224">
        <f t="shared" si="32"/>
        <v>0</v>
      </c>
      <c r="AM52" s="328" t="str">
        <f t="shared" si="36"/>
        <v/>
      </c>
      <c r="AN52" s="223" t="str">
        <f t="shared" si="33"/>
        <v/>
      </c>
      <c r="AO52" s="223">
        <f t="shared" si="33"/>
        <v>0</v>
      </c>
      <c r="AP52" s="223">
        <f t="shared" si="33"/>
        <v>0</v>
      </c>
      <c r="AQ52" s="223">
        <f t="shared" si="33"/>
        <v>0</v>
      </c>
      <c r="AR52" s="223">
        <f t="shared" si="33"/>
        <v>0</v>
      </c>
      <c r="AS52" s="223">
        <f t="shared" si="33"/>
        <v>0</v>
      </c>
      <c r="AT52" s="223">
        <f t="shared" si="33"/>
        <v>0</v>
      </c>
      <c r="AU52" s="223">
        <f t="shared" si="33"/>
        <v>0</v>
      </c>
      <c r="AV52" s="223">
        <f t="shared" si="33"/>
        <v>0</v>
      </c>
      <c r="AW52" s="223">
        <f t="shared" si="33"/>
        <v>0</v>
      </c>
      <c r="AX52" s="223">
        <f t="shared" si="33"/>
        <v>0</v>
      </c>
      <c r="AY52" s="223">
        <f t="shared" si="33"/>
        <v>0</v>
      </c>
      <c r="AZ52" s="224">
        <f t="shared" si="33"/>
        <v>0</v>
      </c>
      <c r="BA52" s="328" t="str">
        <f t="shared" si="28"/>
        <v/>
      </c>
      <c r="BB52" s="223" t="str">
        <f t="shared" si="34"/>
        <v/>
      </c>
      <c r="BC52" s="223">
        <f t="shared" si="34"/>
        <v>0</v>
      </c>
      <c r="BD52" s="223">
        <f t="shared" si="34"/>
        <v>0</v>
      </c>
      <c r="BE52" s="223">
        <f t="shared" si="34"/>
        <v>0</v>
      </c>
      <c r="BF52" s="223">
        <f t="shared" si="34"/>
        <v>0</v>
      </c>
      <c r="BG52" s="223">
        <f t="shared" si="34"/>
        <v>0</v>
      </c>
      <c r="BH52" s="223">
        <f t="shared" si="34"/>
        <v>0</v>
      </c>
      <c r="BI52" s="223">
        <f t="shared" si="34"/>
        <v>0</v>
      </c>
      <c r="BJ52" s="223">
        <f t="shared" si="34"/>
        <v>0</v>
      </c>
      <c r="BK52" s="223">
        <f t="shared" si="34"/>
        <v>0</v>
      </c>
      <c r="BL52" s="223">
        <f t="shared" si="34"/>
        <v>0</v>
      </c>
      <c r="BM52" s="223">
        <f t="shared" si="34"/>
        <v>0</v>
      </c>
      <c r="BN52" s="224">
        <f t="shared" si="34"/>
        <v>0</v>
      </c>
      <c r="BO52" s="328" t="str">
        <f t="shared" si="29"/>
        <v/>
      </c>
      <c r="BP52" s="223" t="str">
        <f t="shared" si="35"/>
        <v/>
      </c>
      <c r="BQ52" s="223">
        <f t="shared" si="35"/>
        <v>0</v>
      </c>
      <c r="BR52" s="223">
        <f t="shared" si="35"/>
        <v>0</v>
      </c>
      <c r="BS52" s="223">
        <f t="shared" si="35"/>
        <v>0</v>
      </c>
      <c r="BT52" s="223">
        <f t="shared" si="35"/>
        <v>0</v>
      </c>
      <c r="BU52" s="223">
        <f t="shared" si="35"/>
        <v>0</v>
      </c>
      <c r="BV52" s="223">
        <f t="shared" si="35"/>
        <v>0</v>
      </c>
      <c r="BW52" s="223">
        <f t="shared" si="35"/>
        <v>0</v>
      </c>
      <c r="BX52" s="223">
        <f t="shared" si="35"/>
        <v>0</v>
      </c>
      <c r="BY52" s="223">
        <f t="shared" si="35"/>
        <v>0</v>
      </c>
      <c r="BZ52" s="223">
        <f t="shared" si="35"/>
        <v>0</v>
      </c>
      <c r="CA52" s="223">
        <f t="shared" si="35"/>
        <v>0</v>
      </c>
      <c r="CB52" s="224">
        <f t="shared" si="35"/>
        <v>0</v>
      </c>
      <c r="CD52" s="73">
        <f t="shared" si="30"/>
        <v>0</v>
      </c>
    </row>
    <row r="53" spans="2:82" ht="24" customHeight="1">
      <c r="B53" s="150">
        <v>49</v>
      </c>
      <c r="C53" s="71"/>
      <c r="D53" s="69"/>
      <c r="E53" s="376"/>
      <c r="F53" s="218"/>
      <c r="G53" s="71"/>
      <c r="H53" s="218" t="s">
        <v>251</v>
      </c>
      <c r="I53" s="517"/>
      <c r="J53" s="508">
        <v>0.25</v>
      </c>
      <c r="K53" s="492">
        <v>100</v>
      </c>
      <c r="L53" s="328" t="str">
        <f t="shared" si="27"/>
        <v/>
      </c>
      <c r="M53" s="223">
        <f t="shared" si="10"/>
        <v>0</v>
      </c>
      <c r="N53" s="223">
        <f t="shared" si="31"/>
        <v>0</v>
      </c>
      <c r="O53" s="223">
        <f t="shared" si="31"/>
        <v>0</v>
      </c>
      <c r="P53" s="223">
        <f t="shared" si="31"/>
        <v>0</v>
      </c>
      <c r="Q53" s="223">
        <f t="shared" si="31"/>
        <v>0</v>
      </c>
      <c r="R53" s="223">
        <f t="shared" si="31"/>
        <v>0</v>
      </c>
      <c r="S53" s="223">
        <f t="shared" si="31"/>
        <v>0</v>
      </c>
      <c r="T53" s="223">
        <f t="shared" si="31"/>
        <v>0</v>
      </c>
      <c r="U53" s="223">
        <f t="shared" si="31"/>
        <v>0</v>
      </c>
      <c r="V53" s="223">
        <f t="shared" si="31"/>
        <v>0</v>
      </c>
      <c r="W53" s="223">
        <f t="shared" si="31"/>
        <v>0</v>
      </c>
      <c r="X53" s="223">
        <f t="shared" si="31"/>
        <v>0</v>
      </c>
      <c r="Y53" s="224">
        <f t="shared" si="31"/>
        <v>0</v>
      </c>
      <c r="Z53" s="328">
        <f t="shared" si="32"/>
        <v>0</v>
      </c>
      <c r="AA53" s="223">
        <f t="shared" si="32"/>
        <v>0</v>
      </c>
      <c r="AB53" s="223">
        <f t="shared" si="32"/>
        <v>0</v>
      </c>
      <c r="AC53" s="223">
        <f t="shared" si="32"/>
        <v>0</v>
      </c>
      <c r="AD53" s="223">
        <f t="shared" si="32"/>
        <v>0</v>
      </c>
      <c r="AE53" s="223">
        <f t="shared" si="32"/>
        <v>0</v>
      </c>
      <c r="AF53" s="223">
        <f t="shared" si="32"/>
        <v>0</v>
      </c>
      <c r="AG53" s="223">
        <f t="shared" si="32"/>
        <v>0</v>
      </c>
      <c r="AH53" s="223">
        <f t="shared" si="32"/>
        <v>0</v>
      </c>
      <c r="AI53" s="223">
        <f t="shared" si="32"/>
        <v>0</v>
      </c>
      <c r="AJ53" s="223">
        <f t="shared" si="32"/>
        <v>0</v>
      </c>
      <c r="AK53" s="223">
        <f t="shared" si="32"/>
        <v>0</v>
      </c>
      <c r="AL53" s="224">
        <f t="shared" si="32"/>
        <v>0</v>
      </c>
      <c r="AM53" s="328" t="str">
        <f t="shared" si="36"/>
        <v/>
      </c>
      <c r="AN53" s="223" t="str">
        <f t="shared" si="33"/>
        <v/>
      </c>
      <c r="AO53" s="223">
        <f t="shared" si="33"/>
        <v>0</v>
      </c>
      <c r="AP53" s="223">
        <f t="shared" si="33"/>
        <v>0</v>
      </c>
      <c r="AQ53" s="223">
        <f t="shared" si="33"/>
        <v>0</v>
      </c>
      <c r="AR53" s="223">
        <f t="shared" si="33"/>
        <v>0</v>
      </c>
      <c r="AS53" s="223">
        <f t="shared" si="33"/>
        <v>0</v>
      </c>
      <c r="AT53" s="223">
        <f t="shared" si="33"/>
        <v>0</v>
      </c>
      <c r="AU53" s="223">
        <f t="shared" si="33"/>
        <v>0</v>
      </c>
      <c r="AV53" s="223">
        <f t="shared" si="33"/>
        <v>0</v>
      </c>
      <c r="AW53" s="223">
        <f t="shared" si="33"/>
        <v>0</v>
      </c>
      <c r="AX53" s="223">
        <f t="shared" si="33"/>
        <v>0</v>
      </c>
      <c r="AY53" s="223">
        <f t="shared" si="33"/>
        <v>0</v>
      </c>
      <c r="AZ53" s="224">
        <f t="shared" si="33"/>
        <v>0</v>
      </c>
      <c r="BA53" s="328" t="str">
        <f t="shared" si="28"/>
        <v/>
      </c>
      <c r="BB53" s="223" t="str">
        <f t="shared" si="34"/>
        <v/>
      </c>
      <c r="BC53" s="223">
        <f t="shared" si="34"/>
        <v>0</v>
      </c>
      <c r="BD53" s="223">
        <f t="shared" si="34"/>
        <v>0</v>
      </c>
      <c r="BE53" s="223">
        <f t="shared" si="34"/>
        <v>0</v>
      </c>
      <c r="BF53" s="223">
        <f t="shared" si="34"/>
        <v>0</v>
      </c>
      <c r="BG53" s="223">
        <f t="shared" si="34"/>
        <v>0</v>
      </c>
      <c r="BH53" s="223">
        <f t="shared" si="34"/>
        <v>0</v>
      </c>
      <c r="BI53" s="223">
        <f t="shared" si="34"/>
        <v>0</v>
      </c>
      <c r="BJ53" s="223">
        <f t="shared" si="34"/>
        <v>0</v>
      </c>
      <c r="BK53" s="223">
        <f t="shared" si="34"/>
        <v>0</v>
      </c>
      <c r="BL53" s="223">
        <f t="shared" si="34"/>
        <v>0</v>
      </c>
      <c r="BM53" s="223">
        <f t="shared" si="34"/>
        <v>0</v>
      </c>
      <c r="BN53" s="224">
        <f t="shared" si="34"/>
        <v>0</v>
      </c>
      <c r="BO53" s="328" t="str">
        <f t="shared" si="29"/>
        <v/>
      </c>
      <c r="BP53" s="223" t="str">
        <f t="shared" si="35"/>
        <v/>
      </c>
      <c r="BQ53" s="223">
        <f t="shared" si="35"/>
        <v>0</v>
      </c>
      <c r="BR53" s="223">
        <f t="shared" si="35"/>
        <v>0</v>
      </c>
      <c r="BS53" s="223">
        <f t="shared" si="35"/>
        <v>0</v>
      </c>
      <c r="BT53" s="223">
        <f t="shared" si="35"/>
        <v>0</v>
      </c>
      <c r="BU53" s="223">
        <f t="shared" si="35"/>
        <v>0</v>
      </c>
      <c r="BV53" s="223">
        <f t="shared" si="35"/>
        <v>0</v>
      </c>
      <c r="BW53" s="223">
        <f t="shared" si="35"/>
        <v>0</v>
      </c>
      <c r="BX53" s="223">
        <f t="shared" si="35"/>
        <v>0</v>
      </c>
      <c r="BY53" s="223">
        <f t="shared" si="35"/>
        <v>0</v>
      </c>
      <c r="BZ53" s="223">
        <f t="shared" si="35"/>
        <v>0</v>
      </c>
      <c r="CA53" s="223">
        <f t="shared" si="35"/>
        <v>0</v>
      </c>
      <c r="CB53" s="224">
        <f t="shared" si="35"/>
        <v>0</v>
      </c>
      <c r="CD53" s="73">
        <f t="shared" si="30"/>
        <v>0</v>
      </c>
    </row>
    <row r="54" spans="2:82" ht="24" customHeight="1">
      <c r="B54" s="150">
        <v>50</v>
      </c>
      <c r="C54" s="71"/>
      <c r="D54" s="69"/>
      <c r="E54" s="376"/>
      <c r="F54" s="218"/>
      <c r="G54" s="71"/>
      <c r="H54" s="218" t="s">
        <v>251</v>
      </c>
      <c r="I54" s="517"/>
      <c r="J54" s="508">
        <v>0.25</v>
      </c>
      <c r="K54" s="492">
        <v>100</v>
      </c>
      <c r="L54" s="328" t="str">
        <f t="shared" si="27"/>
        <v/>
      </c>
      <c r="M54" s="223">
        <f t="shared" si="10"/>
        <v>0</v>
      </c>
      <c r="N54" s="223">
        <f t="shared" si="31"/>
        <v>0</v>
      </c>
      <c r="O54" s="223">
        <f t="shared" si="31"/>
        <v>0</v>
      </c>
      <c r="P54" s="223">
        <f t="shared" si="31"/>
        <v>0</v>
      </c>
      <c r="Q54" s="223">
        <f t="shared" si="31"/>
        <v>0</v>
      </c>
      <c r="R54" s="223">
        <f t="shared" si="31"/>
        <v>0</v>
      </c>
      <c r="S54" s="223">
        <f t="shared" si="31"/>
        <v>0</v>
      </c>
      <c r="T54" s="223">
        <f t="shared" si="31"/>
        <v>0</v>
      </c>
      <c r="U54" s="223">
        <f t="shared" si="31"/>
        <v>0</v>
      </c>
      <c r="V54" s="223">
        <f t="shared" si="31"/>
        <v>0</v>
      </c>
      <c r="W54" s="223">
        <f t="shared" si="31"/>
        <v>0</v>
      </c>
      <c r="X54" s="223">
        <f t="shared" si="31"/>
        <v>0</v>
      </c>
      <c r="Y54" s="224">
        <f t="shared" si="31"/>
        <v>0</v>
      </c>
      <c r="Z54" s="328">
        <f t="shared" si="32"/>
        <v>0</v>
      </c>
      <c r="AA54" s="223">
        <f t="shared" si="32"/>
        <v>0</v>
      </c>
      <c r="AB54" s="223">
        <f t="shared" si="32"/>
        <v>0</v>
      </c>
      <c r="AC54" s="223">
        <f t="shared" si="32"/>
        <v>0</v>
      </c>
      <c r="AD54" s="223">
        <f t="shared" si="32"/>
        <v>0</v>
      </c>
      <c r="AE54" s="223">
        <f t="shared" si="32"/>
        <v>0</v>
      </c>
      <c r="AF54" s="223">
        <f t="shared" si="32"/>
        <v>0</v>
      </c>
      <c r="AG54" s="223">
        <f t="shared" si="32"/>
        <v>0</v>
      </c>
      <c r="AH54" s="223">
        <f t="shared" si="32"/>
        <v>0</v>
      </c>
      <c r="AI54" s="223">
        <f t="shared" si="32"/>
        <v>0</v>
      </c>
      <c r="AJ54" s="223">
        <f t="shared" si="32"/>
        <v>0</v>
      </c>
      <c r="AK54" s="223">
        <f t="shared" si="32"/>
        <v>0</v>
      </c>
      <c r="AL54" s="224">
        <f t="shared" si="32"/>
        <v>0</v>
      </c>
      <c r="AM54" s="328" t="str">
        <f t="shared" si="36"/>
        <v/>
      </c>
      <c r="AN54" s="223" t="str">
        <f t="shared" si="33"/>
        <v/>
      </c>
      <c r="AO54" s="223">
        <f t="shared" si="33"/>
        <v>0</v>
      </c>
      <c r="AP54" s="223">
        <f t="shared" si="33"/>
        <v>0</v>
      </c>
      <c r="AQ54" s="223">
        <f t="shared" si="33"/>
        <v>0</v>
      </c>
      <c r="AR54" s="223">
        <f t="shared" si="33"/>
        <v>0</v>
      </c>
      <c r="AS54" s="223">
        <f t="shared" si="33"/>
        <v>0</v>
      </c>
      <c r="AT54" s="223">
        <f t="shared" si="33"/>
        <v>0</v>
      </c>
      <c r="AU54" s="223">
        <f t="shared" si="33"/>
        <v>0</v>
      </c>
      <c r="AV54" s="223">
        <f t="shared" si="33"/>
        <v>0</v>
      </c>
      <c r="AW54" s="223">
        <f t="shared" si="33"/>
        <v>0</v>
      </c>
      <c r="AX54" s="223">
        <f t="shared" si="33"/>
        <v>0</v>
      </c>
      <c r="AY54" s="223">
        <f t="shared" si="33"/>
        <v>0</v>
      </c>
      <c r="AZ54" s="224">
        <f t="shared" si="33"/>
        <v>0</v>
      </c>
      <c r="BA54" s="328" t="str">
        <f t="shared" si="28"/>
        <v/>
      </c>
      <c r="BB54" s="223" t="str">
        <f t="shared" si="34"/>
        <v/>
      </c>
      <c r="BC54" s="223">
        <f t="shared" si="34"/>
        <v>0</v>
      </c>
      <c r="BD54" s="223">
        <f t="shared" si="34"/>
        <v>0</v>
      </c>
      <c r="BE54" s="223">
        <f t="shared" si="34"/>
        <v>0</v>
      </c>
      <c r="BF54" s="223">
        <f t="shared" si="34"/>
        <v>0</v>
      </c>
      <c r="BG54" s="223">
        <f t="shared" si="34"/>
        <v>0</v>
      </c>
      <c r="BH54" s="223">
        <f t="shared" si="34"/>
        <v>0</v>
      </c>
      <c r="BI54" s="223">
        <f t="shared" si="34"/>
        <v>0</v>
      </c>
      <c r="BJ54" s="223">
        <f t="shared" si="34"/>
        <v>0</v>
      </c>
      <c r="BK54" s="223">
        <f t="shared" si="34"/>
        <v>0</v>
      </c>
      <c r="BL54" s="223">
        <f t="shared" si="34"/>
        <v>0</v>
      </c>
      <c r="BM54" s="223">
        <f t="shared" si="34"/>
        <v>0</v>
      </c>
      <c r="BN54" s="224">
        <f t="shared" si="34"/>
        <v>0</v>
      </c>
      <c r="BO54" s="328" t="str">
        <f t="shared" si="29"/>
        <v/>
      </c>
      <c r="BP54" s="223" t="str">
        <f t="shared" si="35"/>
        <v/>
      </c>
      <c r="BQ54" s="223">
        <f t="shared" si="35"/>
        <v>0</v>
      </c>
      <c r="BR54" s="223">
        <f t="shared" si="35"/>
        <v>0</v>
      </c>
      <c r="BS54" s="223">
        <f t="shared" si="35"/>
        <v>0</v>
      </c>
      <c r="BT54" s="223">
        <f t="shared" si="35"/>
        <v>0</v>
      </c>
      <c r="BU54" s="223">
        <f t="shared" si="35"/>
        <v>0</v>
      </c>
      <c r="BV54" s="223">
        <f t="shared" si="35"/>
        <v>0</v>
      </c>
      <c r="BW54" s="223">
        <f t="shared" si="35"/>
        <v>0</v>
      </c>
      <c r="BX54" s="223">
        <f t="shared" si="35"/>
        <v>0</v>
      </c>
      <c r="BY54" s="223">
        <f t="shared" si="35"/>
        <v>0</v>
      </c>
      <c r="BZ54" s="223">
        <f t="shared" si="35"/>
        <v>0</v>
      </c>
      <c r="CA54" s="223">
        <f t="shared" si="35"/>
        <v>0</v>
      </c>
      <c r="CB54" s="224">
        <f t="shared" si="35"/>
        <v>0</v>
      </c>
      <c r="CD54" s="73">
        <f t="shared" si="30"/>
        <v>0</v>
      </c>
    </row>
    <row r="55" spans="2:82" ht="24" customHeight="1">
      <c r="B55" s="150">
        <v>51</v>
      </c>
      <c r="C55" s="71"/>
      <c r="D55" s="69"/>
      <c r="E55" s="376"/>
      <c r="F55" s="218"/>
      <c r="G55" s="71"/>
      <c r="H55" s="218" t="s">
        <v>251</v>
      </c>
      <c r="I55" s="517"/>
      <c r="J55" s="508">
        <v>0.25</v>
      </c>
      <c r="K55" s="492">
        <v>100</v>
      </c>
      <c r="L55" s="328" t="str">
        <f t="shared" si="27"/>
        <v/>
      </c>
      <c r="M55" s="223">
        <f t="shared" si="10"/>
        <v>0</v>
      </c>
      <c r="N55" s="223">
        <f t="shared" ref="N55:Y64" si="37">IF(N$3-$D55&lt;0,0,IF(N$3-$D55=0,$L55/12*(12-($E55-1)),IF(N$3-$D55=$G55,$L55/12*($E55-1),IF(N$3-$D55+1&lt;=$G55,$L55,0))))</f>
        <v>0</v>
      </c>
      <c r="O55" s="223">
        <f t="shared" si="37"/>
        <v>0</v>
      </c>
      <c r="P55" s="223">
        <f t="shared" si="37"/>
        <v>0</v>
      </c>
      <c r="Q55" s="223">
        <f t="shared" si="37"/>
        <v>0</v>
      </c>
      <c r="R55" s="223">
        <f t="shared" si="37"/>
        <v>0</v>
      </c>
      <c r="S55" s="223">
        <f t="shared" si="37"/>
        <v>0</v>
      </c>
      <c r="T55" s="223">
        <f t="shared" si="37"/>
        <v>0</v>
      </c>
      <c r="U55" s="223">
        <f t="shared" si="37"/>
        <v>0</v>
      </c>
      <c r="V55" s="223">
        <f t="shared" si="37"/>
        <v>0</v>
      </c>
      <c r="W55" s="223">
        <f t="shared" si="37"/>
        <v>0</v>
      </c>
      <c r="X55" s="223">
        <f t="shared" si="37"/>
        <v>0</v>
      </c>
      <c r="Y55" s="224">
        <f t="shared" si="37"/>
        <v>0</v>
      </c>
      <c r="Z55" s="328">
        <f t="shared" ref="Z55:AL64" si="38">IF($CD55=2,IF($D55=Z$3,$F55,0),0)</f>
        <v>0</v>
      </c>
      <c r="AA55" s="223">
        <f t="shared" si="38"/>
        <v>0</v>
      </c>
      <c r="AB55" s="223">
        <f t="shared" si="38"/>
        <v>0</v>
      </c>
      <c r="AC55" s="223">
        <f t="shared" si="38"/>
        <v>0</v>
      </c>
      <c r="AD55" s="223">
        <f t="shared" si="38"/>
        <v>0</v>
      </c>
      <c r="AE55" s="223">
        <f t="shared" si="38"/>
        <v>0</v>
      </c>
      <c r="AF55" s="223">
        <f t="shared" si="38"/>
        <v>0</v>
      </c>
      <c r="AG55" s="223">
        <f t="shared" si="38"/>
        <v>0</v>
      </c>
      <c r="AH55" s="223">
        <f t="shared" si="38"/>
        <v>0</v>
      </c>
      <c r="AI55" s="223">
        <f t="shared" si="38"/>
        <v>0</v>
      </c>
      <c r="AJ55" s="223">
        <f t="shared" si="38"/>
        <v>0</v>
      </c>
      <c r="AK55" s="223">
        <f t="shared" si="38"/>
        <v>0</v>
      </c>
      <c r="AL55" s="224">
        <f t="shared" si="38"/>
        <v>0</v>
      </c>
      <c r="AM55" s="328" t="str">
        <f t="shared" si="36"/>
        <v/>
      </c>
      <c r="AN55" s="223" t="str">
        <f t="shared" ref="AN55:AZ64" si="39">IF(AN$3-$D55&lt;0,0,IF(AN$3-$D55=0,$AM55,IF(AN$3-$D55+1&lt;=$G55,$AM55,0)))</f>
        <v/>
      </c>
      <c r="AO55" s="223">
        <f t="shared" si="39"/>
        <v>0</v>
      </c>
      <c r="AP55" s="223">
        <f t="shared" si="39"/>
        <v>0</v>
      </c>
      <c r="AQ55" s="223">
        <f t="shared" si="39"/>
        <v>0</v>
      </c>
      <c r="AR55" s="223">
        <f t="shared" si="39"/>
        <v>0</v>
      </c>
      <c r="AS55" s="223">
        <f t="shared" si="39"/>
        <v>0</v>
      </c>
      <c r="AT55" s="223">
        <f t="shared" si="39"/>
        <v>0</v>
      </c>
      <c r="AU55" s="223">
        <f t="shared" si="39"/>
        <v>0</v>
      </c>
      <c r="AV55" s="223">
        <f t="shared" si="39"/>
        <v>0</v>
      </c>
      <c r="AW55" s="223">
        <f t="shared" si="39"/>
        <v>0</v>
      </c>
      <c r="AX55" s="223">
        <f t="shared" si="39"/>
        <v>0</v>
      </c>
      <c r="AY55" s="223">
        <f t="shared" si="39"/>
        <v>0</v>
      </c>
      <c r="AZ55" s="224">
        <f t="shared" si="39"/>
        <v>0</v>
      </c>
      <c r="BA55" s="328" t="str">
        <f t="shared" si="28"/>
        <v/>
      </c>
      <c r="BB55" s="223" t="str">
        <f t="shared" ref="BB55:BN64" si="40">IF(BB$3-$D55&lt;0,0,IF(BB$3-$D55=0,$BA55,IF(BB$3-$D55+1&lt;=$G55,$BA55,0)))</f>
        <v/>
      </c>
      <c r="BC55" s="223">
        <f t="shared" si="40"/>
        <v>0</v>
      </c>
      <c r="BD55" s="223">
        <f t="shared" si="40"/>
        <v>0</v>
      </c>
      <c r="BE55" s="223">
        <f t="shared" si="40"/>
        <v>0</v>
      </c>
      <c r="BF55" s="223">
        <f t="shared" si="40"/>
        <v>0</v>
      </c>
      <c r="BG55" s="223">
        <f t="shared" si="40"/>
        <v>0</v>
      </c>
      <c r="BH55" s="223">
        <f t="shared" si="40"/>
        <v>0</v>
      </c>
      <c r="BI55" s="223">
        <f t="shared" si="40"/>
        <v>0</v>
      </c>
      <c r="BJ55" s="223">
        <f t="shared" si="40"/>
        <v>0</v>
      </c>
      <c r="BK55" s="223">
        <f t="shared" si="40"/>
        <v>0</v>
      </c>
      <c r="BL55" s="223">
        <f t="shared" si="40"/>
        <v>0</v>
      </c>
      <c r="BM55" s="223">
        <f t="shared" si="40"/>
        <v>0</v>
      </c>
      <c r="BN55" s="224">
        <f t="shared" si="40"/>
        <v>0</v>
      </c>
      <c r="BO55" s="328" t="str">
        <f t="shared" si="29"/>
        <v/>
      </c>
      <c r="BP55" s="223" t="str">
        <f t="shared" ref="BP55:CB64" si="41">IF(BP$3-$D55&lt;0,0,IF(BP$3-$D55=0,$BO55,IF(BP$3-$D55+1&lt;=$G55,$BO55,0)))</f>
        <v/>
      </c>
      <c r="BQ55" s="223">
        <f t="shared" si="41"/>
        <v>0</v>
      </c>
      <c r="BR55" s="223">
        <f t="shared" si="41"/>
        <v>0</v>
      </c>
      <c r="BS55" s="223">
        <f t="shared" si="41"/>
        <v>0</v>
      </c>
      <c r="BT55" s="223">
        <f t="shared" si="41"/>
        <v>0</v>
      </c>
      <c r="BU55" s="223">
        <f t="shared" si="41"/>
        <v>0</v>
      </c>
      <c r="BV55" s="223">
        <f t="shared" si="41"/>
        <v>0</v>
      </c>
      <c r="BW55" s="223">
        <f t="shared" si="41"/>
        <v>0</v>
      </c>
      <c r="BX55" s="223">
        <f t="shared" si="41"/>
        <v>0</v>
      </c>
      <c r="BY55" s="223">
        <f t="shared" si="41"/>
        <v>0</v>
      </c>
      <c r="BZ55" s="223">
        <f t="shared" si="41"/>
        <v>0</v>
      </c>
      <c r="CA55" s="223">
        <f t="shared" si="41"/>
        <v>0</v>
      </c>
      <c r="CB55" s="224">
        <f t="shared" si="41"/>
        <v>0</v>
      </c>
      <c r="CD55" s="73">
        <f t="shared" si="30"/>
        <v>0</v>
      </c>
    </row>
    <row r="56" spans="2:82" ht="24" customHeight="1">
      <c r="B56" s="150">
        <v>52</v>
      </c>
      <c r="C56" s="71"/>
      <c r="D56" s="69"/>
      <c r="E56" s="376"/>
      <c r="F56" s="218"/>
      <c r="G56" s="71"/>
      <c r="H56" s="218" t="s">
        <v>251</v>
      </c>
      <c r="I56" s="517"/>
      <c r="J56" s="508">
        <v>0.25</v>
      </c>
      <c r="K56" s="492">
        <v>100</v>
      </c>
      <c r="L56" s="328" t="str">
        <f t="shared" si="27"/>
        <v/>
      </c>
      <c r="M56" s="223">
        <f t="shared" si="10"/>
        <v>0</v>
      </c>
      <c r="N56" s="223">
        <f t="shared" si="37"/>
        <v>0</v>
      </c>
      <c r="O56" s="223">
        <f t="shared" si="37"/>
        <v>0</v>
      </c>
      <c r="P56" s="223">
        <f t="shared" si="37"/>
        <v>0</v>
      </c>
      <c r="Q56" s="223">
        <f t="shared" si="37"/>
        <v>0</v>
      </c>
      <c r="R56" s="223">
        <f t="shared" si="37"/>
        <v>0</v>
      </c>
      <c r="S56" s="223">
        <f t="shared" si="37"/>
        <v>0</v>
      </c>
      <c r="T56" s="223">
        <f t="shared" si="37"/>
        <v>0</v>
      </c>
      <c r="U56" s="223">
        <f t="shared" si="37"/>
        <v>0</v>
      </c>
      <c r="V56" s="223">
        <f t="shared" si="37"/>
        <v>0</v>
      </c>
      <c r="W56" s="223">
        <f t="shared" si="37"/>
        <v>0</v>
      </c>
      <c r="X56" s="223">
        <f t="shared" si="37"/>
        <v>0</v>
      </c>
      <c r="Y56" s="224">
        <f t="shared" si="37"/>
        <v>0</v>
      </c>
      <c r="Z56" s="328">
        <f t="shared" si="38"/>
        <v>0</v>
      </c>
      <c r="AA56" s="223">
        <f t="shared" si="38"/>
        <v>0</v>
      </c>
      <c r="AB56" s="223">
        <f t="shared" si="38"/>
        <v>0</v>
      </c>
      <c r="AC56" s="223">
        <f t="shared" si="38"/>
        <v>0</v>
      </c>
      <c r="AD56" s="223">
        <f t="shared" si="38"/>
        <v>0</v>
      </c>
      <c r="AE56" s="223">
        <f t="shared" si="38"/>
        <v>0</v>
      </c>
      <c r="AF56" s="223">
        <f t="shared" si="38"/>
        <v>0</v>
      </c>
      <c r="AG56" s="223">
        <f t="shared" si="38"/>
        <v>0</v>
      </c>
      <c r="AH56" s="223">
        <f t="shared" si="38"/>
        <v>0</v>
      </c>
      <c r="AI56" s="223">
        <f t="shared" si="38"/>
        <v>0</v>
      </c>
      <c r="AJ56" s="223">
        <f t="shared" si="38"/>
        <v>0</v>
      </c>
      <c r="AK56" s="223">
        <f t="shared" si="38"/>
        <v>0</v>
      </c>
      <c r="AL56" s="224">
        <f t="shared" si="38"/>
        <v>0</v>
      </c>
      <c r="AM56" s="328" t="str">
        <f t="shared" si="36"/>
        <v/>
      </c>
      <c r="AN56" s="223" t="str">
        <f t="shared" si="39"/>
        <v/>
      </c>
      <c r="AO56" s="223">
        <f t="shared" si="39"/>
        <v>0</v>
      </c>
      <c r="AP56" s="223">
        <f t="shared" si="39"/>
        <v>0</v>
      </c>
      <c r="AQ56" s="223">
        <f t="shared" si="39"/>
        <v>0</v>
      </c>
      <c r="AR56" s="223">
        <f t="shared" si="39"/>
        <v>0</v>
      </c>
      <c r="AS56" s="223">
        <f t="shared" si="39"/>
        <v>0</v>
      </c>
      <c r="AT56" s="223">
        <f t="shared" si="39"/>
        <v>0</v>
      </c>
      <c r="AU56" s="223">
        <f t="shared" si="39"/>
        <v>0</v>
      </c>
      <c r="AV56" s="223">
        <f t="shared" si="39"/>
        <v>0</v>
      </c>
      <c r="AW56" s="223">
        <f t="shared" si="39"/>
        <v>0</v>
      </c>
      <c r="AX56" s="223">
        <f t="shared" si="39"/>
        <v>0</v>
      </c>
      <c r="AY56" s="223">
        <f t="shared" si="39"/>
        <v>0</v>
      </c>
      <c r="AZ56" s="224">
        <f t="shared" si="39"/>
        <v>0</v>
      </c>
      <c r="BA56" s="328" t="str">
        <f t="shared" si="28"/>
        <v/>
      </c>
      <c r="BB56" s="223" t="str">
        <f t="shared" si="40"/>
        <v/>
      </c>
      <c r="BC56" s="223">
        <f t="shared" si="40"/>
        <v>0</v>
      </c>
      <c r="BD56" s="223">
        <f t="shared" si="40"/>
        <v>0</v>
      </c>
      <c r="BE56" s="223">
        <f t="shared" si="40"/>
        <v>0</v>
      </c>
      <c r="BF56" s="223">
        <f t="shared" si="40"/>
        <v>0</v>
      </c>
      <c r="BG56" s="223">
        <f t="shared" si="40"/>
        <v>0</v>
      </c>
      <c r="BH56" s="223">
        <f t="shared" si="40"/>
        <v>0</v>
      </c>
      <c r="BI56" s="223">
        <f t="shared" si="40"/>
        <v>0</v>
      </c>
      <c r="BJ56" s="223">
        <f t="shared" si="40"/>
        <v>0</v>
      </c>
      <c r="BK56" s="223">
        <f t="shared" si="40"/>
        <v>0</v>
      </c>
      <c r="BL56" s="223">
        <f t="shared" si="40"/>
        <v>0</v>
      </c>
      <c r="BM56" s="223">
        <f t="shared" si="40"/>
        <v>0</v>
      </c>
      <c r="BN56" s="224">
        <f t="shared" si="40"/>
        <v>0</v>
      </c>
      <c r="BO56" s="328" t="str">
        <f t="shared" si="29"/>
        <v/>
      </c>
      <c r="BP56" s="223" t="str">
        <f t="shared" si="41"/>
        <v/>
      </c>
      <c r="BQ56" s="223">
        <f t="shared" si="41"/>
        <v>0</v>
      </c>
      <c r="BR56" s="223">
        <f t="shared" si="41"/>
        <v>0</v>
      </c>
      <c r="BS56" s="223">
        <f t="shared" si="41"/>
        <v>0</v>
      </c>
      <c r="BT56" s="223">
        <f t="shared" si="41"/>
        <v>0</v>
      </c>
      <c r="BU56" s="223">
        <f t="shared" si="41"/>
        <v>0</v>
      </c>
      <c r="BV56" s="223">
        <f t="shared" si="41"/>
        <v>0</v>
      </c>
      <c r="BW56" s="223">
        <f t="shared" si="41"/>
        <v>0</v>
      </c>
      <c r="BX56" s="223">
        <f t="shared" si="41"/>
        <v>0</v>
      </c>
      <c r="BY56" s="223">
        <f t="shared" si="41"/>
        <v>0</v>
      </c>
      <c r="BZ56" s="223">
        <f t="shared" si="41"/>
        <v>0</v>
      </c>
      <c r="CA56" s="223">
        <f t="shared" si="41"/>
        <v>0</v>
      </c>
      <c r="CB56" s="224">
        <f t="shared" si="41"/>
        <v>0</v>
      </c>
      <c r="CD56" s="73">
        <f t="shared" si="30"/>
        <v>0</v>
      </c>
    </row>
    <row r="57" spans="2:82" ht="24" customHeight="1">
      <c r="B57" s="150">
        <v>53</v>
      </c>
      <c r="C57" s="71"/>
      <c r="D57" s="69"/>
      <c r="E57" s="376"/>
      <c r="F57" s="218"/>
      <c r="G57" s="71"/>
      <c r="H57" s="218" t="s">
        <v>251</v>
      </c>
      <c r="I57" s="517"/>
      <c r="J57" s="508">
        <v>0.25</v>
      </c>
      <c r="K57" s="492">
        <v>100</v>
      </c>
      <c r="L57" s="328" t="str">
        <f t="shared" si="27"/>
        <v/>
      </c>
      <c r="M57" s="223">
        <f t="shared" si="10"/>
        <v>0</v>
      </c>
      <c r="N57" s="223">
        <f t="shared" si="37"/>
        <v>0</v>
      </c>
      <c r="O57" s="223">
        <f t="shared" si="37"/>
        <v>0</v>
      </c>
      <c r="P57" s="223">
        <f t="shared" si="37"/>
        <v>0</v>
      </c>
      <c r="Q57" s="223">
        <f t="shared" si="37"/>
        <v>0</v>
      </c>
      <c r="R57" s="223">
        <f t="shared" si="37"/>
        <v>0</v>
      </c>
      <c r="S57" s="223">
        <f t="shared" si="37"/>
        <v>0</v>
      </c>
      <c r="T57" s="223">
        <f t="shared" si="37"/>
        <v>0</v>
      </c>
      <c r="U57" s="223">
        <f t="shared" si="37"/>
        <v>0</v>
      </c>
      <c r="V57" s="223">
        <f t="shared" si="37"/>
        <v>0</v>
      </c>
      <c r="W57" s="223">
        <f t="shared" si="37"/>
        <v>0</v>
      </c>
      <c r="X57" s="223">
        <f t="shared" si="37"/>
        <v>0</v>
      </c>
      <c r="Y57" s="224">
        <f t="shared" si="37"/>
        <v>0</v>
      </c>
      <c r="Z57" s="328">
        <f t="shared" si="38"/>
        <v>0</v>
      </c>
      <c r="AA57" s="223">
        <f t="shared" si="38"/>
        <v>0</v>
      </c>
      <c r="AB57" s="223">
        <f t="shared" si="38"/>
        <v>0</v>
      </c>
      <c r="AC57" s="223">
        <f t="shared" si="38"/>
        <v>0</v>
      </c>
      <c r="AD57" s="223">
        <f t="shared" si="38"/>
        <v>0</v>
      </c>
      <c r="AE57" s="223">
        <f t="shared" si="38"/>
        <v>0</v>
      </c>
      <c r="AF57" s="223">
        <f t="shared" si="38"/>
        <v>0</v>
      </c>
      <c r="AG57" s="223">
        <f t="shared" si="38"/>
        <v>0</v>
      </c>
      <c r="AH57" s="223">
        <f t="shared" si="38"/>
        <v>0</v>
      </c>
      <c r="AI57" s="223">
        <f t="shared" si="38"/>
        <v>0</v>
      </c>
      <c r="AJ57" s="223">
        <f t="shared" si="38"/>
        <v>0</v>
      </c>
      <c r="AK57" s="223">
        <f t="shared" si="38"/>
        <v>0</v>
      </c>
      <c r="AL57" s="224">
        <f t="shared" si="38"/>
        <v>0</v>
      </c>
      <c r="AM57" s="328" t="str">
        <f t="shared" si="36"/>
        <v/>
      </c>
      <c r="AN57" s="223" t="str">
        <f t="shared" si="39"/>
        <v/>
      </c>
      <c r="AO57" s="223">
        <f t="shared" si="39"/>
        <v>0</v>
      </c>
      <c r="AP57" s="223">
        <f t="shared" si="39"/>
        <v>0</v>
      </c>
      <c r="AQ57" s="223">
        <f t="shared" si="39"/>
        <v>0</v>
      </c>
      <c r="AR57" s="223">
        <f t="shared" si="39"/>
        <v>0</v>
      </c>
      <c r="AS57" s="223">
        <f t="shared" si="39"/>
        <v>0</v>
      </c>
      <c r="AT57" s="223">
        <f t="shared" si="39"/>
        <v>0</v>
      </c>
      <c r="AU57" s="223">
        <f t="shared" si="39"/>
        <v>0</v>
      </c>
      <c r="AV57" s="223">
        <f t="shared" si="39"/>
        <v>0</v>
      </c>
      <c r="AW57" s="223">
        <f t="shared" si="39"/>
        <v>0</v>
      </c>
      <c r="AX57" s="223">
        <f t="shared" si="39"/>
        <v>0</v>
      </c>
      <c r="AY57" s="223">
        <f t="shared" si="39"/>
        <v>0</v>
      </c>
      <c r="AZ57" s="224">
        <f t="shared" si="39"/>
        <v>0</v>
      </c>
      <c r="BA57" s="328" t="str">
        <f t="shared" si="28"/>
        <v/>
      </c>
      <c r="BB57" s="223" t="str">
        <f t="shared" si="40"/>
        <v/>
      </c>
      <c r="BC57" s="223">
        <f t="shared" si="40"/>
        <v>0</v>
      </c>
      <c r="BD57" s="223">
        <f t="shared" si="40"/>
        <v>0</v>
      </c>
      <c r="BE57" s="223">
        <f t="shared" si="40"/>
        <v>0</v>
      </c>
      <c r="BF57" s="223">
        <f t="shared" si="40"/>
        <v>0</v>
      </c>
      <c r="BG57" s="223">
        <f t="shared" si="40"/>
        <v>0</v>
      </c>
      <c r="BH57" s="223">
        <f t="shared" si="40"/>
        <v>0</v>
      </c>
      <c r="BI57" s="223">
        <f t="shared" si="40"/>
        <v>0</v>
      </c>
      <c r="BJ57" s="223">
        <f t="shared" si="40"/>
        <v>0</v>
      </c>
      <c r="BK57" s="223">
        <f t="shared" si="40"/>
        <v>0</v>
      </c>
      <c r="BL57" s="223">
        <f t="shared" si="40"/>
        <v>0</v>
      </c>
      <c r="BM57" s="223">
        <f t="shared" si="40"/>
        <v>0</v>
      </c>
      <c r="BN57" s="224">
        <f t="shared" si="40"/>
        <v>0</v>
      </c>
      <c r="BO57" s="328" t="str">
        <f t="shared" si="29"/>
        <v/>
      </c>
      <c r="BP57" s="223" t="str">
        <f t="shared" si="41"/>
        <v/>
      </c>
      <c r="BQ57" s="223">
        <f t="shared" si="41"/>
        <v>0</v>
      </c>
      <c r="BR57" s="223">
        <f t="shared" si="41"/>
        <v>0</v>
      </c>
      <c r="BS57" s="223">
        <f t="shared" si="41"/>
        <v>0</v>
      </c>
      <c r="BT57" s="223">
        <f t="shared" si="41"/>
        <v>0</v>
      </c>
      <c r="BU57" s="223">
        <f t="shared" si="41"/>
        <v>0</v>
      </c>
      <c r="BV57" s="223">
        <f t="shared" si="41"/>
        <v>0</v>
      </c>
      <c r="BW57" s="223">
        <f t="shared" si="41"/>
        <v>0</v>
      </c>
      <c r="BX57" s="223">
        <f t="shared" si="41"/>
        <v>0</v>
      </c>
      <c r="BY57" s="223">
        <f t="shared" si="41"/>
        <v>0</v>
      </c>
      <c r="BZ57" s="223">
        <f t="shared" si="41"/>
        <v>0</v>
      </c>
      <c r="CA57" s="223">
        <f t="shared" si="41"/>
        <v>0</v>
      </c>
      <c r="CB57" s="224">
        <f t="shared" si="41"/>
        <v>0</v>
      </c>
      <c r="CD57" s="73">
        <f t="shared" si="30"/>
        <v>0</v>
      </c>
    </row>
    <row r="58" spans="2:82" ht="24" customHeight="1">
      <c r="B58" s="150">
        <v>54</v>
      </c>
      <c r="C58" s="71"/>
      <c r="D58" s="69"/>
      <c r="E58" s="376"/>
      <c r="F58" s="218"/>
      <c r="G58" s="71"/>
      <c r="H58" s="218" t="s">
        <v>251</v>
      </c>
      <c r="I58" s="517"/>
      <c r="J58" s="508">
        <v>0.25</v>
      </c>
      <c r="K58" s="492">
        <v>100</v>
      </c>
      <c r="L58" s="328" t="str">
        <f t="shared" si="27"/>
        <v/>
      </c>
      <c r="M58" s="223">
        <f t="shared" si="10"/>
        <v>0</v>
      </c>
      <c r="N58" s="223">
        <f t="shared" si="37"/>
        <v>0</v>
      </c>
      <c r="O58" s="223">
        <f t="shared" si="37"/>
        <v>0</v>
      </c>
      <c r="P58" s="223">
        <f t="shared" si="37"/>
        <v>0</v>
      </c>
      <c r="Q58" s="223">
        <f t="shared" si="37"/>
        <v>0</v>
      </c>
      <c r="R58" s="223">
        <f t="shared" si="37"/>
        <v>0</v>
      </c>
      <c r="S58" s="223">
        <f t="shared" si="37"/>
        <v>0</v>
      </c>
      <c r="T58" s="223">
        <f t="shared" si="37"/>
        <v>0</v>
      </c>
      <c r="U58" s="223">
        <f t="shared" si="37"/>
        <v>0</v>
      </c>
      <c r="V58" s="223">
        <f t="shared" si="37"/>
        <v>0</v>
      </c>
      <c r="W58" s="223">
        <f t="shared" si="37"/>
        <v>0</v>
      </c>
      <c r="X58" s="223">
        <f t="shared" si="37"/>
        <v>0</v>
      </c>
      <c r="Y58" s="224">
        <f t="shared" si="37"/>
        <v>0</v>
      </c>
      <c r="Z58" s="328">
        <f t="shared" si="38"/>
        <v>0</v>
      </c>
      <c r="AA58" s="223">
        <f t="shared" si="38"/>
        <v>0</v>
      </c>
      <c r="AB58" s="223">
        <f t="shared" si="38"/>
        <v>0</v>
      </c>
      <c r="AC58" s="223">
        <f t="shared" si="38"/>
        <v>0</v>
      </c>
      <c r="AD58" s="223">
        <f t="shared" si="38"/>
        <v>0</v>
      </c>
      <c r="AE58" s="223">
        <f t="shared" si="38"/>
        <v>0</v>
      </c>
      <c r="AF58" s="223">
        <f t="shared" si="38"/>
        <v>0</v>
      </c>
      <c r="AG58" s="223">
        <f t="shared" si="38"/>
        <v>0</v>
      </c>
      <c r="AH58" s="223">
        <f t="shared" si="38"/>
        <v>0</v>
      </c>
      <c r="AI58" s="223">
        <f t="shared" si="38"/>
        <v>0</v>
      </c>
      <c r="AJ58" s="223">
        <f t="shared" si="38"/>
        <v>0</v>
      </c>
      <c r="AK58" s="223">
        <f t="shared" si="38"/>
        <v>0</v>
      </c>
      <c r="AL58" s="224">
        <f t="shared" si="38"/>
        <v>0</v>
      </c>
      <c r="AM58" s="328" t="str">
        <f t="shared" si="36"/>
        <v/>
      </c>
      <c r="AN58" s="223" t="str">
        <f t="shared" si="39"/>
        <v/>
      </c>
      <c r="AO58" s="223">
        <f t="shared" si="39"/>
        <v>0</v>
      </c>
      <c r="AP58" s="223">
        <f t="shared" si="39"/>
        <v>0</v>
      </c>
      <c r="AQ58" s="223">
        <f t="shared" si="39"/>
        <v>0</v>
      </c>
      <c r="AR58" s="223">
        <f t="shared" si="39"/>
        <v>0</v>
      </c>
      <c r="AS58" s="223">
        <f t="shared" si="39"/>
        <v>0</v>
      </c>
      <c r="AT58" s="223">
        <f t="shared" si="39"/>
        <v>0</v>
      </c>
      <c r="AU58" s="223">
        <f t="shared" si="39"/>
        <v>0</v>
      </c>
      <c r="AV58" s="223">
        <f t="shared" si="39"/>
        <v>0</v>
      </c>
      <c r="AW58" s="223">
        <f t="shared" si="39"/>
        <v>0</v>
      </c>
      <c r="AX58" s="223">
        <f t="shared" si="39"/>
        <v>0</v>
      </c>
      <c r="AY58" s="223">
        <f t="shared" si="39"/>
        <v>0</v>
      </c>
      <c r="AZ58" s="224">
        <f t="shared" si="39"/>
        <v>0</v>
      </c>
      <c r="BA58" s="328" t="str">
        <f t="shared" si="28"/>
        <v/>
      </c>
      <c r="BB58" s="223" t="str">
        <f t="shared" si="40"/>
        <v/>
      </c>
      <c r="BC58" s="223">
        <f t="shared" si="40"/>
        <v>0</v>
      </c>
      <c r="BD58" s="223">
        <f t="shared" si="40"/>
        <v>0</v>
      </c>
      <c r="BE58" s="223">
        <f t="shared" si="40"/>
        <v>0</v>
      </c>
      <c r="BF58" s="223">
        <f t="shared" si="40"/>
        <v>0</v>
      </c>
      <c r="BG58" s="223">
        <f t="shared" si="40"/>
        <v>0</v>
      </c>
      <c r="BH58" s="223">
        <f t="shared" si="40"/>
        <v>0</v>
      </c>
      <c r="BI58" s="223">
        <f t="shared" si="40"/>
        <v>0</v>
      </c>
      <c r="BJ58" s="223">
        <f t="shared" si="40"/>
        <v>0</v>
      </c>
      <c r="BK58" s="223">
        <f t="shared" si="40"/>
        <v>0</v>
      </c>
      <c r="BL58" s="223">
        <f t="shared" si="40"/>
        <v>0</v>
      </c>
      <c r="BM58" s="223">
        <f t="shared" si="40"/>
        <v>0</v>
      </c>
      <c r="BN58" s="224">
        <f t="shared" si="40"/>
        <v>0</v>
      </c>
      <c r="BO58" s="328" t="str">
        <f t="shared" si="29"/>
        <v/>
      </c>
      <c r="BP58" s="223" t="str">
        <f t="shared" si="41"/>
        <v/>
      </c>
      <c r="BQ58" s="223">
        <f t="shared" si="41"/>
        <v>0</v>
      </c>
      <c r="BR58" s="223">
        <f t="shared" si="41"/>
        <v>0</v>
      </c>
      <c r="BS58" s="223">
        <f t="shared" si="41"/>
        <v>0</v>
      </c>
      <c r="BT58" s="223">
        <f t="shared" si="41"/>
        <v>0</v>
      </c>
      <c r="BU58" s="223">
        <f t="shared" si="41"/>
        <v>0</v>
      </c>
      <c r="BV58" s="223">
        <f t="shared" si="41"/>
        <v>0</v>
      </c>
      <c r="BW58" s="223">
        <f t="shared" si="41"/>
        <v>0</v>
      </c>
      <c r="BX58" s="223">
        <f t="shared" si="41"/>
        <v>0</v>
      </c>
      <c r="BY58" s="223">
        <f t="shared" si="41"/>
        <v>0</v>
      </c>
      <c r="BZ58" s="223">
        <f t="shared" si="41"/>
        <v>0</v>
      </c>
      <c r="CA58" s="223">
        <f t="shared" si="41"/>
        <v>0</v>
      </c>
      <c r="CB58" s="224">
        <f t="shared" si="41"/>
        <v>0</v>
      </c>
      <c r="CD58" s="73">
        <f t="shared" si="30"/>
        <v>0</v>
      </c>
    </row>
    <row r="59" spans="2:82" ht="24" customHeight="1">
      <c r="B59" s="150">
        <v>55</v>
      </c>
      <c r="C59" s="71"/>
      <c r="D59" s="69"/>
      <c r="E59" s="376"/>
      <c r="F59" s="218"/>
      <c r="G59" s="71"/>
      <c r="H59" s="218" t="s">
        <v>251</v>
      </c>
      <c r="I59" s="517"/>
      <c r="J59" s="508">
        <v>0.25</v>
      </c>
      <c r="K59" s="492">
        <v>100</v>
      </c>
      <c r="L59" s="328" t="str">
        <f t="shared" si="27"/>
        <v/>
      </c>
      <c r="M59" s="223">
        <f t="shared" si="10"/>
        <v>0</v>
      </c>
      <c r="N59" s="223">
        <f t="shared" si="37"/>
        <v>0</v>
      </c>
      <c r="O59" s="223">
        <f t="shared" si="37"/>
        <v>0</v>
      </c>
      <c r="P59" s="223">
        <f t="shared" si="37"/>
        <v>0</v>
      </c>
      <c r="Q59" s="223">
        <f t="shared" si="37"/>
        <v>0</v>
      </c>
      <c r="R59" s="223">
        <f t="shared" si="37"/>
        <v>0</v>
      </c>
      <c r="S59" s="223">
        <f t="shared" si="37"/>
        <v>0</v>
      </c>
      <c r="T59" s="223">
        <f t="shared" si="37"/>
        <v>0</v>
      </c>
      <c r="U59" s="223">
        <f t="shared" si="37"/>
        <v>0</v>
      </c>
      <c r="V59" s="223">
        <f t="shared" si="37"/>
        <v>0</v>
      </c>
      <c r="W59" s="223">
        <f t="shared" si="37"/>
        <v>0</v>
      </c>
      <c r="X59" s="223">
        <f t="shared" si="37"/>
        <v>0</v>
      </c>
      <c r="Y59" s="224">
        <f t="shared" si="37"/>
        <v>0</v>
      </c>
      <c r="Z59" s="328">
        <f t="shared" si="38"/>
        <v>0</v>
      </c>
      <c r="AA59" s="223">
        <f t="shared" si="38"/>
        <v>0</v>
      </c>
      <c r="AB59" s="223">
        <f t="shared" si="38"/>
        <v>0</v>
      </c>
      <c r="AC59" s="223">
        <f t="shared" si="38"/>
        <v>0</v>
      </c>
      <c r="AD59" s="223">
        <f t="shared" si="38"/>
        <v>0</v>
      </c>
      <c r="AE59" s="223">
        <f t="shared" si="38"/>
        <v>0</v>
      </c>
      <c r="AF59" s="223">
        <f t="shared" si="38"/>
        <v>0</v>
      </c>
      <c r="AG59" s="223">
        <f t="shared" si="38"/>
        <v>0</v>
      </c>
      <c r="AH59" s="223">
        <f t="shared" si="38"/>
        <v>0</v>
      </c>
      <c r="AI59" s="223">
        <f t="shared" si="38"/>
        <v>0</v>
      </c>
      <c r="AJ59" s="223">
        <f t="shared" si="38"/>
        <v>0</v>
      </c>
      <c r="AK59" s="223">
        <f t="shared" si="38"/>
        <v>0</v>
      </c>
      <c r="AL59" s="224">
        <f t="shared" si="38"/>
        <v>0</v>
      </c>
      <c r="AM59" s="328" t="str">
        <f t="shared" si="36"/>
        <v/>
      </c>
      <c r="AN59" s="223" t="str">
        <f t="shared" si="39"/>
        <v/>
      </c>
      <c r="AO59" s="223">
        <f t="shared" si="39"/>
        <v>0</v>
      </c>
      <c r="AP59" s="223">
        <f t="shared" si="39"/>
        <v>0</v>
      </c>
      <c r="AQ59" s="223">
        <f t="shared" si="39"/>
        <v>0</v>
      </c>
      <c r="AR59" s="223">
        <f t="shared" si="39"/>
        <v>0</v>
      </c>
      <c r="AS59" s="223">
        <f t="shared" si="39"/>
        <v>0</v>
      </c>
      <c r="AT59" s="223">
        <f t="shared" si="39"/>
        <v>0</v>
      </c>
      <c r="AU59" s="223">
        <f t="shared" si="39"/>
        <v>0</v>
      </c>
      <c r="AV59" s="223">
        <f t="shared" si="39"/>
        <v>0</v>
      </c>
      <c r="AW59" s="223">
        <f t="shared" si="39"/>
        <v>0</v>
      </c>
      <c r="AX59" s="223">
        <f t="shared" si="39"/>
        <v>0</v>
      </c>
      <c r="AY59" s="223">
        <f t="shared" si="39"/>
        <v>0</v>
      </c>
      <c r="AZ59" s="224">
        <f t="shared" si="39"/>
        <v>0</v>
      </c>
      <c r="BA59" s="328" t="str">
        <f t="shared" si="28"/>
        <v/>
      </c>
      <c r="BB59" s="223" t="str">
        <f t="shared" si="40"/>
        <v/>
      </c>
      <c r="BC59" s="223">
        <f t="shared" si="40"/>
        <v>0</v>
      </c>
      <c r="BD59" s="223">
        <f t="shared" si="40"/>
        <v>0</v>
      </c>
      <c r="BE59" s="223">
        <f t="shared" si="40"/>
        <v>0</v>
      </c>
      <c r="BF59" s="223">
        <f t="shared" si="40"/>
        <v>0</v>
      </c>
      <c r="BG59" s="223">
        <f t="shared" si="40"/>
        <v>0</v>
      </c>
      <c r="BH59" s="223">
        <f t="shared" si="40"/>
        <v>0</v>
      </c>
      <c r="BI59" s="223">
        <f t="shared" si="40"/>
        <v>0</v>
      </c>
      <c r="BJ59" s="223">
        <f t="shared" si="40"/>
        <v>0</v>
      </c>
      <c r="BK59" s="223">
        <f t="shared" si="40"/>
        <v>0</v>
      </c>
      <c r="BL59" s="223">
        <f t="shared" si="40"/>
        <v>0</v>
      </c>
      <c r="BM59" s="223">
        <f t="shared" si="40"/>
        <v>0</v>
      </c>
      <c r="BN59" s="224">
        <f t="shared" si="40"/>
        <v>0</v>
      </c>
      <c r="BO59" s="328" t="str">
        <f t="shared" si="29"/>
        <v/>
      </c>
      <c r="BP59" s="223" t="str">
        <f t="shared" si="41"/>
        <v/>
      </c>
      <c r="BQ59" s="223">
        <f t="shared" si="41"/>
        <v>0</v>
      </c>
      <c r="BR59" s="223">
        <f t="shared" si="41"/>
        <v>0</v>
      </c>
      <c r="BS59" s="223">
        <f t="shared" si="41"/>
        <v>0</v>
      </c>
      <c r="BT59" s="223">
        <f t="shared" si="41"/>
        <v>0</v>
      </c>
      <c r="BU59" s="223">
        <f t="shared" si="41"/>
        <v>0</v>
      </c>
      <c r="BV59" s="223">
        <f t="shared" si="41"/>
        <v>0</v>
      </c>
      <c r="BW59" s="223">
        <f t="shared" si="41"/>
        <v>0</v>
      </c>
      <c r="BX59" s="223">
        <f t="shared" si="41"/>
        <v>0</v>
      </c>
      <c r="BY59" s="223">
        <f t="shared" si="41"/>
        <v>0</v>
      </c>
      <c r="BZ59" s="223">
        <f t="shared" si="41"/>
        <v>0</v>
      </c>
      <c r="CA59" s="223">
        <f t="shared" si="41"/>
        <v>0</v>
      </c>
      <c r="CB59" s="224">
        <f t="shared" si="41"/>
        <v>0</v>
      </c>
      <c r="CD59" s="73">
        <f t="shared" si="30"/>
        <v>0</v>
      </c>
    </row>
    <row r="60" spans="2:82" ht="24" customHeight="1">
      <c r="B60" s="150">
        <v>56</v>
      </c>
      <c r="C60" s="71"/>
      <c r="D60" s="69"/>
      <c r="E60" s="376"/>
      <c r="F60" s="218"/>
      <c r="G60" s="71"/>
      <c r="H60" s="218" t="s">
        <v>251</v>
      </c>
      <c r="I60" s="517"/>
      <c r="J60" s="508">
        <v>0.25</v>
      </c>
      <c r="K60" s="492">
        <v>100</v>
      </c>
      <c r="L60" s="328" t="str">
        <f t="shared" si="27"/>
        <v/>
      </c>
      <c r="M60" s="223">
        <f t="shared" si="10"/>
        <v>0</v>
      </c>
      <c r="N60" s="223">
        <f t="shared" si="37"/>
        <v>0</v>
      </c>
      <c r="O60" s="223">
        <f t="shared" si="37"/>
        <v>0</v>
      </c>
      <c r="P60" s="223">
        <f t="shared" si="37"/>
        <v>0</v>
      </c>
      <c r="Q60" s="223">
        <f t="shared" si="37"/>
        <v>0</v>
      </c>
      <c r="R60" s="223">
        <f t="shared" si="37"/>
        <v>0</v>
      </c>
      <c r="S60" s="223">
        <f t="shared" si="37"/>
        <v>0</v>
      </c>
      <c r="T60" s="223">
        <f t="shared" si="37"/>
        <v>0</v>
      </c>
      <c r="U60" s="223">
        <f t="shared" si="37"/>
        <v>0</v>
      </c>
      <c r="V60" s="223">
        <f t="shared" si="37"/>
        <v>0</v>
      </c>
      <c r="W60" s="223">
        <f t="shared" si="37"/>
        <v>0</v>
      </c>
      <c r="X60" s="223">
        <f t="shared" si="37"/>
        <v>0</v>
      </c>
      <c r="Y60" s="224">
        <f t="shared" si="37"/>
        <v>0</v>
      </c>
      <c r="Z60" s="328">
        <f t="shared" si="38"/>
        <v>0</v>
      </c>
      <c r="AA60" s="223">
        <f t="shared" si="38"/>
        <v>0</v>
      </c>
      <c r="AB60" s="223">
        <f t="shared" si="38"/>
        <v>0</v>
      </c>
      <c r="AC60" s="223">
        <f t="shared" si="38"/>
        <v>0</v>
      </c>
      <c r="AD60" s="223">
        <f t="shared" si="38"/>
        <v>0</v>
      </c>
      <c r="AE60" s="223">
        <f t="shared" si="38"/>
        <v>0</v>
      </c>
      <c r="AF60" s="223">
        <f t="shared" si="38"/>
        <v>0</v>
      </c>
      <c r="AG60" s="223">
        <f t="shared" si="38"/>
        <v>0</v>
      </c>
      <c r="AH60" s="223">
        <f t="shared" si="38"/>
        <v>0</v>
      </c>
      <c r="AI60" s="223">
        <f t="shared" si="38"/>
        <v>0</v>
      </c>
      <c r="AJ60" s="223">
        <f t="shared" si="38"/>
        <v>0</v>
      </c>
      <c r="AK60" s="223">
        <f t="shared" si="38"/>
        <v>0</v>
      </c>
      <c r="AL60" s="224">
        <f t="shared" si="38"/>
        <v>0</v>
      </c>
      <c r="AM60" s="328" t="str">
        <f t="shared" si="36"/>
        <v/>
      </c>
      <c r="AN60" s="223" t="str">
        <f t="shared" si="39"/>
        <v/>
      </c>
      <c r="AO60" s="223">
        <f t="shared" si="39"/>
        <v>0</v>
      </c>
      <c r="AP60" s="223">
        <f t="shared" si="39"/>
        <v>0</v>
      </c>
      <c r="AQ60" s="223">
        <f t="shared" si="39"/>
        <v>0</v>
      </c>
      <c r="AR60" s="223">
        <f t="shared" si="39"/>
        <v>0</v>
      </c>
      <c r="AS60" s="223">
        <f t="shared" si="39"/>
        <v>0</v>
      </c>
      <c r="AT60" s="223">
        <f t="shared" si="39"/>
        <v>0</v>
      </c>
      <c r="AU60" s="223">
        <f t="shared" si="39"/>
        <v>0</v>
      </c>
      <c r="AV60" s="223">
        <f t="shared" si="39"/>
        <v>0</v>
      </c>
      <c r="AW60" s="223">
        <f t="shared" si="39"/>
        <v>0</v>
      </c>
      <c r="AX60" s="223">
        <f t="shared" si="39"/>
        <v>0</v>
      </c>
      <c r="AY60" s="223">
        <f t="shared" si="39"/>
        <v>0</v>
      </c>
      <c r="AZ60" s="224">
        <f t="shared" si="39"/>
        <v>0</v>
      </c>
      <c r="BA60" s="328" t="str">
        <f t="shared" si="28"/>
        <v/>
      </c>
      <c r="BB60" s="223" t="str">
        <f t="shared" si="40"/>
        <v/>
      </c>
      <c r="BC60" s="223">
        <f t="shared" si="40"/>
        <v>0</v>
      </c>
      <c r="BD60" s="223">
        <f t="shared" si="40"/>
        <v>0</v>
      </c>
      <c r="BE60" s="223">
        <f t="shared" si="40"/>
        <v>0</v>
      </c>
      <c r="BF60" s="223">
        <f t="shared" si="40"/>
        <v>0</v>
      </c>
      <c r="BG60" s="223">
        <f t="shared" si="40"/>
        <v>0</v>
      </c>
      <c r="BH60" s="223">
        <f t="shared" si="40"/>
        <v>0</v>
      </c>
      <c r="BI60" s="223">
        <f t="shared" si="40"/>
        <v>0</v>
      </c>
      <c r="BJ60" s="223">
        <f t="shared" si="40"/>
        <v>0</v>
      </c>
      <c r="BK60" s="223">
        <f t="shared" si="40"/>
        <v>0</v>
      </c>
      <c r="BL60" s="223">
        <f t="shared" si="40"/>
        <v>0</v>
      </c>
      <c r="BM60" s="223">
        <f t="shared" si="40"/>
        <v>0</v>
      </c>
      <c r="BN60" s="224">
        <f t="shared" si="40"/>
        <v>0</v>
      </c>
      <c r="BO60" s="328" t="str">
        <f t="shared" si="29"/>
        <v/>
      </c>
      <c r="BP60" s="223" t="str">
        <f t="shared" si="41"/>
        <v/>
      </c>
      <c r="BQ60" s="223">
        <f t="shared" si="41"/>
        <v>0</v>
      </c>
      <c r="BR60" s="223">
        <f t="shared" si="41"/>
        <v>0</v>
      </c>
      <c r="BS60" s="223">
        <f t="shared" si="41"/>
        <v>0</v>
      </c>
      <c r="BT60" s="223">
        <f t="shared" si="41"/>
        <v>0</v>
      </c>
      <c r="BU60" s="223">
        <f t="shared" si="41"/>
        <v>0</v>
      </c>
      <c r="BV60" s="223">
        <f t="shared" si="41"/>
        <v>0</v>
      </c>
      <c r="BW60" s="223">
        <f t="shared" si="41"/>
        <v>0</v>
      </c>
      <c r="BX60" s="223">
        <f t="shared" si="41"/>
        <v>0</v>
      </c>
      <c r="BY60" s="223">
        <f t="shared" si="41"/>
        <v>0</v>
      </c>
      <c r="BZ60" s="223">
        <f t="shared" si="41"/>
        <v>0</v>
      </c>
      <c r="CA60" s="223">
        <f t="shared" si="41"/>
        <v>0</v>
      </c>
      <c r="CB60" s="224">
        <f t="shared" si="41"/>
        <v>0</v>
      </c>
      <c r="CD60" s="73">
        <f t="shared" si="30"/>
        <v>0</v>
      </c>
    </row>
    <row r="61" spans="2:82" ht="24" customHeight="1">
      <c r="B61" s="150">
        <v>57</v>
      </c>
      <c r="C61" s="71"/>
      <c r="D61" s="69"/>
      <c r="E61" s="376"/>
      <c r="F61" s="218"/>
      <c r="G61" s="71"/>
      <c r="H61" s="218" t="s">
        <v>233</v>
      </c>
      <c r="I61" s="517"/>
      <c r="J61" s="508">
        <v>0.25</v>
      </c>
      <c r="K61" s="492">
        <v>100</v>
      </c>
      <c r="L61" s="328" t="str">
        <f t="shared" si="27"/>
        <v/>
      </c>
      <c r="M61" s="223">
        <f t="shared" si="10"/>
        <v>0</v>
      </c>
      <c r="N61" s="223">
        <f t="shared" si="37"/>
        <v>0</v>
      </c>
      <c r="O61" s="223">
        <f t="shared" si="37"/>
        <v>0</v>
      </c>
      <c r="P61" s="223">
        <f t="shared" si="37"/>
        <v>0</v>
      </c>
      <c r="Q61" s="223">
        <f t="shared" si="37"/>
        <v>0</v>
      </c>
      <c r="R61" s="223">
        <f t="shared" si="37"/>
        <v>0</v>
      </c>
      <c r="S61" s="223">
        <f t="shared" si="37"/>
        <v>0</v>
      </c>
      <c r="T61" s="223">
        <f t="shared" si="37"/>
        <v>0</v>
      </c>
      <c r="U61" s="223">
        <f t="shared" si="37"/>
        <v>0</v>
      </c>
      <c r="V61" s="223">
        <f t="shared" si="37"/>
        <v>0</v>
      </c>
      <c r="W61" s="223">
        <f t="shared" si="37"/>
        <v>0</v>
      </c>
      <c r="X61" s="223">
        <f t="shared" si="37"/>
        <v>0</v>
      </c>
      <c r="Y61" s="224">
        <f t="shared" si="37"/>
        <v>0</v>
      </c>
      <c r="Z61" s="328">
        <f t="shared" si="38"/>
        <v>0</v>
      </c>
      <c r="AA61" s="223">
        <f t="shared" si="38"/>
        <v>0</v>
      </c>
      <c r="AB61" s="223">
        <f t="shared" si="38"/>
        <v>0</v>
      </c>
      <c r="AC61" s="223">
        <f t="shared" si="38"/>
        <v>0</v>
      </c>
      <c r="AD61" s="223">
        <f t="shared" si="38"/>
        <v>0</v>
      </c>
      <c r="AE61" s="223">
        <f t="shared" si="38"/>
        <v>0</v>
      </c>
      <c r="AF61" s="223">
        <f t="shared" si="38"/>
        <v>0</v>
      </c>
      <c r="AG61" s="223">
        <f t="shared" si="38"/>
        <v>0</v>
      </c>
      <c r="AH61" s="223">
        <f t="shared" si="38"/>
        <v>0</v>
      </c>
      <c r="AI61" s="223">
        <f t="shared" si="38"/>
        <v>0</v>
      </c>
      <c r="AJ61" s="223">
        <f t="shared" si="38"/>
        <v>0</v>
      </c>
      <c r="AK61" s="223">
        <f t="shared" si="38"/>
        <v>0</v>
      </c>
      <c r="AL61" s="224">
        <f t="shared" si="38"/>
        <v>0</v>
      </c>
      <c r="AM61" s="328" t="str">
        <f t="shared" si="36"/>
        <v/>
      </c>
      <c r="AN61" s="223" t="str">
        <f t="shared" si="39"/>
        <v/>
      </c>
      <c r="AO61" s="223">
        <f t="shared" si="39"/>
        <v>0</v>
      </c>
      <c r="AP61" s="223">
        <f t="shared" si="39"/>
        <v>0</v>
      </c>
      <c r="AQ61" s="223">
        <f t="shared" si="39"/>
        <v>0</v>
      </c>
      <c r="AR61" s="223">
        <f t="shared" si="39"/>
        <v>0</v>
      </c>
      <c r="AS61" s="223">
        <f t="shared" si="39"/>
        <v>0</v>
      </c>
      <c r="AT61" s="223">
        <f t="shared" si="39"/>
        <v>0</v>
      </c>
      <c r="AU61" s="223">
        <f t="shared" si="39"/>
        <v>0</v>
      </c>
      <c r="AV61" s="223">
        <f t="shared" si="39"/>
        <v>0</v>
      </c>
      <c r="AW61" s="223">
        <f t="shared" si="39"/>
        <v>0</v>
      </c>
      <c r="AX61" s="223">
        <f t="shared" si="39"/>
        <v>0</v>
      </c>
      <c r="AY61" s="223">
        <f t="shared" si="39"/>
        <v>0</v>
      </c>
      <c r="AZ61" s="224">
        <f t="shared" si="39"/>
        <v>0</v>
      </c>
      <c r="BA61" s="328" t="str">
        <f t="shared" si="28"/>
        <v/>
      </c>
      <c r="BB61" s="223" t="str">
        <f t="shared" si="40"/>
        <v/>
      </c>
      <c r="BC61" s="223">
        <f t="shared" si="40"/>
        <v>0</v>
      </c>
      <c r="BD61" s="223">
        <f t="shared" si="40"/>
        <v>0</v>
      </c>
      <c r="BE61" s="223">
        <f t="shared" si="40"/>
        <v>0</v>
      </c>
      <c r="BF61" s="223">
        <f t="shared" si="40"/>
        <v>0</v>
      </c>
      <c r="BG61" s="223">
        <f t="shared" si="40"/>
        <v>0</v>
      </c>
      <c r="BH61" s="223">
        <f t="shared" si="40"/>
        <v>0</v>
      </c>
      <c r="BI61" s="223">
        <f t="shared" si="40"/>
        <v>0</v>
      </c>
      <c r="BJ61" s="223">
        <f t="shared" si="40"/>
        <v>0</v>
      </c>
      <c r="BK61" s="223">
        <f t="shared" si="40"/>
        <v>0</v>
      </c>
      <c r="BL61" s="223">
        <f t="shared" si="40"/>
        <v>0</v>
      </c>
      <c r="BM61" s="223">
        <f t="shared" si="40"/>
        <v>0</v>
      </c>
      <c r="BN61" s="224">
        <f t="shared" si="40"/>
        <v>0</v>
      </c>
      <c r="BO61" s="328" t="str">
        <f t="shared" si="29"/>
        <v/>
      </c>
      <c r="BP61" s="223" t="str">
        <f t="shared" si="41"/>
        <v/>
      </c>
      <c r="BQ61" s="223">
        <f t="shared" si="41"/>
        <v>0</v>
      </c>
      <c r="BR61" s="223">
        <f t="shared" si="41"/>
        <v>0</v>
      </c>
      <c r="BS61" s="223">
        <f t="shared" si="41"/>
        <v>0</v>
      </c>
      <c r="BT61" s="223">
        <f t="shared" si="41"/>
        <v>0</v>
      </c>
      <c r="BU61" s="223">
        <f t="shared" si="41"/>
        <v>0</v>
      </c>
      <c r="BV61" s="223">
        <f t="shared" si="41"/>
        <v>0</v>
      </c>
      <c r="BW61" s="223">
        <f t="shared" si="41"/>
        <v>0</v>
      </c>
      <c r="BX61" s="223">
        <f t="shared" si="41"/>
        <v>0</v>
      </c>
      <c r="BY61" s="223">
        <f t="shared" si="41"/>
        <v>0</v>
      </c>
      <c r="BZ61" s="223">
        <f t="shared" si="41"/>
        <v>0</v>
      </c>
      <c r="CA61" s="223">
        <f t="shared" si="41"/>
        <v>0</v>
      </c>
      <c r="CB61" s="224">
        <f t="shared" si="41"/>
        <v>0</v>
      </c>
      <c r="CD61" s="73">
        <f t="shared" si="30"/>
        <v>2</v>
      </c>
    </row>
    <row r="62" spans="2:82" ht="24" customHeight="1">
      <c r="B62" s="150">
        <v>58</v>
      </c>
      <c r="C62" s="71"/>
      <c r="D62" s="69"/>
      <c r="E62" s="376"/>
      <c r="F62" s="218"/>
      <c r="G62" s="71"/>
      <c r="H62" s="218" t="s">
        <v>231</v>
      </c>
      <c r="I62" s="517"/>
      <c r="J62" s="508">
        <v>0.25</v>
      </c>
      <c r="K62" s="492">
        <v>100</v>
      </c>
      <c r="L62" s="328" t="str">
        <f t="shared" si="27"/>
        <v/>
      </c>
      <c r="M62" s="223">
        <f t="shared" si="10"/>
        <v>0</v>
      </c>
      <c r="N62" s="223">
        <f t="shared" si="37"/>
        <v>0</v>
      </c>
      <c r="O62" s="223">
        <f t="shared" si="37"/>
        <v>0</v>
      </c>
      <c r="P62" s="223">
        <f t="shared" si="37"/>
        <v>0</v>
      </c>
      <c r="Q62" s="223">
        <f t="shared" si="37"/>
        <v>0</v>
      </c>
      <c r="R62" s="223">
        <f t="shared" si="37"/>
        <v>0</v>
      </c>
      <c r="S62" s="223">
        <f t="shared" si="37"/>
        <v>0</v>
      </c>
      <c r="T62" s="223">
        <f t="shared" si="37"/>
        <v>0</v>
      </c>
      <c r="U62" s="223">
        <f t="shared" si="37"/>
        <v>0</v>
      </c>
      <c r="V62" s="223">
        <f t="shared" si="37"/>
        <v>0</v>
      </c>
      <c r="W62" s="223">
        <f t="shared" si="37"/>
        <v>0</v>
      </c>
      <c r="X62" s="223">
        <f t="shared" si="37"/>
        <v>0</v>
      </c>
      <c r="Y62" s="224">
        <f t="shared" si="37"/>
        <v>0</v>
      </c>
      <c r="Z62" s="328">
        <f t="shared" si="38"/>
        <v>0</v>
      </c>
      <c r="AA62" s="223">
        <f t="shared" si="38"/>
        <v>0</v>
      </c>
      <c r="AB62" s="223">
        <f t="shared" si="38"/>
        <v>0</v>
      </c>
      <c r="AC62" s="223">
        <f t="shared" si="38"/>
        <v>0</v>
      </c>
      <c r="AD62" s="223">
        <f t="shared" si="38"/>
        <v>0</v>
      </c>
      <c r="AE62" s="223">
        <f t="shared" si="38"/>
        <v>0</v>
      </c>
      <c r="AF62" s="223">
        <f t="shared" si="38"/>
        <v>0</v>
      </c>
      <c r="AG62" s="223">
        <f t="shared" si="38"/>
        <v>0</v>
      </c>
      <c r="AH62" s="223">
        <f t="shared" si="38"/>
        <v>0</v>
      </c>
      <c r="AI62" s="223">
        <f t="shared" si="38"/>
        <v>0</v>
      </c>
      <c r="AJ62" s="223">
        <f t="shared" si="38"/>
        <v>0</v>
      </c>
      <c r="AK62" s="223">
        <f t="shared" si="38"/>
        <v>0</v>
      </c>
      <c r="AL62" s="224">
        <f t="shared" si="38"/>
        <v>0</v>
      </c>
      <c r="AM62" s="328" t="str">
        <f t="shared" si="36"/>
        <v/>
      </c>
      <c r="AN62" s="223" t="str">
        <f t="shared" si="39"/>
        <v/>
      </c>
      <c r="AO62" s="223">
        <f t="shared" si="39"/>
        <v>0</v>
      </c>
      <c r="AP62" s="223">
        <f t="shared" si="39"/>
        <v>0</v>
      </c>
      <c r="AQ62" s="223">
        <f t="shared" si="39"/>
        <v>0</v>
      </c>
      <c r="AR62" s="223">
        <f t="shared" si="39"/>
        <v>0</v>
      </c>
      <c r="AS62" s="223">
        <f t="shared" si="39"/>
        <v>0</v>
      </c>
      <c r="AT62" s="223">
        <f t="shared" si="39"/>
        <v>0</v>
      </c>
      <c r="AU62" s="223">
        <f t="shared" si="39"/>
        <v>0</v>
      </c>
      <c r="AV62" s="223">
        <f t="shared" si="39"/>
        <v>0</v>
      </c>
      <c r="AW62" s="223">
        <f t="shared" si="39"/>
        <v>0</v>
      </c>
      <c r="AX62" s="223">
        <f t="shared" si="39"/>
        <v>0</v>
      </c>
      <c r="AY62" s="223">
        <f t="shared" si="39"/>
        <v>0</v>
      </c>
      <c r="AZ62" s="224">
        <f t="shared" si="39"/>
        <v>0</v>
      </c>
      <c r="BA62" s="328" t="str">
        <f t="shared" si="28"/>
        <v/>
      </c>
      <c r="BB62" s="223" t="str">
        <f t="shared" si="40"/>
        <v/>
      </c>
      <c r="BC62" s="223">
        <f t="shared" si="40"/>
        <v>0</v>
      </c>
      <c r="BD62" s="223">
        <f t="shared" si="40"/>
        <v>0</v>
      </c>
      <c r="BE62" s="223">
        <f t="shared" si="40"/>
        <v>0</v>
      </c>
      <c r="BF62" s="223">
        <f t="shared" si="40"/>
        <v>0</v>
      </c>
      <c r="BG62" s="223">
        <f t="shared" si="40"/>
        <v>0</v>
      </c>
      <c r="BH62" s="223">
        <f t="shared" si="40"/>
        <v>0</v>
      </c>
      <c r="BI62" s="223">
        <f t="shared" si="40"/>
        <v>0</v>
      </c>
      <c r="BJ62" s="223">
        <f t="shared" si="40"/>
        <v>0</v>
      </c>
      <c r="BK62" s="223">
        <f t="shared" si="40"/>
        <v>0</v>
      </c>
      <c r="BL62" s="223">
        <f t="shared" si="40"/>
        <v>0</v>
      </c>
      <c r="BM62" s="223">
        <f t="shared" si="40"/>
        <v>0</v>
      </c>
      <c r="BN62" s="224">
        <f t="shared" si="40"/>
        <v>0</v>
      </c>
      <c r="BO62" s="328" t="str">
        <f t="shared" si="29"/>
        <v/>
      </c>
      <c r="BP62" s="223" t="str">
        <f t="shared" si="41"/>
        <v/>
      </c>
      <c r="BQ62" s="223">
        <f t="shared" si="41"/>
        <v>0</v>
      </c>
      <c r="BR62" s="223">
        <f t="shared" si="41"/>
        <v>0</v>
      </c>
      <c r="BS62" s="223">
        <f t="shared" si="41"/>
        <v>0</v>
      </c>
      <c r="BT62" s="223">
        <f t="shared" si="41"/>
        <v>0</v>
      </c>
      <c r="BU62" s="223">
        <f t="shared" si="41"/>
        <v>0</v>
      </c>
      <c r="BV62" s="223">
        <f t="shared" si="41"/>
        <v>0</v>
      </c>
      <c r="BW62" s="223">
        <f t="shared" si="41"/>
        <v>0</v>
      </c>
      <c r="BX62" s="223">
        <f t="shared" si="41"/>
        <v>0</v>
      </c>
      <c r="BY62" s="223">
        <f t="shared" si="41"/>
        <v>0</v>
      </c>
      <c r="BZ62" s="223">
        <f t="shared" si="41"/>
        <v>0</v>
      </c>
      <c r="CA62" s="223">
        <f t="shared" si="41"/>
        <v>0</v>
      </c>
      <c r="CB62" s="224">
        <f t="shared" si="41"/>
        <v>0</v>
      </c>
      <c r="CD62" s="73">
        <f t="shared" si="30"/>
        <v>1</v>
      </c>
    </row>
    <row r="63" spans="2:82" ht="24" customHeight="1">
      <c r="B63" s="150">
        <v>59</v>
      </c>
      <c r="C63" s="71"/>
      <c r="D63" s="69"/>
      <c r="E63" s="376"/>
      <c r="F63" s="218"/>
      <c r="G63" s="71"/>
      <c r="H63" s="218" t="s">
        <v>231</v>
      </c>
      <c r="I63" s="517"/>
      <c r="J63" s="508">
        <v>0.25</v>
      </c>
      <c r="K63" s="492">
        <v>100</v>
      </c>
      <c r="L63" s="328" t="str">
        <f t="shared" si="27"/>
        <v/>
      </c>
      <c r="M63" s="223">
        <f t="shared" si="10"/>
        <v>0</v>
      </c>
      <c r="N63" s="223">
        <f t="shared" si="37"/>
        <v>0</v>
      </c>
      <c r="O63" s="223">
        <f t="shared" si="37"/>
        <v>0</v>
      </c>
      <c r="P63" s="223">
        <f t="shared" si="37"/>
        <v>0</v>
      </c>
      <c r="Q63" s="223">
        <f t="shared" si="37"/>
        <v>0</v>
      </c>
      <c r="R63" s="223">
        <f t="shared" si="37"/>
        <v>0</v>
      </c>
      <c r="S63" s="223">
        <f t="shared" si="37"/>
        <v>0</v>
      </c>
      <c r="T63" s="223">
        <f t="shared" si="37"/>
        <v>0</v>
      </c>
      <c r="U63" s="223">
        <f t="shared" si="37"/>
        <v>0</v>
      </c>
      <c r="V63" s="223">
        <f t="shared" si="37"/>
        <v>0</v>
      </c>
      <c r="W63" s="223">
        <f t="shared" si="37"/>
        <v>0</v>
      </c>
      <c r="X63" s="223">
        <f t="shared" si="37"/>
        <v>0</v>
      </c>
      <c r="Y63" s="224">
        <f t="shared" si="37"/>
        <v>0</v>
      </c>
      <c r="Z63" s="328">
        <f t="shared" si="38"/>
        <v>0</v>
      </c>
      <c r="AA63" s="223">
        <f t="shared" si="38"/>
        <v>0</v>
      </c>
      <c r="AB63" s="223">
        <f t="shared" si="38"/>
        <v>0</v>
      </c>
      <c r="AC63" s="223">
        <f t="shared" si="38"/>
        <v>0</v>
      </c>
      <c r="AD63" s="223">
        <f t="shared" si="38"/>
        <v>0</v>
      </c>
      <c r="AE63" s="223">
        <f t="shared" si="38"/>
        <v>0</v>
      </c>
      <c r="AF63" s="223">
        <f t="shared" si="38"/>
        <v>0</v>
      </c>
      <c r="AG63" s="223">
        <f t="shared" si="38"/>
        <v>0</v>
      </c>
      <c r="AH63" s="223">
        <f t="shared" si="38"/>
        <v>0</v>
      </c>
      <c r="AI63" s="223">
        <f t="shared" si="38"/>
        <v>0</v>
      </c>
      <c r="AJ63" s="223">
        <f t="shared" si="38"/>
        <v>0</v>
      </c>
      <c r="AK63" s="223">
        <f t="shared" si="38"/>
        <v>0</v>
      </c>
      <c r="AL63" s="224">
        <f t="shared" si="38"/>
        <v>0</v>
      </c>
      <c r="AM63" s="328" t="str">
        <f t="shared" si="36"/>
        <v/>
      </c>
      <c r="AN63" s="223" t="str">
        <f t="shared" si="39"/>
        <v/>
      </c>
      <c r="AO63" s="223">
        <f t="shared" si="39"/>
        <v>0</v>
      </c>
      <c r="AP63" s="223">
        <f t="shared" si="39"/>
        <v>0</v>
      </c>
      <c r="AQ63" s="223">
        <f t="shared" si="39"/>
        <v>0</v>
      </c>
      <c r="AR63" s="223">
        <f t="shared" si="39"/>
        <v>0</v>
      </c>
      <c r="AS63" s="223">
        <f t="shared" si="39"/>
        <v>0</v>
      </c>
      <c r="AT63" s="223">
        <f t="shared" si="39"/>
        <v>0</v>
      </c>
      <c r="AU63" s="223">
        <f t="shared" si="39"/>
        <v>0</v>
      </c>
      <c r="AV63" s="223">
        <f t="shared" si="39"/>
        <v>0</v>
      </c>
      <c r="AW63" s="223">
        <f t="shared" si="39"/>
        <v>0</v>
      </c>
      <c r="AX63" s="223">
        <f t="shared" si="39"/>
        <v>0</v>
      </c>
      <c r="AY63" s="223">
        <f t="shared" si="39"/>
        <v>0</v>
      </c>
      <c r="AZ63" s="224">
        <f t="shared" si="39"/>
        <v>0</v>
      </c>
      <c r="BA63" s="328" t="str">
        <f t="shared" si="28"/>
        <v/>
      </c>
      <c r="BB63" s="223" t="str">
        <f t="shared" si="40"/>
        <v/>
      </c>
      <c r="BC63" s="223">
        <f t="shared" si="40"/>
        <v>0</v>
      </c>
      <c r="BD63" s="223">
        <f t="shared" si="40"/>
        <v>0</v>
      </c>
      <c r="BE63" s="223">
        <f t="shared" si="40"/>
        <v>0</v>
      </c>
      <c r="BF63" s="223">
        <f t="shared" si="40"/>
        <v>0</v>
      </c>
      <c r="BG63" s="223">
        <f t="shared" si="40"/>
        <v>0</v>
      </c>
      <c r="BH63" s="223">
        <f t="shared" si="40"/>
        <v>0</v>
      </c>
      <c r="BI63" s="223">
        <f t="shared" si="40"/>
        <v>0</v>
      </c>
      <c r="BJ63" s="223">
        <f t="shared" si="40"/>
        <v>0</v>
      </c>
      <c r="BK63" s="223">
        <f t="shared" si="40"/>
        <v>0</v>
      </c>
      <c r="BL63" s="223">
        <f t="shared" si="40"/>
        <v>0</v>
      </c>
      <c r="BM63" s="223">
        <f t="shared" si="40"/>
        <v>0</v>
      </c>
      <c r="BN63" s="224">
        <f t="shared" si="40"/>
        <v>0</v>
      </c>
      <c r="BO63" s="328" t="str">
        <f t="shared" si="29"/>
        <v/>
      </c>
      <c r="BP63" s="223" t="str">
        <f t="shared" si="41"/>
        <v/>
      </c>
      <c r="BQ63" s="223">
        <f t="shared" si="41"/>
        <v>0</v>
      </c>
      <c r="BR63" s="223">
        <f t="shared" si="41"/>
        <v>0</v>
      </c>
      <c r="BS63" s="223">
        <f t="shared" si="41"/>
        <v>0</v>
      </c>
      <c r="BT63" s="223">
        <f t="shared" si="41"/>
        <v>0</v>
      </c>
      <c r="BU63" s="223">
        <f t="shared" si="41"/>
        <v>0</v>
      </c>
      <c r="BV63" s="223">
        <f t="shared" si="41"/>
        <v>0</v>
      </c>
      <c r="BW63" s="223">
        <f t="shared" si="41"/>
        <v>0</v>
      </c>
      <c r="BX63" s="223">
        <f t="shared" si="41"/>
        <v>0</v>
      </c>
      <c r="BY63" s="223">
        <f t="shared" si="41"/>
        <v>0</v>
      </c>
      <c r="BZ63" s="223">
        <f t="shared" si="41"/>
        <v>0</v>
      </c>
      <c r="CA63" s="223">
        <f t="shared" si="41"/>
        <v>0</v>
      </c>
      <c r="CB63" s="224">
        <f t="shared" si="41"/>
        <v>0</v>
      </c>
      <c r="CD63" s="73">
        <f t="shared" si="30"/>
        <v>1</v>
      </c>
    </row>
    <row r="64" spans="2:82" ht="24" customHeight="1">
      <c r="B64" s="150">
        <v>60</v>
      </c>
      <c r="C64" s="71"/>
      <c r="D64" s="69"/>
      <c r="E64" s="376"/>
      <c r="F64" s="218"/>
      <c r="G64" s="71"/>
      <c r="H64" s="218" t="s">
        <v>251</v>
      </c>
      <c r="I64" s="517"/>
      <c r="J64" s="508">
        <v>0.25</v>
      </c>
      <c r="K64" s="492">
        <v>100</v>
      </c>
      <c r="L64" s="328" t="str">
        <f t="shared" si="27"/>
        <v/>
      </c>
      <c r="M64" s="223">
        <f t="shared" si="10"/>
        <v>0</v>
      </c>
      <c r="N64" s="223">
        <f t="shared" si="37"/>
        <v>0</v>
      </c>
      <c r="O64" s="223">
        <f t="shared" si="37"/>
        <v>0</v>
      </c>
      <c r="P64" s="223">
        <f t="shared" si="37"/>
        <v>0</v>
      </c>
      <c r="Q64" s="223">
        <f t="shared" si="37"/>
        <v>0</v>
      </c>
      <c r="R64" s="223">
        <f t="shared" si="37"/>
        <v>0</v>
      </c>
      <c r="S64" s="223">
        <f t="shared" si="37"/>
        <v>0</v>
      </c>
      <c r="T64" s="223">
        <f t="shared" si="37"/>
        <v>0</v>
      </c>
      <c r="U64" s="223">
        <f t="shared" si="37"/>
        <v>0</v>
      </c>
      <c r="V64" s="223">
        <f t="shared" si="37"/>
        <v>0</v>
      </c>
      <c r="W64" s="223">
        <f t="shared" si="37"/>
        <v>0</v>
      </c>
      <c r="X64" s="223">
        <f t="shared" si="37"/>
        <v>0</v>
      </c>
      <c r="Y64" s="224">
        <f t="shared" si="37"/>
        <v>0</v>
      </c>
      <c r="Z64" s="328">
        <f t="shared" si="38"/>
        <v>0</v>
      </c>
      <c r="AA64" s="223">
        <f t="shared" si="38"/>
        <v>0</v>
      </c>
      <c r="AB64" s="223">
        <f t="shared" si="38"/>
        <v>0</v>
      </c>
      <c r="AC64" s="223">
        <f t="shared" si="38"/>
        <v>0</v>
      </c>
      <c r="AD64" s="223">
        <f t="shared" si="38"/>
        <v>0</v>
      </c>
      <c r="AE64" s="223">
        <f t="shared" si="38"/>
        <v>0</v>
      </c>
      <c r="AF64" s="223">
        <f t="shared" si="38"/>
        <v>0</v>
      </c>
      <c r="AG64" s="223">
        <f t="shared" si="38"/>
        <v>0</v>
      </c>
      <c r="AH64" s="223">
        <f t="shared" si="38"/>
        <v>0</v>
      </c>
      <c r="AI64" s="223">
        <f t="shared" si="38"/>
        <v>0</v>
      </c>
      <c r="AJ64" s="223">
        <f t="shared" si="38"/>
        <v>0</v>
      </c>
      <c r="AK64" s="223">
        <f t="shared" si="38"/>
        <v>0</v>
      </c>
      <c r="AL64" s="224">
        <f t="shared" si="38"/>
        <v>0</v>
      </c>
      <c r="AM64" s="328" t="str">
        <f t="shared" si="36"/>
        <v/>
      </c>
      <c r="AN64" s="223" t="str">
        <f t="shared" si="39"/>
        <v/>
      </c>
      <c r="AO64" s="223">
        <f t="shared" si="39"/>
        <v>0</v>
      </c>
      <c r="AP64" s="223">
        <f t="shared" si="39"/>
        <v>0</v>
      </c>
      <c r="AQ64" s="223">
        <f t="shared" si="39"/>
        <v>0</v>
      </c>
      <c r="AR64" s="223">
        <f t="shared" si="39"/>
        <v>0</v>
      </c>
      <c r="AS64" s="223">
        <f t="shared" si="39"/>
        <v>0</v>
      </c>
      <c r="AT64" s="223">
        <f t="shared" si="39"/>
        <v>0</v>
      </c>
      <c r="AU64" s="223">
        <f t="shared" si="39"/>
        <v>0</v>
      </c>
      <c r="AV64" s="223">
        <f t="shared" si="39"/>
        <v>0</v>
      </c>
      <c r="AW64" s="223">
        <f t="shared" si="39"/>
        <v>0</v>
      </c>
      <c r="AX64" s="223">
        <f t="shared" si="39"/>
        <v>0</v>
      </c>
      <c r="AY64" s="223">
        <f t="shared" si="39"/>
        <v>0</v>
      </c>
      <c r="AZ64" s="224">
        <f t="shared" si="39"/>
        <v>0</v>
      </c>
      <c r="BA64" s="328" t="str">
        <f t="shared" si="28"/>
        <v/>
      </c>
      <c r="BB64" s="223" t="str">
        <f t="shared" si="40"/>
        <v/>
      </c>
      <c r="BC64" s="223">
        <f t="shared" si="40"/>
        <v>0</v>
      </c>
      <c r="BD64" s="223">
        <f t="shared" si="40"/>
        <v>0</v>
      </c>
      <c r="BE64" s="223">
        <f t="shared" si="40"/>
        <v>0</v>
      </c>
      <c r="BF64" s="223">
        <f t="shared" si="40"/>
        <v>0</v>
      </c>
      <c r="BG64" s="223">
        <f t="shared" si="40"/>
        <v>0</v>
      </c>
      <c r="BH64" s="223">
        <f t="shared" si="40"/>
        <v>0</v>
      </c>
      <c r="BI64" s="223">
        <f t="shared" si="40"/>
        <v>0</v>
      </c>
      <c r="BJ64" s="223">
        <f t="shared" si="40"/>
        <v>0</v>
      </c>
      <c r="BK64" s="223">
        <f t="shared" si="40"/>
        <v>0</v>
      </c>
      <c r="BL64" s="223">
        <f t="shared" si="40"/>
        <v>0</v>
      </c>
      <c r="BM64" s="223">
        <f t="shared" si="40"/>
        <v>0</v>
      </c>
      <c r="BN64" s="224">
        <f t="shared" si="40"/>
        <v>0</v>
      </c>
      <c r="BO64" s="328" t="str">
        <f t="shared" si="29"/>
        <v/>
      </c>
      <c r="BP64" s="223" t="str">
        <f t="shared" si="41"/>
        <v/>
      </c>
      <c r="BQ64" s="223">
        <f t="shared" si="41"/>
        <v>0</v>
      </c>
      <c r="BR64" s="223">
        <f t="shared" si="41"/>
        <v>0</v>
      </c>
      <c r="BS64" s="223">
        <f t="shared" si="41"/>
        <v>0</v>
      </c>
      <c r="BT64" s="223">
        <f t="shared" si="41"/>
        <v>0</v>
      </c>
      <c r="BU64" s="223">
        <f t="shared" si="41"/>
        <v>0</v>
      </c>
      <c r="BV64" s="223">
        <f t="shared" si="41"/>
        <v>0</v>
      </c>
      <c r="BW64" s="223">
        <f t="shared" si="41"/>
        <v>0</v>
      </c>
      <c r="BX64" s="223">
        <f t="shared" si="41"/>
        <v>0</v>
      </c>
      <c r="BY64" s="223">
        <f t="shared" si="41"/>
        <v>0</v>
      </c>
      <c r="BZ64" s="223">
        <f t="shared" si="41"/>
        <v>0</v>
      </c>
      <c r="CA64" s="223">
        <f t="shared" si="41"/>
        <v>0</v>
      </c>
      <c r="CB64" s="224">
        <f t="shared" si="41"/>
        <v>0</v>
      </c>
      <c r="CD64" s="73">
        <f t="shared" si="30"/>
        <v>0</v>
      </c>
    </row>
    <row r="65" spans="2:82" ht="24" customHeight="1">
      <c r="B65" s="150">
        <v>61</v>
      </c>
      <c r="C65" s="71"/>
      <c r="D65" s="69"/>
      <c r="E65" s="376"/>
      <c r="F65" s="218"/>
      <c r="G65" s="71"/>
      <c r="H65" s="218" t="s">
        <v>251</v>
      </c>
      <c r="I65" s="517"/>
      <c r="J65" s="508">
        <v>0.25</v>
      </c>
      <c r="K65" s="492">
        <v>100</v>
      </c>
      <c r="L65" s="328" t="str">
        <f t="shared" si="27"/>
        <v/>
      </c>
      <c r="M65" s="223">
        <f t="shared" si="10"/>
        <v>0</v>
      </c>
      <c r="N65" s="223">
        <f t="shared" ref="N65:Y74" si="42">IF(N$3-$D65&lt;0,0,IF(N$3-$D65=0,$L65/12*(12-($E65-1)),IF(N$3-$D65=$G65,$L65/12*($E65-1),IF(N$3-$D65+1&lt;=$G65,$L65,0))))</f>
        <v>0</v>
      </c>
      <c r="O65" s="223">
        <f t="shared" si="42"/>
        <v>0</v>
      </c>
      <c r="P65" s="223">
        <f t="shared" si="42"/>
        <v>0</v>
      </c>
      <c r="Q65" s="223">
        <f t="shared" si="42"/>
        <v>0</v>
      </c>
      <c r="R65" s="223">
        <f t="shared" si="42"/>
        <v>0</v>
      </c>
      <c r="S65" s="223">
        <f t="shared" si="42"/>
        <v>0</v>
      </c>
      <c r="T65" s="223">
        <f t="shared" si="42"/>
        <v>0</v>
      </c>
      <c r="U65" s="223">
        <f t="shared" si="42"/>
        <v>0</v>
      </c>
      <c r="V65" s="223">
        <f t="shared" si="42"/>
        <v>0</v>
      </c>
      <c r="W65" s="223">
        <f t="shared" si="42"/>
        <v>0</v>
      </c>
      <c r="X65" s="223">
        <f t="shared" si="42"/>
        <v>0</v>
      </c>
      <c r="Y65" s="224">
        <f t="shared" si="42"/>
        <v>0</v>
      </c>
      <c r="Z65" s="328">
        <f t="shared" ref="Z65:AL74" si="43">IF($CD65=2,IF($D65=Z$3,$F65,0),0)</f>
        <v>0</v>
      </c>
      <c r="AA65" s="223">
        <f t="shared" si="43"/>
        <v>0</v>
      </c>
      <c r="AB65" s="223">
        <f t="shared" si="43"/>
        <v>0</v>
      </c>
      <c r="AC65" s="223">
        <f t="shared" si="43"/>
        <v>0</v>
      </c>
      <c r="AD65" s="223">
        <f t="shared" si="43"/>
        <v>0</v>
      </c>
      <c r="AE65" s="223">
        <f t="shared" si="43"/>
        <v>0</v>
      </c>
      <c r="AF65" s="223">
        <f t="shared" si="43"/>
        <v>0</v>
      </c>
      <c r="AG65" s="223">
        <f t="shared" si="43"/>
        <v>0</v>
      </c>
      <c r="AH65" s="223">
        <f t="shared" si="43"/>
        <v>0</v>
      </c>
      <c r="AI65" s="223">
        <f t="shared" si="43"/>
        <v>0</v>
      </c>
      <c r="AJ65" s="223">
        <f t="shared" si="43"/>
        <v>0</v>
      </c>
      <c r="AK65" s="223">
        <f t="shared" si="43"/>
        <v>0</v>
      </c>
      <c r="AL65" s="224">
        <f t="shared" si="43"/>
        <v>0</v>
      </c>
      <c r="AM65" s="328" t="str">
        <f t="shared" si="36"/>
        <v/>
      </c>
      <c r="AN65" s="223" t="str">
        <f t="shared" ref="AN65:AZ74" si="44">IF(AN$3-$D65&lt;0,0,IF(AN$3-$D65=0,$AM65,IF(AN$3-$D65+1&lt;=$G65,$AM65,0)))</f>
        <v/>
      </c>
      <c r="AO65" s="223">
        <f t="shared" si="44"/>
        <v>0</v>
      </c>
      <c r="AP65" s="223">
        <f t="shared" si="44"/>
        <v>0</v>
      </c>
      <c r="AQ65" s="223">
        <f t="shared" si="44"/>
        <v>0</v>
      </c>
      <c r="AR65" s="223">
        <f t="shared" si="44"/>
        <v>0</v>
      </c>
      <c r="AS65" s="223">
        <f t="shared" si="44"/>
        <v>0</v>
      </c>
      <c r="AT65" s="223">
        <f t="shared" si="44"/>
        <v>0</v>
      </c>
      <c r="AU65" s="223">
        <f t="shared" si="44"/>
        <v>0</v>
      </c>
      <c r="AV65" s="223">
        <f t="shared" si="44"/>
        <v>0</v>
      </c>
      <c r="AW65" s="223">
        <f t="shared" si="44"/>
        <v>0</v>
      </c>
      <c r="AX65" s="223">
        <f t="shared" si="44"/>
        <v>0</v>
      </c>
      <c r="AY65" s="223">
        <f t="shared" si="44"/>
        <v>0</v>
      </c>
      <c r="AZ65" s="224">
        <f t="shared" si="44"/>
        <v>0</v>
      </c>
      <c r="BA65" s="328" t="str">
        <f t="shared" si="28"/>
        <v/>
      </c>
      <c r="BB65" s="223" t="str">
        <f t="shared" ref="BB65:BN74" si="45">IF(BB$3-$D65&lt;0,0,IF(BB$3-$D65=0,$BA65,IF(BB$3-$D65+1&lt;=$G65,$BA65,0)))</f>
        <v/>
      </c>
      <c r="BC65" s="223">
        <f t="shared" si="45"/>
        <v>0</v>
      </c>
      <c r="BD65" s="223">
        <f t="shared" si="45"/>
        <v>0</v>
      </c>
      <c r="BE65" s="223">
        <f t="shared" si="45"/>
        <v>0</v>
      </c>
      <c r="BF65" s="223">
        <f t="shared" si="45"/>
        <v>0</v>
      </c>
      <c r="BG65" s="223">
        <f t="shared" si="45"/>
        <v>0</v>
      </c>
      <c r="BH65" s="223">
        <f t="shared" si="45"/>
        <v>0</v>
      </c>
      <c r="BI65" s="223">
        <f t="shared" si="45"/>
        <v>0</v>
      </c>
      <c r="BJ65" s="223">
        <f t="shared" si="45"/>
        <v>0</v>
      </c>
      <c r="BK65" s="223">
        <f t="shared" si="45"/>
        <v>0</v>
      </c>
      <c r="BL65" s="223">
        <f t="shared" si="45"/>
        <v>0</v>
      </c>
      <c r="BM65" s="223">
        <f t="shared" si="45"/>
        <v>0</v>
      </c>
      <c r="BN65" s="224">
        <f t="shared" si="45"/>
        <v>0</v>
      </c>
      <c r="BO65" s="328" t="str">
        <f t="shared" si="29"/>
        <v/>
      </c>
      <c r="BP65" s="223" t="str">
        <f t="shared" ref="BP65:CB74" si="46">IF(BP$3-$D65&lt;0,0,IF(BP$3-$D65=0,$BO65,IF(BP$3-$D65+1&lt;=$G65,$BO65,0)))</f>
        <v/>
      </c>
      <c r="BQ65" s="223">
        <f t="shared" si="46"/>
        <v>0</v>
      </c>
      <c r="BR65" s="223">
        <f t="shared" si="46"/>
        <v>0</v>
      </c>
      <c r="BS65" s="223">
        <f t="shared" si="46"/>
        <v>0</v>
      </c>
      <c r="BT65" s="223">
        <f t="shared" si="46"/>
        <v>0</v>
      </c>
      <c r="BU65" s="223">
        <f t="shared" si="46"/>
        <v>0</v>
      </c>
      <c r="BV65" s="223">
        <f t="shared" si="46"/>
        <v>0</v>
      </c>
      <c r="BW65" s="223">
        <f t="shared" si="46"/>
        <v>0</v>
      </c>
      <c r="BX65" s="223">
        <f t="shared" si="46"/>
        <v>0</v>
      </c>
      <c r="BY65" s="223">
        <f t="shared" si="46"/>
        <v>0</v>
      </c>
      <c r="BZ65" s="223">
        <f t="shared" si="46"/>
        <v>0</v>
      </c>
      <c r="CA65" s="223">
        <f t="shared" si="46"/>
        <v>0</v>
      </c>
      <c r="CB65" s="224">
        <f t="shared" si="46"/>
        <v>0</v>
      </c>
      <c r="CD65" s="73">
        <f t="shared" si="30"/>
        <v>0</v>
      </c>
    </row>
    <row r="66" spans="2:82" ht="24" customHeight="1">
      <c r="B66" s="150">
        <v>62</v>
      </c>
      <c r="C66" s="71"/>
      <c r="D66" s="69"/>
      <c r="E66" s="376"/>
      <c r="F66" s="218"/>
      <c r="G66" s="71"/>
      <c r="H66" s="218" t="s">
        <v>251</v>
      </c>
      <c r="I66" s="517"/>
      <c r="J66" s="508">
        <v>0.25</v>
      </c>
      <c r="K66" s="492">
        <v>100</v>
      </c>
      <c r="L66" s="328" t="str">
        <f t="shared" si="27"/>
        <v/>
      </c>
      <c r="M66" s="223">
        <f t="shared" si="10"/>
        <v>0</v>
      </c>
      <c r="N66" s="223">
        <f t="shared" si="42"/>
        <v>0</v>
      </c>
      <c r="O66" s="223">
        <f t="shared" si="42"/>
        <v>0</v>
      </c>
      <c r="P66" s="223">
        <f t="shared" si="42"/>
        <v>0</v>
      </c>
      <c r="Q66" s="223">
        <f t="shared" si="42"/>
        <v>0</v>
      </c>
      <c r="R66" s="223">
        <f t="shared" si="42"/>
        <v>0</v>
      </c>
      <c r="S66" s="223">
        <f t="shared" si="42"/>
        <v>0</v>
      </c>
      <c r="T66" s="223">
        <f t="shared" si="42"/>
        <v>0</v>
      </c>
      <c r="U66" s="223">
        <f t="shared" si="42"/>
        <v>0</v>
      </c>
      <c r="V66" s="223">
        <f t="shared" si="42"/>
        <v>0</v>
      </c>
      <c r="W66" s="223">
        <f t="shared" si="42"/>
        <v>0</v>
      </c>
      <c r="X66" s="223">
        <f t="shared" si="42"/>
        <v>0</v>
      </c>
      <c r="Y66" s="224">
        <f t="shared" si="42"/>
        <v>0</v>
      </c>
      <c r="Z66" s="328">
        <f t="shared" si="43"/>
        <v>0</v>
      </c>
      <c r="AA66" s="223">
        <f t="shared" si="43"/>
        <v>0</v>
      </c>
      <c r="AB66" s="223">
        <f t="shared" si="43"/>
        <v>0</v>
      </c>
      <c r="AC66" s="223">
        <f t="shared" si="43"/>
        <v>0</v>
      </c>
      <c r="AD66" s="223">
        <f t="shared" si="43"/>
        <v>0</v>
      </c>
      <c r="AE66" s="223">
        <f t="shared" si="43"/>
        <v>0</v>
      </c>
      <c r="AF66" s="223">
        <f t="shared" si="43"/>
        <v>0</v>
      </c>
      <c r="AG66" s="223">
        <f t="shared" si="43"/>
        <v>0</v>
      </c>
      <c r="AH66" s="223">
        <f t="shared" si="43"/>
        <v>0</v>
      </c>
      <c r="AI66" s="223">
        <f t="shared" si="43"/>
        <v>0</v>
      </c>
      <c r="AJ66" s="223">
        <f t="shared" si="43"/>
        <v>0</v>
      </c>
      <c r="AK66" s="223">
        <f t="shared" si="43"/>
        <v>0</v>
      </c>
      <c r="AL66" s="224">
        <f t="shared" si="43"/>
        <v>0</v>
      </c>
      <c r="AM66" s="328" t="str">
        <f t="shared" si="36"/>
        <v/>
      </c>
      <c r="AN66" s="223" t="str">
        <f t="shared" si="44"/>
        <v/>
      </c>
      <c r="AO66" s="223">
        <f t="shared" si="44"/>
        <v>0</v>
      </c>
      <c r="AP66" s="223">
        <f t="shared" si="44"/>
        <v>0</v>
      </c>
      <c r="AQ66" s="223">
        <f t="shared" si="44"/>
        <v>0</v>
      </c>
      <c r="AR66" s="223">
        <f t="shared" si="44"/>
        <v>0</v>
      </c>
      <c r="AS66" s="223">
        <f t="shared" si="44"/>
        <v>0</v>
      </c>
      <c r="AT66" s="223">
        <f t="shared" si="44"/>
        <v>0</v>
      </c>
      <c r="AU66" s="223">
        <f t="shared" si="44"/>
        <v>0</v>
      </c>
      <c r="AV66" s="223">
        <f t="shared" si="44"/>
        <v>0</v>
      </c>
      <c r="AW66" s="223">
        <f t="shared" si="44"/>
        <v>0</v>
      </c>
      <c r="AX66" s="223">
        <f t="shared" si="44"/>
        <v>0</v>
      </c>
      <c r="AY66" s="223">
        <f t="shared" si="44"/>
        <v>0</v>
      </c>
      <c r="AZ66" s="224">
        <f t="shared" si="44"/>
        <v>0</v>
      </c>
      <c r="BA66" s="328" t="str">
        <f t="shared" si="28"/>
        <v/>
      </c>
      <c r="BB66" s="223" t="str">
        <f t="shared" si="45"/>
        <v/>
      </c>
      <c r="BC66" s="223">
        <f t="shared" si="45"/>
        <v>0</v>
      </c>
      <c r="BD66" s="223">
        <f t="shared" si="45"/>
        <v>0</v>
      </c>
      <c r="BE66" s="223">
        <f t="shared" si="45"/>
        <v>0</v>
      </c>
      <c r="BF66" s="223">
        <f t="shared" si="45"/>
        <v>0</v>
      </c>
      <c r="BG66" s="223">
        <f t="shared" si="45"/>
        <v>0</v>
      </c>
      <c r="BH66" s="223">
        <f t="shared" si="45"/>
        <v>0</v>
      </c>
      <c r="BI66" s="223">
        <f t="shared" si="45"/>
        <v>0</v>
      </c>
      <c r="BJ66" s="223">
        <f t="shared" si="45"/>
        <v>0</v>
      </c>
      <c r="BK66" s="223">
        <f t="shared" si="45"/>
        <v>0</v>
      </c>
      <c r="BL66" s="223">
        <f t="shared" si="45"/>
        <v>0</v>
      </c>
      <c r="BM66" s="223">
        <f t="shared" si="45"/>
        <v>0</v>
      </c>
      <c r="BN66" s="224">
        <f t="shared" si="45"/>
        <v>0</v>
      </c>
      <c r="BO66" s="328" t="str">
        <f t="shared" si="29"/>
        <v/>
      </c>
      <c r="BP66" s="223" t="str">
        <f t="shared" si="46"/>
        <v/>
      </c>
      <c r="BQ66" s="223">
        <f t="shared" si="46"/>
        <v>0</v>
      </c>
      <c r="BR66" s="223">
        <f t="shared" si="46"/>
        <v>0</v>
      </c>
      <c r="BS66" s="223">
        <f t="shared" si="46"/>
        <v>0</v>
      </c>
      <c r="BT66" s="223">
        <f t="shared" si="46"/>
        <v>0</v>
      </c>
      <c r="BU66" s="223">
        <f t="shared" si="46"/>
        <v>0</v>
      </c>
      <c r="BV66" s="223">
        <f t="shared" si="46"/>
        <v>0</v>
      </c>
      <c r="BW66" s="223">
        <f t="shared" si="46"/>
        <v>0</v>
      </c>
      <c r="BX66" s="223">
        <f t="shared" si="46"/>
        <v>0</v>
      </c>
      <c r="BY66" s="223">
        <f t="shared" si="46"/>
        <v>0</v>
      </c>
      <c r="BZ66" s="223">
        <f t="shared" si="46"/>
        <v>0</v>
      </c>
      <c r="CA66" s="223">
        <f t="shared" si="46"/>
        <v>0</v>
      </c>
      <c r="CB66" s="224">
        <f t="shared" si="46"/>
        <v>0</v>
      </c>
      <c r="CD66" s="73">
        <f t="shared" si="30"/>
        <v>0</v>
      </c>
    </row>
    <row r="67" spans="2:82" ht="24" customHeight="1">
      <c r="B67" s="150">
        <v>63</v>
      </c>
      <c r="C67" s="71"/>
      <c r="D67" s="69"/>
      <c r="E67" s="376"/>
      <c r="F67" s="218"/>
      <c r="G67" s="71"/>
      <c r="H67" s="218" t="s">
        <v>251</v>
      </c>
      <c r="I67" s="517"/>
      <c r="J67" s="508">
        <v>0.25</v>
      </c>
      <c r="K67" s="492">
        <v>100</v>
      </c>
      <c r="L67" s="328" t="str">
        <f t="shared" si="27"/>
        <v/>
      </c>
      <c r="M67" s="223">
        <f t="shared" si="10"/>
        <v>0</v>
      </c>
      <c r="N67" s="223">
        <f t="shared" si="42"/>
        <v>0</v>
      </c>
      <c r="O67" s="223">
        <f t="shared" si="42"/>
        <v>0</v>
      </c>
      <c r="P67" s="223">
        <f t="shared" si="42"/>
        <v>0</v>
      </c>
      <c r="Q67" s="223">
        <f t="shared" si="42"/>
        <v>0</v>
      </c>
      <c r="R67" s="223">
        <f t="shared" si="42"/>
        <v>0</v>
      </c>
      <c r="S67" s="223">
        <f t="shared" si="42"/>
        <v>0</v>
      </c>
      <c r="T67" s="223">
        <f t="shared" si="42"/>
        <v>0</v>
      </c>
      <c r="U67" s="223">
        <f t="shared" si="42"/>
        <v>0</v>
      </c>
      <c r="V67" s="223">
        <f t="shared" si="42"/>
        <v>0</v>
      </c>
      <c r="W67" s="223">
        <f t="shared" si="42"/>
        <v>0</v>
      </c>
      <c r="X67" s="223">
        <f t="shared" si="42"/>
        <v>0</v>
      </c>
      <c r="Y67" s="224">
        <f t="shared" si="42"/>
        <v>0</v>
      </c>
      <c r="Z67" s="328">
        <f t="shared" si="43"/>
        <v>0</v>
      </c>
      <c r="AA67" s="223">
        <f t="shared" si="43"/>
        <v>0</v>
      </c>
      <c r="AB67" s="223">
        <f t="shared" si="43"/>
        <v>0</v>
      </c>
      <c r="AC67" s="223">
        <f t="shared" si="43"/>
        <v>0</v>
      </c>
      <c r="AD67" s="223">
        <f t="shared" si="43"/>
        <v>0</v>
      </c>
      <c r="AE67" s="223">
        <f t="shared" si="43"/>
        <v>0</v>
      </c>
      <c r="AF67" s="223">
        <f t="shared" si="43"/>
        <v>0</v>
      </c>
      <c r="AG67" s="223">
        <f t="shared" si="43"/>
        <v>0</v>
      </c>
      <c r="AH67" s="223">
        <f t="shared" si="43"/>
        <v>0</v>
      </c>
      <c r="AI67" s="223">
        <f t="shared" si="43"/>
        <v>0</v>
      </c>
      <c r="AJ67" s="223">
        <f t="shared" si="43"/>
        <v>0</v>
      </c>
      <c r="AK67" s="223">
        <f t="shared" si="43"/>
        <v>0</v>
      </c>
      <c r="AL67" s="224">
        <f t="shared" si="43"/>
        <v>0</v>
      </c>
      <c r="AM67" s="328" t="str">
        <f t="shared" si="36"/>
        <v/>
      </c>
      <c r="AN67" s="223" t="str">
        <f t="shared" si="44"/>
        <v/>
      </c>
      <c r="AO67" s="223">
        <f t="shared" si="44"/>
        <v>0</v>
      </c>
      <c r="AP67" s="223">
        <f t="shared" si="44"/>
        <v>0</v>
      </c>
      <c r="AQ67" s="223">
        <f t="shared" si="44"/>
        <v>0</v>
      </c>
      <c r="AR67" s="223">
        <f t="shared" si="44"/>
        <v>0</v>
      </c>
      <c r="AS67" s="223">
        <f t="shared" si="44"/>
        <v>0</v>
      </c>
      <c r="AT67" s="223">
        <f t="shared" si="44"/>
        <v>0</v>
      </c>
      <c r="AU67" s="223">
        <f t="shared" si="44"/>
        <v>0</v>
      </c>
      <c r="AV67" s="223">
        <f t="shared" si="44"/>
        <v>0</v>
      </c>
      <c r="AW67" s="223">
        <f t="shared" si="44"/>
        <v>0</v>
      </c>
      <c r="AX67" s="223">
        <f t="shared" si="44"/>
        <v>0</v>
      </c>
      <c r="AY67" s="223">
        <f t="shared" si="44"/>
        <v>0</v>
      </c>
      <c r="AZ67" s="224">
        <f t="shared" si="44"/>
        <v>0</v>
      </c>
      <c r="BA67" s="328" t="str">
        <f t="shared" si="28"/>
        <v/>
      </c>
      <c r="BB67" s="223" t="str">
        <f t="shared" si="45"/>
        <v/>
      </c>
      <c r="BC67" s="223">
        <f t="shared" si="45"/>
        <v>0</v>
      </c>
      <c r="BD67" s="223">
        <f t="shared" si="45"/>
        <v>0</v>
      </c>
      <c r="BE67" s="223">
        <f t="shared" si="45"/>
        <v>0</v>
      </c>
      <c r="BF67" s="223">
        <f t="shared" si="45"/>
        <v>0</v>
      </c>
      <c r="BG67" s="223">
        <f t="shared" si="45"/>
        <v>0</v>
      </c>
      <c r="BH67" s="223">
        <f t="shared" si="45"/>
        <v>0</v>
      </c>
      <c r="BI67" s="223">
        <f t="shared" si="45"/>
        <v>0</v>
      </c>
      <c r="BJ67" s="223">
        <f t="shared" si="45"/>
        <v>0</v>
      </c>
      <c r="BK67" s="223">
        <f t="shared" si="45"/>
        <v>0</v>
      </c>
      <c r="BL67" s="223">
        <f t="shared" si="45"/>
        <v>0</v>
      </c>
      <c r="BM67" s="223">
        <f t="shared" si="45"/>
        <v>0</v>
      </c>
      <c r="BN67" s="224">
        <f t="shared" si="45"/>
        <v>0</v>
      </c>
      <c r="BO67" s="328" t="str">
        <f t="shared" si="29"/>
        <v/>
      </c>
      <c r="BP67" s="223" t="str">
        <f t="shared" si="46"/>
        <v/>
      </c>
      <c r="BQ67" s="223">
        <f t="shared" si="46"/>
        <v>0</v>
      </c>
      <c r="BR67" s="223">
        <f t="shared" si="46"/>
        <v>0</v>
      </c>
      <c r="BS67" s="223">
        <f t="shared" si="46"/>
        <v>0</v>
      </c>
      <c r="BT67" s="223">
        <f t="shared" si="46"/>
        <v>0</v>
      </c>
      <c r="BU67" s="223">
        <f t="shared" si="46"/>
        <v>0</v>
      </c>
      <c r="BV67" s="223">
        <f t="shared" si="46"/>
        <v>0</v>
      </c>
      <c r="BW67" s="223">
        <f t="shared" si="46"/>
        <v>0</v>
      </c>
      <c r="BX67" s="223">
        <f t="shared" si="46"/>
        <v>0</v>
      </c>
      <c r="BY67" s="223">
        <f t="shared" si="46"/>
        <v>0</v>
      </c>
      <c r="BZ67" s="223">
        <f t="shared" si="46"/>
        <v>0</v>
      </c>
      <c r="CA67" s="223">
        <f t="shared" si="46"/>
        <v>0</v>
      </c>
      <c r="CB67" s="224">
        <f t="shared" si="46"/>
        <v>0</v>
      </c>
      <c r="CD67" s="73">
        <f t="shared" si="30"/>
        <v>0</v>
      </c>
    </row>
    <row r="68" spans="2:82" ht="24" customHeight="1">
      <c r="B68" s="150">
        <v>64</v>
      </c>
      <c r="C68" s="71"/>
      <c r="D68" s="69"/>
      <c r="E68" s="376"/>
      <c r="F68" s="218"/>
      <c r="G68" s="71"/>
      <c r="H68" s="218" t="s">
        <v>251</v>
      </c>
      <c r="I68" s="517"/>
      <c r="J68" s="508">
        <v>0.25</v>
      </c>
      <c r="K68" s="492">
        <v>100</v>
      </c>
      <c r="L68" s="328" t="str">
        <f t="shared" si="27"/>
        <v/>
      </c>
      <c r="M68" s="223">
        <f t="shared" si="10"/>
        <v>0</v>
      </c>
      <c r="N68" s="223">
        <f t="shared" si="42"/>
        <v>0</v>
      </c>
      <c r="O68" s="223">
        <f t="shared" si="42"/>
        <v>0</v>
      </c>
      <c r="P68" s="223">
        <f t="shared" si="42"/>
        <v>0</v>
      </c>
      <c r="Q68" s="223">
        <f t="shared" si="42"/>
        <v>0</v>
      </c>
      <c r="R68" s="223">
        <f t="shared" si="42"/>
        <v>0</v>
      </c>
      <c r="S68" s="223">
        <f t="shared" si="42"/>
        <v>0</v>
      </c>
      <c r="T68" s="223">
        <f t="shared" si="42"/>
        <v>0</v>
      </c>
      <c r="U68" s="223">
        <f t="shared" si="42"/>
        <v>0</v>
      </c>
      <c r="V68" s="223">
        <f t="shared" si="42"/>
        <v>0</v>
      </c>
      <c r="W68" s="223">
        <f t="shared" si="42"/>
        <v>0</v>
      </c>
      <c r="X68" s="223">
        <f t="shared" si="42"/>
        <v>0</v>
      </c>
      <c r="Y68" s="224">
        <f t="shared" si="42"/>
        <v>0</v>
      </c>
      <c r="Z68" s="328">
        <f t="shared" si="43"/>
        <v>0</v>
      </c>
      <c r="AA68" s="223">
        <f t="shared" si="43"/>
        <v>0</v>
      </c>
      <c r="AB68" s="223">
        <f t="shared" si="43"/>
        <v>0</v>
      </c>
      <c r="AC68" s="223">
        <f t="shared" si="43"/>
        <v>0</v>
      </c>
      <c r="AD68" s="223">
        <f t="shared" si="43"/>
        <v>0</v>
      </c>
      <c r="AE68" s="223">
        <f t="shared" si="43"/>
        <v>0</v>
      </c>
      <c r="AF68" s="223">
        <f t="shared" si="43"/>
        <v>0</v>
      </c>
      <c r="AG68" s="223">
        <f t="shared" si="43"/>
        <v>0</v>
      </c>
      <c r="AH68" s="223">
        <f t="shared" si="43"/>
        <v>0</v>
      </c>
      <c r="AI68" s="223">
        <f t="shared" si="43"/>
        <v>0</v>
      </c>
      <c r="AJ68" s="223">
        <f t="shared" si="43"/>
        <v>0</v>
      </c>
      <c r="AK68" s="223">
        <f t="shared" si="43"/>
        <v>0</v>
      </c>
      <c r="AL68" s="224">
        <f t="shared" si="43"/>
        <v>0</v>
      </c>
      <c r="AM68" s="328" t="str">
        <f t="shared" ref="AM68:AM103" si="47">IF(L68="","",IF(I68="",L68*0.1,F68*I68/100))</f>
        <v/>
      </c>
      <c r="AN68" s="223" t="str">
        <f t="shared" si="44"/>
        <v/>
      </c>
      <c r="AO68" s="223">
        <f t="shared" si="44"/>
        <v>0</v>
      </c>
      <c r="AP68" s="223">
        <f t="shared" si="44"/>
        <v>0</v>
      </c>
      <c r="AQ68" s="223">
        <f t="shared" si="44"/>
        <v>0</v>
      </c>
      <c r="AR68" s="223">
        <f t="shared" si="44"/>
        <v>0</v>
      </c>
      <c r="AS68" s="223">
        <f t="shared" si="44"/>
        <v>0</v>
      </c>
      <c r="AT68" s="223">
        <f t="shared" si="44"/>
        <v>0</v>
      </c>
      <c r="AU68" s="223">
        <f t="shared" si="44"/>
        <v>0</v>
      </c>
      <c r="AV68" s="223">
        <f t="shared" si="44"/>
        <v>0</v>
      </c>
      <c r="AW68" s="223">
        <f t="shared" si="44"/>
        <v>0</v>
      </c>
      <c r="AX68" s="223">
        <f t="shared" si="44"/>
        <v>0</v>
      </c>
      <c r="AY68" s="223">
        <f t="shared" si="44"/>
        <v>0</v>
      </c>
      <c r="AZ68" s="224">
        <f t="shared" si="44"/>
        <v>0</v>
      </c>
      <c r="BA68" s="328" t="str">
        <f t="shared" si="28"/>
        <v/>
      </c>
      <c r="BB68" s="223" t="str">
        <f t="shared" si="45"/>
        <v/>
      </c>
      <c r="BC68" s="223">
        <f t="shared" si="45"/>
        <v>0</v>
      </c>
      <c r="BD68" s="223">
        <f t="shared" si="45"/>
        <v>0</v>
      </c>
      <c r="BE68" s="223">
        <f t="shared" si="45"/>
        <v>0</v>
      </c>
      <c r="BF68" s="223">
        <f t="shared" si="45"/>
        <v>0</v>
      </c>
      <c r="BG68" s="223">
        <f t="shared" si="45"/>
        <v>0</v>
      </c>
      <c r="BH68" s="223">
        <f t="shared" si="45"/>
        <v>0</v>
      </c>
      <c r="BI68" s="223">
        <f t="shared" si="45"/>
        <v>0</v>
      </c>
      <c r="BJ68" s="223">
        <f t="shared" si="45"/>
        <v>0</v>
      </c>
      <c r="BK68" s="223">
        <f t="shared" si="45"/>
        <v>0</v>
      </c>
      <c r="BL68" s="223">
        <f t="shared" si="45"/>
        <v>0</v>
      </c>
      <c r="BM68" s="223">
        <f t="shared" si="45"/>
        <v>0</v>
      </c>
      <c r="BN68" s="224">
        <f t="shared" si="45"/>
        <v>0</v>
      </c>
      <c r="BO68" s="328" t="str">
        <f t="shared" si="29"/>
        <v/>
      </c>
      <c r="BP68" s="223" t="str">
        <f t="shared" si="46"/>
        <v/>
      </c>
      <c r="BQ68" s="223">
        <f t="shared" si="46"/>
        <v>0</v>
      </c>
      <c r="BR68" s="223">
        <f t="shared" si="46"/>
        <v>0</v>
      </c>
      <c r="BS68" s="223">
        <f t="shared" si="46"/>
        <v>0</v>
      </c>
      <c r="BT68" s="223">
        <f t="shared" si="46"/>
        <v>0</v>
      </c>
      <c r="BU68" s="223">
        <f t="shared" si="46"/>
        <v>0</v>
      </c>
      <c r="BV68" s="223">
        <f t="shared" si="46"/>
        <v>0</v>
      </c>
      <c r="BW68" s="223">
        <f t="shared" si="46"/>
        <v>0</v>
      </c>
      <c r="BX68" s="223">
        <f t="shared" si="46"/>
        <v>0</v>
      </c>
      <c r="BY68" s="223">
        <f t="shared" si="46"/>
        <v>0</v>
      </c>
      <c r="BZ68" s="223">
        <f t="shared" si="46"/>
        <v>0</v>
      </c>
      <c r="CA68" s="223">
        <f t="shared" si="46"/>
        <v>0</v>
      </c>
      <c r="CB68" s="224">
        <f t="shared" si="46"/>
        <v>0</v>
      </c>
      <c r="CD68" s="73">
        <f t="shared" si="30"/>
        <v>0</v>
      </c>
    </row>
    <row r="69" spans="2:82" ht="24" customHeight="1">
      <c r="B69" s="150">
        <v>65</v>
      </c>
      <c r="C69" s="71"/>
      <c r="D69" s="69"/>
      <c r="E69" s="376"/>
      <c r="F69" s="218"/>
      <c r="G69" s="71"/>
      <c r="H69" s="218" t="s">
        <v>251</v>
      </c>
      <c r="I69" s="517"/>
      <c r="J69" s="508">
        <v>0.25</v>
      </c>
      <c r="K69" s="492">
        <v>100</v>
      </c>
      <c r="L69" s="328" t="str">
        <f t="shared" ref="L69:L100" si="48">IF(G69="","",(F69-0.0001)*K69/100/G69)</f>
        <v/>
      </c>
      <c r="M69" s="223">
        <f t="shared" si="10"/>
        <v>0</v>
      </c>
      <c r="N69" s="223">
        <f t="shared" si="42"/>
        <v>0</v>
      </c>
      <c r="O69" s="223">
        <f t="shared" si="42"/>
        <v>0</v>
      </c>
      <c r="P69" s="223">
        <f t="shared" si="42"/>
        <v>0</v>
      </c>
      <c r="Q69" s="223">
        <f t="shared" si="42"/>
        <v>0</v>
      </c>
      <c r="R69" s="223">
        <f t="shared" si="42"/>
        <v>0</v>
      </c>
      <c r="S69" s="223">
        <f t="shared" si="42"/>
        <v>0</v>
      </c>
      <c r="T69" s="223">
        <f t="shared" si="42"/>
        <v>0</v>
      </c>
      <c r="U69" s="223">
        <f t="shared" si="42"/>
        <v>0</v>
      </c>
      <c r="V69" s="223">
        <f t="shared" si="42"/>
        <v>0</v>
      </c>
      <c r="W69" s="223">
        <f t="shared" si="42"/>
        <v>0</v>
      </c>
      <c r="X69" s="223">
        <f t="shared" si="42"/>
        <v>0</v>
      </c>
      <c r="Y69" s="224">
        <f t="shared" si="42"/>
        <v>0</v>
      </c>
      <c r="Z69" s="328">
        <f t="shared" si="43"/>
        <v>0</v>
      </c>
      <c r="AA69" s="223">
        <f t="shared" si="43"/>
        <v>0</v>
      </c>
      <c r="AB69" s="223">
        <f t="shared" si="43"/>
        <v>0</v>
      </c>
      <c r="AC69" s="223">
        <f t="shared" si="43"/>
        <v>0</v>
      </c>
      <c r="AD69" s="223">
        <f t="shared" si="43"/>
        <v>0</v>
      </c>
      <c r="AE69" s="223">
        <f t="shared" si="43"/>
        <v>0</v>
      </c>
      <c r="AF69" s="223">
        <f t="shared" si="43"/>
        <v>0</v>
      </c>
      <c r="AG69" s="223">
        <f t="shared" si="43"/>
        <v>0</v>
      </c>
      <c r="AH69" s="223">
        <f t="shared" si="43"/>
        <v>0</v>
      </c>
      <c r="AI69" s="223">
        <f t="shared" si="43"/>
        <v>0</v>
      </c>
      <c r="AJ69" s="223">
        <f t="shared" si="43"/>
        <v>0</v>
      </c>
      <c r="AK69" s="223">
        <f t="shared" si="43"/>
        <v>0</v>
      </c>
      <c r="AL69" s="224">
        <f t="shared" si="43"/>
        <v>0</v>
      </c>
      <c r="AM69" s="328" t="str">
        <f t="shared" si="47"/>
        <v/>
      </c>
      <c r="AN69" s="223" t="str">
        <f t="shared" si="44"/>
        <v/>
      </c>
      <c r="AO69" s="223">
        <f t="shared" si="44"/>
        <v>0</v>
      </c>
      <c r="AP69" s="223">
        <f t="shared" si="44"/>
        <v>0</v>
      </c>
      <c r="AQ69" s="223">
        <f t="shared" si="44"/>
        <v>0</v>
      </c>
      <c r="AR69" s="223">
        <f t="shared" si="44"/>
        <v>0</v>
      </c>
      <c r="AS69" s="223">
        <f t="shared" si="44"/>
        <v>0</v>
      </c>
      <c r="AT69" s="223">
        <f t="shared" si="44"/>
        <v>0</v>
      </c>
      <c r="AU69" s="223">
        <f t="shared" si="44"/>
        <v>0</v>
      </c>
      <c r="AV69" s="223">
        <f t="shared" si="44"/>
        <v>0</v>
      </c>
      <c r="AW69" s="223">
        <f t="shared" si="44"/>
        <v>0</v>
      </c>
      <c r="AX69" s="223">
        <f t="shared" si="44"/>
        <v>0</v>
      </c>
      <c r="AY69" s="223">
        <f t="shared" si="44"/>
        <v>0</v>
      </c>
      <c r="AZ69" s="224">
        <f t="shared" si="44"/>
        <v>0</v>
      </c>
      <c r="BA69" s="328" t="str">
        <f t="shared" ref="BA69:BA103" si="49">IF(L69="","",F69*0.007)</f>
        <v/>
      </c>
      <c r="BB69" s="223" t="str">
        <f t="shared" si="45"/>
        <v/>
      </c>
      <c r="BC69" s="223">
        <f t="shared" si="45"/>
        <v>0</v>
      </c>
      <c r="BD69" s="223">
        <f t="shared" si="45"/>
        <v>0</v>
      </c>
      <c r="BE69" s="223">
        <f t="shared" si="45"/>
        <v>0</v>
      </c>
      <c r="BF69" s="223">
        <f t="shared" si="45"/>
        <v>0</v>
      </c>
      <c r="BG69" s="223">
        <f t="shared" si="45"/>
        <v>0</v>
      </c>
      <c r="BH69" s="223">
        <f t="shared" si="45"/>
        <v>0</v>
      </c>
      <c r="BI69" s="223">
        <f t="shared" si="45"/>
        <v>0</v>
      </c>
      <c r="BJ69" s="223">
        <f t="shared" si="45"/>
        <v>0</v>
      </c>
      <c r="BK69" s="223">
        <f t="shared" si="45"/>
        <v>0</v>
      </c>
      <c r="BL69" s="223">
        <f t="shared" si="45"/>
        <v>0</v>
      </c>
      <c r="BM69" s="223">
        <f t="shared" si="45"/>
        <v>0</v>
      </c>
      <c r="BN69" s="224">
        <f t="shared" si="45"/>
        <v>0</v>
      </c>
      <c r="BO69" s="328" t="str">
        <f t="shared" ref="BO69:BO103" si="50">IF(L69="","",F69*J69/100)</f>
        <v/>
      </c>
      <c r="BP69" s="223" t="str">
        <f t="shared" si="46"/>
        <v/>
      </c>
      <c r="BQ69" s="223">
        <f t="shared" si="46"/>
        <v>0</v>
      </c>
      <c r="BR69" s="223">
        <f t="shared" si="46"/>
        <v>0</v>
      </c>
      <c r="BS69" s="223">
        <f t="shared" si="46"/>
        <v>0</v>
      </c>
      <c r="BT69" s="223">
        <f t="shared" si="46"/>
        <v>0</v>
      </c>
      <c r="BU69" s="223">
        <f t="shared" si="46"/>
        <v>0</v>
      </c>
      <c r="BV69" s="223">
        <f t="shared" si="46"/>
        <v>0</v>
      </c>
      <c r="BW69" s="223">
        <f t="shared" si="46"/>
        <v>0</v>
      </c>
      <c r="BX69" s="223">
        <f t="shared" si="46"/>
        <v>0</v>
      </c>
      <c r="BY69" s="223">
        <f t="shared" si="46"/>
        <v>0</v>
      </c>
      <c r="BZ69" s="223">
        <f t="shared" si="46"/>
        <v>0</v>
      </c>
      <c r="CA69" s="223">
        <f t="shared" si="46"/>
        <v>0</v>
      </c>
      <c r="CB69" s="224">
        <f t="shared" si="46"/>
        <v>0</v>
      </c>
      <c r="CD69" s="73">
        <f t="shared" ref="CD69:CD104" si="51">VLOOKUP(H69,$CD$1:$CE$3,2,FALSE)</f>
        <v>0</v>
      </c>
    </row>
    <row r="70" spans="2:82" ht="24" customHeight="1">
      <c r="B70" s="150">
        <v>66</v>
      </c>
      <c r="C70" s="71"/>
      <c r="D70" s="69"/>
      <c r="E70" s="376"/>
      <c r="F70" s="218"/>
      <c r="G70" s="71"/>
      <c r="H70" s="218" t="s">
        <v>251</v>
      </c>
      <c r="I70" s="517"/>
      <c r="J70" s="508">
        <v>0.25</v>
      </c>
      <c r="K70" s="492">
        <v>100</v>
      </c>
      <c r="L70" s="328" t="str">
        <f t="shared" si="48"/>
        <v/>
      </c>
      <c r="M70" s="223">
        <f t="shared" ref="M70:M133" si="52">IFERROR(IF(M$3-$D70&lt;0,0,IF(M$3-$D70=0,$L70/12*(12-($E70-1)),IF(M$3-$D70=$G70,$L70/12*($E70-1),IF(M$3-$D70+1&lt;=$G70,$L70,0)))),0)</f>
        <v>0</v>
      </c>
      <c r="N70" s="223">
        <f t="shared" si="42"/>
        <v>0</v>
      </c>
      <c r="O70" s="223">
        <f t="shared" si="42"/>
        <v>0</v>
      </c>
      <c r="P70" s="223">
        <f t="shared" si="42"/>
        <v>0</v>
      </c>
      <c r="Q70" s="223">
        <f t="shared" si="42"/>
        <v>0</v>
      </c>
      <c r="R70" s="223">
        <f t="shared" si="42"/>
        <v>0</v>
      </c>
      <c r="S70" s="223">
        <f t="shared" si="42"/>
        <v>0</v>
      </c>
      <c r="T70" s="223">
        <f t="shared" si="42"/>
        <v>0</v>
      </c>
      <c r="U70" s="223">
        <f t="shared" si="42"/>
        <v>0</v>
      </c>
      <c r="V70" s="223">
        <f t="shared" si="42"/>
        <v>0</v>
      </c>
      <c r="W70" s="223">
        <f t="shared" si="42"/>
        <v>0</v>
      </c>
      <c r="X70" s="223">
        <f t="shared" si="42"/>
        <v>0</v>
      </c>
      <c r="Y70" s="224">
        <f t="shared" si="42"/>
        <v>0</v>
      </c>
      <c r="Z70" s="328">
        <f t="shared" si="43"/>
        <v>0</v>
      </c>
      <c r="AA70" s="223">
        <f t="shared" si="43"/>
        <v>0</v>
      </c>
      <c r="AB70" s="223">
        <f t="shared" si="43"/>
        <v>0</v>
      </c>
      <c r="AC70" s="223">
        <f t="shared" si="43"/>
        <v>0</v>
      </c>
      <c r="AD70" s="223">
        <f t="shared" si="43"/>
        <v>0</v>
      </c>
      <c r="AE70" s="223">
        <f t="shared" si="43"/>
        <v>0</v>
      </c>
      <c r="AF70" s="223">
        <f t="shared" si="43"/>
        <v>0</v>
      </c>
      <c r="AG70" s="223">
        <f t="shared" si="43"/>
        <v>0</v>
      </c>
      <c r="AH70" s="223">
        <f t="shared" si="43"/>
        <v>0</v>
      </c>
      <c r="AI70" s="223">
        <f t="shared" si="43"/>
        <v>0</v>
      </c>
      <c r="AJ70" s="223">
        <f t="shared" si="43"/>
        <v>0</v>
      </c>
      <c r="AK70" s="223">
        <f t="shared" si="43"/>
        <v>0</v>
      </c>
      <c r="AL70" s="224">
        <f t="shared" si="43"/>
        <v>0</v>
      </c>
      <c r="AM70" s="328" t="str">
        <f t="shared" si="47"/>
        <v/>
      </c>
      <c r="AN70" s="223" t="str">
        <f t="shared" si="44"/>
        <v/>
      </c>
      <c r="AO70" s="223">
        <f t="shared" si="44"/>
        <v>0</v>
      </c>
      <c r="AP70" s="223">
        <f t="shared" si="44"/>
        <v>0</v>
      </c>
      <c r="AQ70" s="223">
        <f t="shared" si="44"/>
        <v>0</v>
      </c>
      <c r="AR70" s="223">
        <f t="shared" si="44"/>
        <v>0</v>
      </c>
      <c r="AS70" s="223">
        <f t="shared" si="44"/>
        <v>0</v>
      </c>
      <c r="AT70" s="223">
        <f t="shared" si="44"/>
        <v>0</v>
      </c>
      <c r="AU70" s="223">
        <f t="shared" si="44"/>
        <v>0</v>
      </c>
      <c r="AV70" s="223">
        <f t="shared" si="44"/>
        <v>0</v>
      </c>
      <c r="AW70" s="223">
        <f t="shared" si="44"/>
        <v>0</v>
      </c>
      <c r="AX70" s="223">
        <f t="shared" si="44"/>
        <v>0</v>
      </c>
      <c r="AY70" s="223">
        <f t="shared" si="44"/>
        <v>0</v>
      </c>
      <c r="AZ70" s="224">
        <f t="shared" si="44"/>
        <v>0</v>
      </c>
      <c r="BA70" s="328" t="str">
        <f t="shared" si="49"/>
        <v/>
      </c>
      <c r="BB70" s="223" t="str">
        <f t="shared" si="45"/>
        <v/>
      </c>
      <c r="BC70" s="223">
        <f t="shared" si="45"/>
        <v>0</v>
      </c>
      <c r="BD70" s="223">
        <f t="shared" si="45"/>
        <v>0</v>
      </c>
      <c r="BE70" s="223">
        <f t="shared" si="45"/>
        <v>0</v>
      </c>
      <c r="BF70" s="223">
        <f t="shared" si="45"/>
        <v>0</v>
      </c>
      <c r="BG70" s="223">
        <f t="shared" si="45"/>
        <v>0</v>
      </c>
      <c r="BH70" s="223">
        <f t="shared" si="45"/>
        <v>0</v>
      </c>
      <c r="BI70" s="223">
        <f t="shared" si="45"/>
        <v>0</v>
      </c>
      <c r="BJ70" s="223">
        <f t="shared" si="45"/>
        <v>0</v>
      </c>
      <c r="BK70" s="223">
        <f t="shared" si="45"/>
        <v>0</v>
      </c>
      <c r="BL70" s="223">
        <f t="shared" si="45"/>
        <v>0</v>
      </c>
      <c r="BM70" s="223">
        <f t="shared" si="45"/>
        <v>0</v>
      </c>
      <c r="BN70" s="224">
        <f t="shared" si="45"/>
        <v>0</v>
      </c>
      <c r="BO70" s="328" t="str">
        <f t="shared" si="50"/>
        <v/>
      </c>
      <c r="BP70" s="223" t="str">
        <f t="shared" si="46"/>
        <v/>
      </c>
      <c r="BQ70" s="223">
        <f t="shared" si="46"/>
        <v>0</v>
      </c>
      <c r="BR70" s="223">
        <f t="shared" si="46"/>
        <v>0</v>
      </c>
      <c r="BS70" s="223">
        <f t="shared" si="46"/>
        <v>0</v>
      </c>
      <c r="BT70" s="223">
        <f t="shared" si="46"/>
        <v>0</v>
      </c>
      <c r="BU70" s="223">
        <f t="shared" si="46"/>
        <v>0</v>
      </c>
      <c r="BV70" s="223">
        <f t="shared" si="46"/>
        <v>0</v>
      </c>
      <c r="BW70" s="223">
        <f t="shared" si="46"/>
        <v>0</v>
      </c>
      <c r="BX70" s="223">
        <f t="shared" si="46"/>
        <v>0</v>
      </c>
      <c r="BY70" s="223">
        <f t="shared" si="46"/>
        <v>0</v>
      </c>
      <c r="BZ70" s="223">
        <f t="shared" si="46"/>
        <v>0</v>
      </c>
      <c r="CA70" s="223">
        <f t="shared" si="46"/>
        <v>0</v>
      </c>
      <c r="CB70" s="224">
        <f t="shared" si="46"/>
        <v>0</v>
      </c>
      <c r="CD70" s="73">
        <f t="shared" si="51"/>
        <v>0</v>
      </c>
    </row>
    <row r="71" spans="2:82" ht="24" customHeight="1">
      <c r="B71" s="150">
        <v>67</v>
      </c>
      <c r="C71" s="71"/>
      <c r="D71" s="69"/>
      <c r="E71" s="376"/>
      <c r="F71" s="218"/>
      <c r="G71" s="71"/>
      <c r="H71" s="218" t="s">
        <v>251</v>
      </c>
      <c r="I71" s="517"/>
      <c r="J71" s="508">
        <v>0.25</v>
      </c>
      <c r="K71" s="492">
        <v>100</v>
      </c>
      <c r="L71" s="328" t="str">
        <f t="shared" si="48"/>
        <v/>
      </c>
      <c r="M71" s="223">
        <f t="shared" si="52"/>
        <v>0</v>
      </c>
      <c r="N71" s="223">
        <f t="shared" si="42"/>
        <v>0</v>
      </c>
      <c r="O71" s="223">
        <f t="shared" si="42"/>
        <v>0</v>
      </c>
      <c r="P71" s="223">
        <f t="shared" si="42"/>
        <v>0</v>
      </c>
      <c r="Q71" s="223">
        <f t="shared" si="42"/>
        <v>0</v>
      </c>
      <c r="R71" s="223">
        <f t="shared" si="42"/>
        <v>0</v>
      </c>
      <c r="S71" s="223">
        <f t="shared" si="42"/>
        <v>0</v>
      </c>
      <c r="T71" s="223">
        <f t="shared" si="42"/>
        <v>0</v>
      </c>
      <c r="U71" s="223">
        <f t="shared" si="42"/>
        <v>0</v>
      </c>
      <c r="V71" s="223">
        <f t="shared" si="42"/>
        <v>0</v>
      </c>
      <c r="W71" s="223">
        <f t="shared" si="42"/>
        <v>0</v>
      </c>
      <c r="X71" s="223">
        <f t="shared" si="42"/>
        <v>0</v>
      </c>
      <c r="Y71" s="224">
        <f t="shared" si="42"/>
        <v>0</v>
      </c>
      <c r="Z71" s="328">
        <f t="shared" si="43"/>
        <v>0</v>
      </c>
      <c r="AA71" s="223">
        <f t="shared" si="43"/>
        <v>0</v>
      </c>
      <c r="AB71" s="223">
        <f t="shared" si="43"/>
        <v>0</v>
      </c>
      <c r="AC71" s="223">
        <f t="shared" si="43"/>
        <v>0</v>
      </c>
      <c r="AD71" s="223">
        <f t="shared" si="43"/>
        <v>0</v>
      </c>
      <c r="AE71" s="223">
        <f t="shared" si="43"/>
        <v>0</v>
      </c>
      <c r="AF71" s="223">
        <f t="shared" si="43"/>
        <v>0</v>
      </c>
      <c r="AG71" s="223">
        <f t="shared" si="43"/>
        <v>0</v>
      </c>
      <c r="AH71" s="223">
        <f t="shared" si="43"/>
        <v>0</v>
      </c>
      <c r="AI71" s="223">
        <f t="shared" si="43"/>
        <v>0</v>
      </c>
      <c r="AJ71" s="223">
        <f t="shared" si="43"/>
        <v>0</v>
      </c>
      <c r="AK71" s="223">
        <f t="shared" si="43"/>
        <v>0</v>
      </c>
      <c r="AL71" s="224">
        <f t="shared" si="43"/>
        <v>0</v>
      </c>
      <c r="AM71" s="328" t="str">
        <f t="shared" si="47"/>
        <v/>
      </c>
      <c r="AN71" s="223" t="str">
        <f t="shared" si="44"/>
        <v/>
      </c>
      <c r="AO71" s="223">
        <f t="shared" si="44"/>
        <v>0</v>
      </c>
      <c r="AP71" s="223">
        <f t="shared" si="44"/>
        <v>0</v>
      </c>
      <c r="AQ71" s="223">
        <f t="shared" si="44"/>
        <v>0</v>
      </c>
      <c r="AR71" s="223">
        <f t="shared" si="44"/>
        <v>0</v>
      </c>
      <c r="AS71" s="223">
        <f t="shared" si="44"/>
        <v>0</v>
      </c>
      <c r="AT71" s="223">
        <f t="shared" si="44"/>
        <v>0</v>
      </c>
      <c r="AU71" s="223">
        <f t="shared" si="44"/>
        <v>0</v>
      </c>
      <c r="AV71" s="223">
        <f t="shared" si="44"/>
        <v>0</v>
      </c>
      <c r="AW71" s="223">
        <f t="shared" si="44"/>
        <v>0</v>
      </c>
      <c r="AX71" s="223">
        <f t="shared" si="44"/>
        <v>0</v>
      </c>
      <c r="AY71" s="223">
        <f t="shared" si="44"/>
        <v>0</v>
      </c>
      <c r="AZ71" s="224">
        <f t="shared" si="44"/>
        <v>0</v>
      </c>
      <c r="BA71" s="328" t="str">
        <f t="shared" si="49"/>
        <v/>
      </c>
      <c r="BB71" s="223" t="str">
        <f t="shared" si="45"/>
        <v/>
      </c>
      <c r="BC71" s="223">
        <f t="shared" si="45"/>
        <v>0</v>
      </c>
      <c r="BD71" s="223">
        <f t="shared" si="45"/>
        <v>0</v>
      </c>
      <c r="BE71" s="223">
        <f t="shared" si="45"/>
        <v>0</v>
      </c>
      <c r="BF71" s="223">
        <f t="shared" si="45"/>
        <v>0</v>
      </c>
      <c r="BG71" s="223">
        <f t="shared" si="45"/>
        <v>0</v>
      </c>
      <c r="BH71" s="223">
        <f t="shared" si="45"/>
        <v>0</v>
      </c>
      <c r="BI71" s="223">
        <f t="shared" si="45"/>
        <v>0</v>
      </c>
      <c r="BJ71" s="223">
        <f t="shared" si="45"/>
        <v>0</v>
      </c>
      <c r="BK71" s="223">
        <f t="shared" si="45"/>
        <v>0</v>
      </c>
      <c r="BL71" s="223">
        <f t="shared" si="45"/>
        <v>0</v>
      </c>
      <c r="BM71" s="223">
        <f t="shared" si="45"/>
        <v>0</v>
      </c>
      <c r="BN71" s="224">
        <f t="shared" si="45"/>
        <v>0</v>
      </c>
      <c r="BO71" s="328" t="str">
        <f t="shared" si="50"/>
        <v/>
      </c>
      <c r="BP71" s="223" t="str">
        <f t="shared" si="46"/>
        <v/>
      </c>
      <c r="BQ71" s="223">
        <f t="shared" si="46"/>
        <v>0</v>
      </c>
      <c r="BR71" s="223">
        <f t="shared" si="46"/>
        <v>0</v>
      </c>
      <c r="BS71" s="223">
        <f t="shared" si="46"/>
        <v>0</v>
      </c>
      <c r="BT71" s="223">
        <f t="shared" si="46"/>
        <v>0</v>
      </c>
      <c r="BU71" s="223">
        <f t="shared" si="46"/>
        <v>0</v>
      </c>
      <c r="BV71" s="223">
        <f t="shared" si="46"/>
        <v>0</v>
      </c>
      <c r="BW71" s="223">
        <f t="shared" si="46"/>
        <v>0</v>
      </c>
      <c r="BX71" s="223">
        <f t="shared" si="46"/>
        <v>0</v>
      </c>
      <c r="BY71" s="223">
        <f t="shared" si="46"/>
        <v>0</v>
      </c>
      <c r="BZ71" s="223">
        <f t="shared" si="46"/>
        <v>0</v>
      </c>
      <c r="CA71" s="223">
        <f t="shared" si="46"/>
        <v>0</v>
      </c>
      <c r="CB71" s="224">
        <f t="shared" si="46"/>
        <v>0</v>
      </c>
      <c r="CD71" s="73">
        <f t="shared" si="51"/>
        <v>0</v>
      </c>
    </row>
    <row r="72" spans="2:82" ht="24" customHeight="1">
      <c r="B72" s="150">
        <v>68</v>
      </c>
      <c r="C72" s="71"/>
      <c r="D72" s="69"/>
      <c r="E72" s="376"/>
      <c r="F72" s="218"/>
      <c r="G72" s="71"/>
      <c r="H72" s="218" t="s">
        <v>251</v>
      </c>
      <c r="I72" s="517"/>
      <c r="J72" s="508">
        <v>0.25</v>
      </c>
      <c r="K72" s="492">
        <v>100</v>
      </c>
      <c r="L72" s="328" t="str">
        <f t="shared" si="48"/>
        <v/>
      </c>
      <c r="M72" s="223">
        <f t="shared" si="52"/>
        <v>0</v>
      </c>
      <c r="N72" s="223">
        <f t="shared" si="42"/>
        <v>0</v>
      </c>
      <c r="O72" s="223">
        <f t="shared" si="42"/>
        <v>0</v>
      </c>
      <c r="P72" s="223">
        <f t="shared" si="42"/>
        <v>0</v>
      </c>
      <c r="Q72" s="223">
        <f t="shared" si="42"/>
        <v>0</v>
      </c>
      <c r="R72" s="223">
        <f t="shared" si="42"/>
        <v>0</v>
      </c>
      <c r="S72" s="223">
        <f t="shared" si="42"/>
        <v>0</v>
      </c>
      <c r="T72" s="223">
        <f t="shared" si="42"/>
        <v>0</v>
      </c>
      <c r="U72" s="223">
        <f t="shared" si="42"/>
        <v>0</v>
      </c>
      <c r="V72" s="223">
        <f t="shared" si="42"/>
        <v>0</v>
      </c>
      <c r="W72" s="223">
        <f t="shared" si="42"/>
        <v>0</v>
      </c>
      <c r="X72" s="223">
        <f t="shared" si="42"/>
        <v>0</v>
      </c>
      <c r="Y72" s="224">
        <f t="shared" si="42"/>
        <v>0</v>
      </c>
      <c r="Z72" s="328">
        <f t="shared" si="43"/>
        <v>0</v>
      </c>
      <c r="AA72" s="223">
        <f t="shared" si="43"/>
        <v>0</v>
      </c>
      <c r="AB72" s="223">
        <f t="shared" si="43"/>
        <v>0</v>
      </c>
      <c r="AC72" s="223">
        <f t="shared" si="43"/>
        <v>0</v>
      </c>
      <c r="AD72" s="223">
        <f t="shared" si="43"/>
        <v>0</v>
      </c>
      <c r="AE72" s="223">
        <f t="shared" si="43"/>
        <v>0</v>
      </c>
      <c r="AF72" s="223">
        <f t="shared" si="43"/>
        <v>0</v>
      </c>
      <c r="AG72" s="223">
        <f t="shared" si="43"/>
        <v>0</v>
      </c>
      <c r="AH72" s="223">
        <f t="shared" si="43"/>
        <v>0</v>
      </c>
      <c r="AI72" s="223">
        <f t="shared" si="43"/>
        <v>0</v>
      </c>
      <c r="AJ72" s="223">
        <f t="shared" si="43"/>
        <v>0</v>
      </c>
      <c r="AK72" s="223">
        <f t="shared" si="43"/>
        <v>0</v>
      </c>
      <c r="AL72" s="224">
        <f t="shared" si="43"/>
        <v>0</v>
      </c>
      <c r="AM72" s="328" t="str">
        <f t="shared" si="47"/>
        <v/>
      </c>
      <c r="AN72" s="223" t="str">
        <f t="shared" si="44"/>
        <v/>
      </c>
      <c r="AO72" s="223">
        <f t="shared" si="44"/>
        <v>0</v>
      </c>
      <c r="AP72" s="223">
        <f t="shared" si="44"/>
        <v>0</v>
      </c>
      <c r="AQ72" s="223">
        <f t="shared" si="44"/>
        <v>0</v>
      </c>
      <c r="AR72" s="223">
        <f t="shared" si="44"/>
        <v>0</v>
      </c>
      <c r="AS72" s="223">
        <f t="shared" si="44"/>
        <v>0</v>
      </c>
      <c r="AT72" s="223">
        <f t="shared" si="44"/>
        <v>0</v>
      </c>
      <c r="AU72" s="223">
        <f t="shared" si="44"/>
        <v>0</v>
      </c>
      <c r="AV72" s="223">
        <f t="shared" si="44"/>
        <v>0</v>
      </c>
      <c r="AW72" s="223">
        <f t="shared" si="44"/>
        <v>0</v>
      </c>
      <c r="AX72" s="223">
        <f t="shared" si="44"/>
        <v>0</v>
      </c>
      <c r="AY72" s="223">
        <f t="shared" si="44"/>
        <v>0</v>
      </c>
      <c r="AZ72" s="224">
        <f t="shared" si="44"/>
        <v>0</v>
      </c>
      <c r="BA72" s="328" t="str">
        <f t="shared" si="49"/>
        <v/>
      </c>
      <c r="BB72" s="223" t="str">
        <f t="shared" si="45"/>
        <v/>
      </c>
      <c r="BC72" s="223">
        <f t="shared" si="45"/>
        <v>0</v>
      </c>
      <c r="BD72" s="223">
        <f t="shared" si="45"/>
        <v>0</v>
      </c>
      <c r="BE72" s="223">
        <f t="shared" si="45"/>
        <v>0</v>
      </c>
      <c r="BF72" s="223">
        <f t="shared" si="45"/>
        <v>0</v>
      </c>
      <c r="BG72" s="223">
        <f t="shared" si="45"/>
        <v>0</v>
      </c>
      <c r="BH72" s="223">
        <f t="shared" si="45"/>
        <v>0</v>
      </c>
      <c r="BI72" s="223">
        <f t="shared" si="45"/>
        <v>0</v>
      </c>
      <c r="BJ72" s="223">
        <f t="shared" si="45"/>
        <v>0</v>
      </c>
      <c r="BK72" s="223">
        <f t="shared" si="45"/>
        <v>0</v>
      </c>
      <c r="BL72" s="223">
        <f t="shared" si="45"/>
        <v>0</v>
      </c>
      <c r="BM72" s="223">
        <f t="shared" si="45"/>
        <v>0</v>
      </c>
      <c r="BN72" s="224">
        <f t="shared" si="45"/>
        <v>0</v>
      </c>
      <c r="BO72" s="328" t="str">
        <f t="shared" si="50"/>
        <v/>
      </c>
      <c r="BP72" s="223" t="str">
        <f t="shared" si="46"/>
        <v/>
      </c>
      <c r="BQ72" s="223">
        <f t="shared" si="46"/>
        <v>0</v>
      </c>
      <c r="BR72" s="223">
        <f t="shared" si="46"/>
        <v>0</v>
      </c>
      <c r="BS72" s="223">
        <f t="shared" si="46"/>
        <v>0</v>
      </c>
      <c r="BT72" s="223">
        <f t="shared" si="46"/>
        <v>0</v>
      </c>
      <c r="BU72" s="223">
        <f t="shared" si="46"/>
        <v>0</v>
      </c>
      <c r="BV72" s="223">
        <f t="shared" si="46"/>
        <v>0</v>
      </c>
      <c r="BW72" s="223">
        <f t="shared" si="46"/>
        <v>0</v>
      </c>
      <c r="BX72" s="223">
        <f t="shared" si="46"/>
        <v>0</v>
      </c>
      <c r="BY72" s="223">
        <f t="shared" si="46"/>
        <v>0</v>
      </c>
      <c r="BZ72" s="223">
        <f t="shared" si="46"/>
        <v>0</v>
      </c>
      <c r="CA72" s="223">
        <f t="shared" si="46"/>
        <v>0</v>
      </c>
      <c r="CB72" s="224">
        <f t="shared" si="46"/>
        <v>0</v>
      </c>
      <c r="CD72" s="73">
        <f t="shared" si="51"/>
        <v>0</v>
      </c>
    </row>
    <row r="73" spans="2:82" ht="24" customHeight="1">
      <c r="B73" s="150">
        <v>69</v>
      </c>
      <c r="C73" s="71"/>
      <c r="D73" s="69"/>
      <c r="E73" s="376"/>
      <c r="F73" s="218"/>
      <c r="G73" s="71"/>
      <c r="H73" s="218" t="s">
        <v>251</v>
      </c>
      <c r="I73" s="517"/>
      <c r="J73" s="508">
        <v>0.25</v>
      </c>
      <c r="K73" s="492">
        <v>100</v>
      </c>
      <c r="L73" s="328" t="str">
        <f t="shared" si="48"/>
        <v/>
      </c>
      <c r="M73" s="223">
        <f t="shared" si="52"/>
        <v>0</v>
      </c>
      <c r="N73" s="223">
        <f t="shared" si="42"/>
        <v>0</v>
      </c>
      <c r="O73" s="223">
        <f t="shared" si="42"/>
        <v>0</v>
      </c>
      <c r="P73" s="223">
        <f t="shared" si="42"/>
        <v>0</v>
      </c>
      <c r="Q73" s="223">
        <f t="shared" si="42"/>
        <v>0</v>
      </c>
      <c r="R73" s="223">
        <f t="shared" si="42"/>
        <v>0</v>
      </c>
      <c r="S73" s="223">
        <f t="shared" si="42"/>
        <v>0</v>
      </c>
      <c r="T73" s="223">
        <f t="shared" si="42"/>
        <v>0</v>
      </c>
      <c r="U73" s="223">
        <f t="shared" si="42"/>
        <v>0</v>
      </c>
      <c r="V73" s="223">
        <f t="shared" si="42"/>
        <v>0</v>
      </c>
      <c r="W73" s="223">
        <f t="shared" si="42"/>
        <v>0</v>
      </c>
      <c r="X73" s="223">
        <f t="shared" si="42"/>
        <v>0</v>
      </c>
      <c r="Y73" s="224">
        <f t="shared" si="42"/>
        <v>0</v>
      </c>
      <c r="Z73" s="328">
        <f t="shared" si="43"/>
        <v>0</v>
      </c>
      <c r="AA73" s="223">
        <f t="shared" si="43"/>
        <v>0</v>
      </c>
      <c r="AB73" s="223">
        <f t="shared" si="43"/>
        <v>0</v>
      </c>
      <c r="AC73" s="223">
        <f t="shared" si="43"/>
        <v>0</v>
      </c>
      <c r="AD73" s="223">
        <f t="shared" si="43"/>
        <v>0</v>
      </c>
      <c r="AE73" s="223">
        <f t="shared" si="43"/>
        <v>0</v>
      </c>
      <c r="AF73" s="223">
        <f t="shared" si="43"/>
        <v>0</v>
      </c>
      <c r="AG73" s="223">
        <f t="shared" si="43"/>
        <v>0</v>
      </c>
      <c r="AH73" s="223">
        <f t="shared" si="43"/>
        <v>0</v>
      </c>
      <c r="AI73" s="223">
        <f t="shared" si="43"/>
        <v>0</v>
      </c>
      <c r="AJ73" s="223">
        <f t="shared" si="43"/>
        <v>0</v>
      </c>
      <c r="AK73" s="223">
        <f t="shared" si="43"/>
        <v>0</v>
      </c>
      <c r="AL73" s="224">
        <f t="shared" si="43"/>
        <v>0</v>
      </c>
      <c r="AM73" s="328" t="str">
        <f t="shared" si="47"/>
        <v/>
      </c>
      <c r="AN73" s="223" t="str">
        <f t="shared" si="44"/>
        <v/>
      </c>
      <c r="AO73" s="223">
        <f t="shared" si="44"/>
        <v>0</v>
      </c>
      <c r="AP73" s="223">
        <f t="shared" si="44"/>
        <v>0</v>
      </c>
      <c r="AQ73" s="223">
        <f t="shared" si="44"/>
        <v>0</v>
      </c>
      <c r="AR73" s="223">
        <f t="shared" si="44"/>
        <v>0</v>
      </c>
      <c r="AS73" s="223">
        <f t="shared" si="44"/>
        <v>0</v>
      </c>
      <c r="AT73" s="223">
        <f t="shared" si="44"/>
        <v>0</v>
      </c>
      <c r="AU73" s="223">
        <f t="shared" si="44"/>
        <v>0</v>
      </c>
      <c r="AV73" s="223">
        <f t="shared" si="44"/>
        <v>0</v>
      </c>
      <c r="AW73" s="223">
        <f t="shared" si="44"/>
        <v>0</v>
      </c>
      <c r="AX73" s="223">
        <f t="shared" si="44"/>
        <v>0</v>
      </c>
      <c r="AY73" s="223">
        <f t="shared" si="44"/>
        <v>0</v>
      </c>
      <c r="AZ73" s="224">
        <f t="shared" si="44"/>
        <v>0</v>
      </c>
      <c r="BA73" s="328" t="str">
        <f t="shared" si="49"/>
        <v/>
      </c>
      <c r="BB73" s="223" t="str">
        <f t="shared" si="45"/>
        <v/>
      </c>
      <c r="BC73" s="223">
        <f t="shared" si="45"/>
        <v>0</v>
      </c>
      <c r="BD73" s="223">
        <f t="shared" si="45"/>
        <v>0</v>
      </c>
      <c r="BE73" s="223">
        <f t="shared" si="45"/>
        <v>0</v>
      </c>
      <c r="BF73" s="223">
        <f t="shared" si="45"/>
        <v>0</v>
      </c>
      <c r="BG73" s="223">
        <f t="shared" si="45"/>
        <v>0</v>
      </c>
      <c r="BH73" s="223">
        <f t="shared" si="45"/>
        <v>0</v>
      </c>
      <c r="BI73" s="223">
        <f t="shared" si="45"/>
        <v>0</v>
      </c>
      <c r="BJ73" s="223">
        <f t="shared" si="45"/>
        <v>0</v>
      </c>
      <c r="BK73" s="223">
        <f t="shared" si="45"/>
        <v>0</v>
      </c>
      <c r="BL73" s="223">
        <f t="shared" si="45"/>
        <v>0</v>
      </c>
      <c r="BM73" s="223">
        <f t="shared" si="45"/>
        <v>0</v>
      </c>
      <c r="BN73" s="224">
        <f t="shared" si="45"/>
        <v>0</v>
      </c>
      <c r="BO73" s="328" t="str">
        <f t="shared" si="50"/>
        <v/>
      </c>
      <c r="BP73" s="223" t="str">
        <f t="shared" si="46"/>
        <v/>
      </c>
      <c r="BQ73" s="223">
        <f t="shared" si="46"/>
        <v>0</v>
      </c>
      <c r="BR73" s="223">
        <f t="shared" si="46"/>
        <v>0</v>
      </c>
      <c r="BS73" s="223">
        <f t="shared" si="46"/>
        <v>0</v>
      </c>
      <c r="BT73" s="223">
        <f t="shared" si="46"/>
        <v>0</v>
      </c>
      <c r="BU73" s="223">
        <f t="shared" si="46"/>
        <v>0</v>
      </c>
      <c r="BV73" s="223">
        <f t="shared" si="46"/>
        <v>0</v>
      </c>
      <c r="BW73" s="223">
        <f t="shared" si="46"/>
        <v>0</v>
      </c>
      <c r="BX73" s="223">
        <f t="shared" si="46"/>
        <v>0</v>
      </c>
      <c r="BY73" s="223">
        <f t="shared" si="46"/>
        <v>0</v>
      </c>
      <c r="BZ73" s="223">
        <f t="shared" si="46"/>
        <v>0</v>
      </c>
      <c r="CA73" s="223">
        <f t="shared" si="46"/>
        <v>0</v>
      </c>
      <c r="CB73" s="224">
        <f t="shared" si="46"/>
        <v>0</v>
      </c>
      <c r="CD73" s="73">
        <f t="shared" si="51"/>
        <v>0</v>
      </c>
    </row>
    <row r="74" spans="2:82" ht="24" customHeight="1">
      <c r="B74" s="150">
        <v>70</v>
      </c>
      <c r="C74" s="71"/>
      <c r="D74" s="69"/>
      <c r="E74" s="376"/>
      <c r="F74" s="218"/>
      <c r="G74" s="71"/>
      <c r="H74" s="218" t="s">
        <v>251</v>
      </c>
      <c r="I74" s="517"/>
      <c r="J74" s="508">
        <v>0.25</v>
      </c>
      <c r="K74" s="492">
        <v>100</v>
      </c>
      <c r="L74" s="328" t="str">
        <f t="shared" si="48"/>
        <v/>
      </c>
      <c r="M74" s="223">
        <f t="shared" si="52"/>
        <v>0</v>
      </c>
      <c r="N74" s="223">
        <f t="shared" si="42"/>
        <v>0</v>
      </c>
      <c r="O74" s="223">
        <f t="shared" si="42"/>
        <v>0</v>
      </c>
      <c r="P74" s="223">
        <f t="shared" si="42"/>
        <v>0</v>
      </c>
      <c r="Q74" s="223">
        <f t="shared" si="42"/>
        <v>0</v>
      </c>
      <c r="R74" s="223">
        <f t="shared" si="42"/>
        <v>0</v>
      </c>
      <c r="S74" s="223">
        <f t="shared" si="42"/>
        <v>0</v>
      </c>
      <c r="T74" s="223">
        <f t="shared" si="42"/>
        <v>0</v>
      </c>
      <c r="U74" s="223">
        <f t="shared" si="42"/>
        <v>0</v>
      </c>
      <c r="V74" s="223">
        <f t="shared" si="42"/>
        <v>0</v>
      </c>
      <c r="W74" s="223">
        <f t="shared" si="42"/>
        <v>0</v>
      </c>
      <c r="X74" s="223">
        <f t="shared" si="42"/>
        <v>0</v>
      </c>
      <c r="Y74" s="224">
        <f t="shared" si="42"/>
        <v>0</v>
      </c>
      <c r="Z74" s="328">
        <f t="shared" si="43"/>
        <v>0</v>
      </c>
      <c r="AA74" s="223">
        <f t="shared" si="43"/>
        <v>0</v>
      </c>
      <c r="AB74" s="223">
        <f t="shared" si="43"/>
        <v>0</v>
      </c>
      <c r="AC74" s="223">
        <f t="shared" si="43"/>
        <v>0</v>
      </c>
      <c r="AD74" s="223">
        <f t="shared" si="43"/>
        <v>0</v>
      </c>
      <c r="AE74" s="223">
        <f t="shared" si="43"/>
        <v>0</v>
      </c>
      <c r="AF74" s="223">
        <f t="shared" si="43"/>
        <v>0</v>
      </c>
      <c r="AG74" s="223">
        <f t="shared" si="43"/>
        <v>0</v>
      </c>
      <c r="AH74" s="223">
        <f t="shared" si="43"/>
        <v>0</v>
      </c>
      <c r="AI74" s="223">
        <f t="shared" si="43"/>
        <v>0</v>
      </c>
      <c r="AJ74" s="223">
        <f t="shared" si="43"/>
        <v>0</v>
      </c>
      <c r="AK74" s="223">
        <f t="shared" si="43"/>
        <v>0</v>
      </c>
      <c r="AL74" s="224">
        <f t="shared" si="43"/>
        <v>0</v>
      </c>
      <c r="AM74" s="328" t="str">
        <f t="shared" si="47"/>
        <v/>
      </c>
      <c r="AN74" s="223" t="str">
        <f t="shared" si="44"/>
        <v/>
      </c>
      <c r="AO74" s="223">
        <f t="shared" si="44"/>
        <v>0</v>
      </c>
      <c r="AP74" s="223">
        <f t="shared" si="44"/>
        <v>0</v>
      </c>
      <c r="AQ74" s="223">
        <f t="shared" si="44"/>
        <v>0</v>
      </c>
      <c r="AR74" s="223">
        <f t="shared" si="44"/>
        <v>0</v>
      </c>
      <c r="AS74" s="223">
        <f t="shared" si="44"/>
        <v>0</v>
      </c>
      <c r="AT74" s="223">
        <f t="shared" si="44"/>
        <v>0</v>
      </c>
      <c r="AU74" s="223">
        <f t="shared" si="44"/>
        <v>0</v>
      </c>
      <c r="AV74" s="223">
        <f t="shared" si="44"/>
        <v>0</v>
      </c>
      <c r="AW74" s="223">
        <f t="shared" si="44"/>
        <v>0</v>
      </c>
      <c r="AX74" s="223">
        <f t="shared" si="44"/>
        <v>0</v>
      </c>
      <c r="AY74" s="223">
        <f t="shared" si="44"/>
        <v>0</v>
      </c>
      <c r="AZ74" s="224">
        <f t="shared" si="44"/>
        <v>0</v>
      </c>
      <c r="BA74" s="328" t="str">
        <f t="shared" si="49"/>
        <v/>
      </c>
      <c r="BB74" s="223" t="str">
        <f t="shared" si="45"/>
        <v/>
      </c>
      <c r="BC74" s="223">
        <f t="shared" si="45"/>
        <v>0</v>
      </c>
      <c r="BD74" s="223">
        <f t="shared" si="45"/>
        <v>0</v>
      </c>
      <c r="BE74" s="223">
        <f t="shared" si="45"/>
        <v>0</v>
      </c>
      <c r="BF74" s="223">
        <f t="shared" si="45"/>
        <v>0</v>
      </c>
      <c r="BG74" s="223">
        <f t="shared" si="45"/>
        <v>0</v>
      </c>
      <c r="BH74" s="223">
        <f t="shared" si="45"/>
        <v>0</v>
      </c>
      <c r="BI74" s="223">
        <f t="shared" si="45"/>
        <v>0</v>
      </c>
      <c r="BJ74" s="223">
        <f t="shared" si="45"/>
        <v>0</v>
      </c>
      <c r="BK74" s="223">
        <f t="shared" si="45"/>
        <v>0</v>
      </c>
      <c r="BL74" s="223">
        <f t="shared" si="45"/>
        <v>0</v>
      </c>
      <c r="BM74" s="223">
        <f t="shared" si="45"/>
        <v>0</v>
      </c>
      <c r="BN74" s="224">
        <f t="shared" si="45"/>
        <v>0</v>
      </c>
      <c r="BO74" s="328" t="str">
        <f t="shared" si="50"/>
        <v/>
      </c>
      <c r="BP74" s="223" t="str">
        <f t="shared" si="46"/>
        <v/>
      </c>
      <c r="BQ74" s="223">
        <f t="shared" si="46"/>
        <v>0</v>
      </c>
      <c r="BR74" s="223">
        <f t="shared" si="46"/>
        <v>0</v>
      </c>
      <c r="BS74" s="223">
        <f t="shared" si="46"/>
        <v>0</v>
      </c>
      <c r="BT74" s="223">
        <f t="shared" si="46"/>
        <v>0</v>
      </c>
      <c r="BU74" s="223">
        <f t="shared" si="46"/>
        <v>0</v>
      </c>
      <c r="BV74" s="223">
        <f t="shared" si="46"/>
        <v>0</v>
      </c>
      <c r="BW74" s="223">
        <f t="shared" si="46"/>
        <v>0</v>
      </c>
      <c r="BX74" s="223">
        <f t="shared" si="46"/>
        <v>0</v>
      </c>
      <c r="BY74" s="223">
        <f t="shared" si="46"/>
        <v>0</v>
      </c>
      <c r="BZ74" s="223">
        <f t="shared" si="46"/>
        <v>0</v>
      </c>
      <c r="CA74" s="223">
        <f t="shared" si="46"/>
        <v>0</v>
      </c>
      <c r="CB74" s="224">
        <f t="shared" si="46"/>
        <v>0</v>
      </c>
      <c r="CD74" s="73">
        <f t="shared" si="51"/>
        <v>0</v>
      </c>
    </row>
    <row r="75" spans="2:82" ht="24" customHeight="1">
      <c r="B75" s="150">
        <v>71</v>
      </c>
      <c r="C75" s="71"/>
      <c r="D75" s="69"/>
      <c r="E75" s="376"/>
      <c r="F75" s="218"/>
      <c r="G75" s="71"/>
      <c r="H75" s="218" t="s">
        <v>251</v>
      </c>
      <c r="I75" s="517"/>
      <c r="J75" s="508">
        <v>0.25</v>
      </c>
      <c r="K75" s="492">
        <v>100</v>
      </c>
      <c r="L75" s="328" t="str">
        <f t="shared" si="48"/>
        <v/>
      </c>
      <c r="M75" s="223">
        <f t="shared" si="52"/>
        <v>0</v>
      </c>
      <c r="N75" s="223">
        <f t="shared" ref="N75:Y84" si="53">IF(N$3-$D75&lt;0,0,IF(N$3-$D75=0,$L75/12*(12-($E75-1)),IF(N$3-$D75=$G75,$L75/12*($E75-1),IF(N$3-$D75+1&lt;=$G75,$L75,0))))</f>
        <v>0</v>
      </c>
      <c r="O75" s="223">
        <f t="shared" si="53"/>
        <v>0</v>
      </c>
      <c r="P75" s="223">
        <f t="shared" si="53"/>
        <v>0</v>
      </c>
      <c r="Q75" s="223">
        <f t="shared" si="53"/>
        <v>0</v>
      </c>
      <c r="R75" s="223">
        <f t="shared" si="53"/>
        <v>0</v>
      </c>
      <c r="S75" s="223">
        <f t="shared" si="53"/>
        <v>0</v>
      </c>
      <c r="T75" s="223">
        <f t="shared" si="53"/>
        <v>0</v>
      </c>
      <c r="U75" s="223">
        <f t="shared" si="53"/>
        <v>0</v>
      </c>
      <c r="V75" s="223">
        <f t="shared" si="53"/>
        <v>0</v>
      </c>
      <c r="W75" s="223">
        <f t="shared" si="53"/>
        <v>0</v>
      </c>
      <c r="X75" s="223">
        <f t="shared" si="53"/>
        <v>0</v>
      </c>
      <c r="Y75" s="224">
        <f t="shared" si="53"/>
        <v>0</v>
      </c>
      <c r="Z75" s="328">
        <f t="shared" ref="Z75:AL84" si="54">IF($CD75=2,IF($D75=Z$3,$F75,0),0)</f>
        <v>0</v>
      </c>
      <c r="AA75" s="223">
        <f t="shared" si="54"/>
        <v>0</v>
      </c>
      <c r="AB75" s="223">
        <f t="shared" si="54"/>
        <v>0</v>
      </c>
      <c r="AC75" s="223">
        <f t="shared" si="54"/>
        <v>0</v>
      </c>
      <c r="AD75" s="223">
        <f t="shared" si="54"/>
        <v>0</v>
      </c>
      <c r="AE75" s="223">
        <f t="shared" si="54"/>
        <v>0</v>
      </c>
      <c r="AF75" s="223">
        <f t="shared" si="54"/>
        <v>0</v>
      </c>
      <c r="AG75" s="223">
        <f t="shared" si="54"/>
        <v>0</v>
      </c>
      <c r="AH75" s="223">
        <f t="shared" si="54"/>
        <v>0</v>
      </c>
      <c r="AI75" s="223">
        <f t="shared" si="54"/>
        <v>0</v>
      </c>
      <c r="AJ75" s="223">
        <f t="shared" si="54"/>
        <v>0</v>
      </c>
      <c r="AK75" s="223">
        <f t="shared" si="54"/>
        <v>0</v>
      </c>
      <c r="AL75" s="224">
        <f t="shared" si="54"/>
        <v>0</v>
      </c>
      <c r="AM75" s="328" t="str">
        <f t="shared" si="47"/>
        <v/>
      </c>
      <c r="AN75" s="223" t="str">
        <f t="shared" ref="AN75:AZ84" si="55">IF(AN$3-$D75&lt;0,0,IF(AN$3-$D75=0,$AM75,IF(AN$3-$D75+1&lt;=$G75,$AM75,0)))</f>
        <v/>
      </c>
      <c r="AO75" s="223">
        <f t="shared" si="55"/>
        <v>0</v>
      </c>
      <c r="AP75" s="223">
        <f t="shared" si="55"/>
        <v>0</v>
      </c>
      <c r="AQ75" s="223">
        <f t="shared" si="55"/>
        <v>0</v>
      </c>
      <c r="AR75" s="223">
        <f t="shared" si="55"/>
        <v>0</v>
      </c>
      <c r="AS75" s="223">
        <f t="shared" si="55"/>
        <v>0</v>
      </c>
      <c r="AT75" s="223">
        <f t="shared" si="55"/>
        <v>0</v>
      </c>
      <c r="AU75" s="223">
        <f t="shared" si="55"/>
        <v>0</v>
      </c>
      <c r="AV75" s="223">
        <f t="shared" si="55"/>
        <v>0</v>
      </c>
      <c r="AW75" s="223">
        <f t="shared" si="55"/>
        <v>0</v>
      </c>
      <c r="AX75" s="223">
        <f t="shared" si="55"/>
        <v>0</v>
      </c>
      <c r="AY75" s="223">
        <f t="shared" si="55"/>
        <v>0</v>
      </c>
      <c r="AZ75" s="224">
        <f t="shared" si="55"/>
        <v>0</v>
      </c>
      <c r="BA75" s="328" t="str">
        <f t="shared" si="49"/>
        <v/>
      </c>
      <c r="BB75" s="223" t="str">
        <f t="shared" ref="BB75:BN84" si="56">IF(BB$3-$D75&lt;0,0,IF(BB$3-$D75=0,$BA75,IF(BB$3-$D75+1&lt;=$G75,$BA75,0)))</f>
        <v/>
      </c>
      <c r="BC75" s="223">
        <f t="shared" si="56"/>
        <v>0</v>
      </c>
      <c r="BD75" s="223">
        <f t="shared" si="56"/>
        <v>0</v>
      </c>
      <c r="BE75" s="223">
        <f t="shared" si="56"/>
        <v>0</v>
      </c>
      <c r="BF75" s="223">
        <f t="shared" si="56"/>
        <v>0</v>
      </c>
      <c r="BG75" s="223">
        <f t="shared" si="56"/>
        <v>0</v>
      </c>
      <c r="BH75" s="223">
        <f t="shared" si="56"/>
        <v>0</v>
      </c>
      <c r="BI75" s="223">
        <f t="shared" si="56"/>
        <v>0</v>
      </c>
      <c r="BJ75" s="223">
        <f t="shared" si="56"/>
        <v>0</v>
      </c>
      <c r="BK75" s="223">
        <f t="shared" si="56"/>
        <v>0</v>
      </c>
      <c r="BL75" s="223">
        <f t="shared" si="56"/>
        <v>0</v>
      </c>
      <c r="BM75" s="223">
        <f t="shared" si="56"/>
        <v>0</v>
      </c>
      <c r="BN75" s="224">
        <f t="shared" si="56"/>
        <v>0</v>
      </c>
      <c r="BO75" s="328" t="str">
        <f t="shared" si="50"/>
        <v/>
      </c>
      <c r="BP75" s="223" t="str">
        <f t="shared" ref="BP75:CB84" si="57">IF(BP$3-$D75&lt;0,0,IF(BP$3-$D75=0,$BO75,IF(BP$3-$D75+1&lt;=$G75,$BO75,0)))</f>
        <v/>
      </c>
      <c r="BQ75" s="223">
        <f t="shared" si="57"/>
        <v>0</v>
      </c>
      <c r="BR75" s="223">
        <f t="shared" si="57"/>
        <v>0</v>
      </c>
      <c r="BS75" s="223">
        <f t="shared" si="57"/>
        <v>0</v>
      </c>
      <c r="BT75" s="223">
        <f t="shared" si="57"/>
        <v>0</v>
      </c>
      <c r="BU75" s="223">
        <f t="shared" si="57"/>
        <v>0</v>
      </c>
      <c r="BV75" s="223">
        <f t="shared" si="57"/>
        <v>0</v>
      </c>
      <c r="BW75" s="223">
        <f t="shared" si="57"/>
        <v>0</v>
      </c>
      <c r="BX75" s="223">
        <f t="shared" si="57"/>
        <v>0</v>
      </c>
      <c r="BY75" s="223">
        <f t="shared" si="57"/>
        <v>0</v>
      </c>
      <c r="BZ75" s="223">
        <f t="shared" si="57"/>
        <v>0</v>
      </c>
      <c r="CA75" s="223">
        <f t="shared" si="57"/>
        <v>0</v>
      </c>
      <c r="CB75" s="224">
        <f t="shared" si="57"/>
        <v>0</v>
      </c>
      <c r="CD75" s="73">
        <f t="shared" si="51"/>
        <v>0</v>
      </c>
    </row>
    <row r="76" spans="2:82" ht="24" customHeight="1">
      <c r="B76" s="150">
        <v>72</v>
      </c>
      <c r="C76" s="71"/>
      <c r="D76" s="69"/>
      <c r="E76" s="376"/>
      <c r="F76" s="218"/>
      <c r="G76" s="71"/>
      <c r="H76" s="218" t="s">
        <v>251</v>
      </c>
      <c r="I76" s="517"/>
      <c r="J76" s="508">
        <v>0.25</v>
      </c>
      <c r="K76" s="492">
        <v>100</v>
      </c>
      <c r="L76" s="328" t="str">
        <f t="shared" si="48"/>
        <v/>
      </c>
      <c r="M76" s="223">
        <f t="shared" si="52"/>
        <v>0</v>
      </c>
      <c r="N76" s="223">
        <f t="shared" si="53"/>
        <v>0</v>
      </c>
      <c r="O76" s="223">
        <f t="shared" si="53"/>
        <v>0</v>
      </c>
      <c r="P76" s="223">
        <f t="shared" si="53"/>
        <v>0</v>
      </c>
      <c r="Q76" s="223">
        <f t="shared" si="53"/>
        <v>0</v>
      </c>
      <c r="R76" s="223">
        <f t="shared" si="53"/>
        <v>0</v>
      </c>
      <c r="S76" s="223">
        <f t="shared" si="53"/>
        <v>0</v>
      </c>
      <c r="T76" s="223">
        <f t="shared" si="53"/>
        <v>0</v>
      </c>
      <c r="U76" s="223">
        <f t="shared" si="53"/>
        <v>0</v>
      </c>
      <c r="V76" s="223">
        <f t="shared" si="53"/>
        <v>0</v>
      </c>
      <c r="W76" s="223">
        <f t="shared" si="53"/>
        <v>0</v>
      </c>
      <c r="X76" s="223">
        <f t="shared" si="53"/>
        <v>0</v>
      </c>
      <c r="Y76" s="224">
        <f t="shared" si="53"/>
        <v>0</v>
      </c>
      <c r="Z76" s="328">
        <f t="shared" si="54"/>
        <v>0</v>
      </c>
      <c r="AA76" s="223">
        <f t="shared" si="54"/>
        <v>0</v>
      </c>
      <c r="AB76" s="223">
        <f t="shared" si="54"/>
        <v>0</v>
      </c>
      <c r="AC76" s="223">
        <f t="shared" si="54"/>
        <v>0</v>
      </c>
      <c r="AD76" s="223">
        <f t="shared" si="54"/>
        <v>0</v>
      </c>
      <c r="AE76" s="223">
        <f t="shared" si="54"/>
        <v>0</v>
      </c>
      <c r="AF76" s="223">
        <f t="shared" si="54"/>
        <v>0</v>
      </c>
      <c r="AG76" s="223">
        <f t="shared" si="54"/>
        <v>0</v>
      </c>
      <c r="AH76" s="223">
        <f t="shared" si="54"/>
        <v>0</v>
      </c>
      <c r="AI76" s="223">
        <f t="shared" si="54"/>
        <v>0</v>
      </c>
      <c r="AJ76" s="223">
        <f t="shared" si="54"/>
        <v>0</v>
      </c>
      <c r="AK76" s="223">
        <f t="shared" si="54"/>
        <v>0</v>
      </c>
      <c r="AL76" s="224">
        <f t="shared" si="54"/>
        <v>0</v>
      </c>
      <c r="AM76" s="328" t="str">
        <f t="shared" si="47"/>
        <v/>
      </c>
      <c r="AN76" s="223" t="str">
        <f t="shared" si="55"/>
        <v/>
      </c>
      <c r="AO76" s="223">
        <f t="shared" si="55"/>
        <v>0</v>
      </c>
      <c r="AP76" s="223">
        <f t="shared" si="55"/>
        <v>0</v>
      </c>
      <c r="AQ76" s="223">
        <f t="shared" si="55"/>
        <v>0</v>
      </c>
      <c r="AR76" s="223">
        <f t="shared" si="55"/>
        <v>0</v>
      </c>
      <c r="AS76" s="223">
        <f t="shared" si="55"/>
        <v>0</v>
      </c>
      <c r="AT76" s="223">
        <f t="shared" si="55"/>
        <v>0</v>
      </c>
      <c r="AU76" s="223">
        <f t="shared" si="55"/>
        <v>0</v>
      </c>
      <c r="AV76" s="223">
        <f t="shared" si="55"/>
        <v>0</v>
      </c>
      <c r="AW76" s="223">
        <f t="shared" si="55"/>
        <v>0</v>
      </c>
      <c r="AX76" s="223">
        <f t="shared" si="55"/>
        <v>0</v>
      </c>
      <c r="AY76" s="223">
        <f t="shared" si="55"/>
        <v>0</v>
      </c>
      <c r="AZ76" s="224">
        <f t="shared" si="55"/>
        <v>0</v>
      </c>
      <c r="BA76" s="328" t="str">
        <f t="shared" si="49"/>
        <v/>
      </c>
      <c r="BB76" s="223" t="str">
        <f t="shared" si="56"/>
        <v/>
      </c>
      <c r="BC76" s="223">
        <f t="shared" si="56"/>
        <v>0</v>
      </c>
      <c r="BD76" s="223">
        <f t="shared" si="56"/>
        <v>0</v>
      </c>
      <c r="BE76" s="223">
        <f t="shared" si="56"/>
        <v>0</v>
      </c>
      <c r="BF76" s="223">
        <f t="shared" si="56"/>
        <v>0</v>
      </c>
      <c r="BG76" s="223">
        <f t="shared" si="56"/>
        <v>0</v>
      </c>
      <c r="BH76" s="223">
        <f t="shared" si="56"/>
        <v>0</v>
      </c>
      <c r="BI76" s="223">
        <f t="shared" si="56"/>
        <v>0</v>
      </c>
      <c r="BJ76" s="223">
        <f t="shared" si="56"/>
        <v>0</v>
      </c>
      <c r="BK76" s="223">
        <f t="shared" si="56"/>
        <v>0</v>
      </c>
      <c r="BL76" s="223">
        <f t="shared" si="56"/>
        <v>0</v>
      </c>
      <c r="BM76" s="223">
        <f t="shared" si="56"/>
        <v>0</v>
      </c>
      <c r="BN76" s="224">
        <f t="shared" si="56"/>
        <v>0</v>
      </c>
      <c r="BO76" s="328" t="str">
        <f t="shared" si="50"/>
        <v/>
      </c>
      <c r="BP76" s="223" t="str">
        <f t="shared" si="57"/>
        <v/>
      </c>
      <c r="BQ76" s="223">
        <f t="shared" si="57"/>
        <v>0</v>
      </c>
      <c r="BR76" s="223">
        <f t="shared" si="57"/>
        <v>0</v>
      </c>
      <c r="BS76" s="223">
        <f t="shared" si="57"/>
        <v>0</v>
      </c>
      <c r="BT76" s="223">
        <f t="shared" si="57"/>
        <v>0</v>
      </c>
      <c r="BU76" s="223">
        <f t="shared" si="57"/>
        <v>0</v>
      </c>
      <c r="BV76" s="223">
        <f t="shared" si="57"/>
        <v>0</v>
      </c>
      <c r="BW76" s="223">
        <f t="shared" si="57"/>
        <v>0</v>
      </c>
      <c r="BX76" s="223">
        <f t="shared" si="57"/>
        <v>0</v>
      </c>
      <c r="BY76" s="223">
        <f t="shared" si="57"/>
        <v>0</v>
      </c>
      <c r="BZ76" s="223">
        <f t="shared" si="57"/>
        <v>0</v>
      </c>
      <c r="CA76" s="223">
        <f t="shared" si="57"/>
        <v>0</v>
      </c>
      <c r="CB76" s="224">
        <f t="shared" si="57"/>
        <v>0</v>
      </c>
      <c r="CD76" s="73">
        <f t="shared" si="51"/>
        <v>0</v>
      </c>
    </row>
    <row r="77" spans="2:82" ht="24" customHeight="1">
      <c r="B77" s="150">
        <v>73</v>
      </c>
      <c r="C77" s="71"/>
      <c r="D77" s="69"/>
      <c r="E77" s="376"/>
      <c r="F77" s="218"/>
      <c r="G77" s="71"/>
      <c r="H77" s="218" t="s">
        <v>251</v>
      </c>
      <c r="I77" s="517"/>
      <c r="J77" s="508">
        <v>0.25</v>
      </c>
      <c r="K77" s="492">
        <v>100</v>
      </c>
      <c r="L77" s="328" t="str">
        <f t="shared" si="48"/>
        <v/>
      </c>
      <c r="M77" s="223">
        <f t="shared" si="52"/>
        <v>0</v>
      </c>
      <c r="N77" s="223">
        <f t="shared" si="53"/>
        <v>0</v>
      </c>
      <c r="O77" s="223">
        <f t="shared" si="53"/>
        <v>0</v>
      </c>
      <c r="P77" s="223">
        <f t="shared" si="53"/>
        <v>0</v>
      </c>
      <c r="Q77" s="223">
        <f t="shared" si="53"/>
        <v>0</v>
      </c>
      <c r="R77" s="223">
        <f t="shared" si="53"/>
        <v>0</v>
      </c>
      <c r="S77" s="223">
        <f t="shared" si="53"/>
        <v>0</v>
      </c>
      <c r="T77" s="223">
        <f t="shared" si="53"/>
        <v>0</v>
      </c>
      <c r="U77" s="223">
        <f t="shared" si="53"/>
        <v>0</v>
      </c>
      <c r="V77" s="223">
        <f t="shared" si="53"/>
        <v>0</v>
      </c>
      <c r="W77" s="223">
        <f t="shared" si="53"/>
        <v>0</v>
      </c>
      <c r="X77" s="223">
        <f t="shared" si="53"/>
        <v>0</v>
      </c>
      <c r="Y77" s="224">
        <f t="shared" si="53"/>
        <v>0</v>
      </c>
      <c r="Z77" s="328">
        <f t="shared" si="54"/>
        <v>0</v>
      </c>
      <c r="AA77" s="223">
        <f t="shared" si="54"/>
        <v>0</v>
      </c>
      <c r="AB77" s="223">
        <f t="shared" si="54"/>
        <v>0</v>
      </c>
      <c r="AC77" s="223">
        <f t="shared" si="54"/>
        <v>0</v>
      </c>
      <c r="AD77" s="223">
        <f t="shared" si="54"/>
        <v>0</v>
      </c>
      <c r="AE77" s="223">
        <f t="shared" si="54"/>
        <v>0</v>
      </c>
      <c r="AF77" s="223">
        <f t="shared" si="54"/>
        <v>0</v>
      </c>
      <c r="AG77" s="223">
        <f t="shared" si="54"/>
        <v>0</v>
      </c>
      <c r="AH77" s="223">
        <f t="shared" si="54"/>
        <v>0</v>
      </c>
      <c r="AI77" s="223">
        <f t="shared" si="54"/>
        <v>0</v>
      </c>
      <c r="AJ77" s="223">
        <f t="shared" si="54"/>
        <v>0</v>
      </c>
      <c r="AK77" s="223">
        <f t="shared" si="54"/>
        <v>0</v>
      </c>
      <c r="AL77" s="224">
        <f t="shared" si="54"/>
        <v>0</v>
      </c>
      <c r="AM77" s="328" t="str">
        <f t="shared" si="47"/>
        <v/>
      </c>
      <c r="AN77" s="223" t="str">
        <f t="shared" si="55"/>
        <v/>
      </c>
      <c r="AO77" s="223">
        <f t="shared" si="55"/>
        <v>0</v>
      </c>
      <c r="AP77" s="223">
        <f t="shared" si="55"/>
        <v>0</v>
      </c>
      <c r="AQ77" s="223">
        <f t="shared" si="55"/>
        <v>0</v>
      </c>
      <c r="AR77" s="223">
        <f t="shared" si="55"/>
        <v>0</v>
      </c>
      <c r="AS77" s="223">
        <f t="shared" si="55"/>
        <v>0</v>
      </c>
      <c r="AT77" s="223">
        <f t="shared" si="55"/>
        <v>0</v>
      </c>
      <c r="AU77" s="223">
        <f t="shared" si="55"/>
        <v>0</v>
      </c>
      <c r="AV77" s="223">
        <f t="shared" si="55"/>
        <v>0</v>
      </c>
      <c r="AW77" s="223">
        <f t="shared" si="55"/>
        <v>0</v>
      </c>
      <c r="AX77" s="223">
        <f t="shared" si="55"/>
        <v>0</v>
      </c>
      <c r="AY77" s="223">
        <f t="shared" si="55"/>
        <v>0</v>
      </c>
      <c r="AZ77" s="224">
        <f t="shared" si="55"/>
        <v>0</v>
      </c>
      <c r="BA77" s="328" t="str">
        <f t="shared" si="49"/>
        <v/>
      </c>
      <c r="BB77" s="223" t="str">
        <f t="shared" si="56"/>
        <v/>
      </c>
      <c r="BC77" s="223">
        <f t="shared" si="56"/>
        <v>0</v>
      </c>
      <c r="BD77" s="223">
        <f t="shared" si="56"/>
        <v>0</v>
      </c>
      <c r="BE77" s="223">
        <f t="shared" si="56"/>
        <v>0</v>
      </c>
      <c r="BF77" s="223">
        <f t="shared" si="56"/>
        <v>0</v>
      </c>
      <c r="BG77" s="223">
        <f t="shared" si="56"/>
        <v>0</v>
      </c>
      <c r="BH77" s="223">
        <f t="shared" si="56"/>
        <v>0</v>
      </c>
      <c r="BI77" s="223">
        <f t="shared" si="56"/>
        <v>0</v>
      </c>
      <c r="BJ77" s="223">
        <f t="shared" si="56"/>
        <v>0</v>
      </c>
      <c r="BK77" s="223">
        <f t="shared" si="56"/>
        <v>0</v>
      </c>
      <c r="BL77" s="223">
        <f t="shared" si="56"/>
        <v>0</v>
      </c>
      <c r="BM77" s="223">
        <f t="shared" si="56"/>
        <v>0</v>
      </c>
      <c r="BN77" s="224">
        <f t="shared" si="56"/>
        <v>0</v>
      </c>
      <c r="BO77" s="328" t="str">
        <f t="shared" si="50"/>
        <v/>
      </c>
      <c r="BP77" s="223" t="str">
        <f t="shared" si="57"/>
        <v/>
      </c>
      <c r="BQ77" s="223">
        <f t="shared" si="57"/>
        <v>0</v>
      </c>
      <c r="BR77" s="223">
        <f t="shared" si="57"/>
        <v>0</v>
      </c>
      <c r="BS77" s="223">
        <f t="shared" si="57"/>
        <v>0</v>
      </c>
      <c r="BT77" s="223">
        <f t="shared" si="57"/>
        <v>0</v>
      </c>
      <c r="BU77" s="223">
        <f t="shared" si="57"/>
        <v>0</v>
      </c>
      <c r="BV77" s="223">
        <f t="shared" si="57"/>
        <v>0</v>
      </c>
      <c r="BW77" s="223">
        <f t="shared" si="57"/>
        <v>0</v>
      </c>
      <c r="BX77" s="223">
        <f t="shared" si="57"/>
        <v>0</v>
      </c>
      <c r="BY77" s="223">
        <f t="shared" si="57"/>
        <v>0</v>
      </c>
      <c r="BZ77" s="223">
        <f t="shared" si="57"/>
        <v>0</v>
      </c>
      <c r="CA77" s="223">
        <f t="shared" si="57"/>
        <v>0</v>
      </c>
      <c r="CB77" s="224">
        <f t="shared" si="57"/>
        <v>0</v>
      </c>
      <c r="CD77" s="73">
        <f t="shared" si="51"/>
        <v>0</v>
      </c>
    </row>
    <row r="78" spans="2:82" ht="24" customHeight="1">
      <c r="B78" s="150">
        <v>74</v>
      </c>
      <c r="C78" s="71"/>
      <c r="D78" s="69"/>
      <c r="E78" s="376"/>
      <c r="F78" s="218"/>
      <c r="G78" s="71"/>
      <c r="H78" s="218" t="s">
        <v>251</v>
      </c>
      <c r="I78" s="517"/>
      <c r="J78" s="508">
        <v>0.25</v>
      </c>
      <c r="K78" s="492">
        <v>100</v>
      </c>
      <c r="L78" s="328" t="str">
        <f t="shared" si="48"/>
        <v/>
      </c>
      <c r="M78" s="223">
        <f t="shared" si="52"/>
        <v>0</v>
      </c>
      <c r="N78" s="223">
        <f t="shared" si="53"/>
        <v>0</v>
      </c>
      <c r="O78" s="223">
        <f t="shared" si="53"/>
        <v>0</v>
      </c>
      <c r="P78" s="223">
        <f t="shared" si="53"/>
        <v>0</v>
      </c>
      <c r="Q78" s="223">
        <f t="shared" si="53"/>
        <v>0</v>
      </c>
      <c r="R78" s="223">
        <f t="shared" si="53"/>
        <v>0</v>
      </c>
      <c r="S78" s="223">
        <f t="shared" si="53"/>
        <v>0</v>
      </c>
      <c r="T78" s="223">
        <f t="shared" si="53"/>
        <v>0</v>
      </c>
      <c r="U78" s="223">
        <f t="shared" si="53"/>
        <v>0</v>
      </c>
      <c r="V78" s="223">
        <f t="shared" si="53"/>
        <v>0</v>
      </c>
      <c r="W78" s="223">
        <f t="shared" si="53"/>
        <v>0</v>
      </c>
      <c r="X78" s="223">
        <f t="shared" si="53"/>
        <v>0</v>
      </c>
      <c r="Y78" s="224">
        <f t="shared" si="53"/>
        <v>0</v>
      </c>
      <c r="Z78" s="328">
        <f t="shared" si="54"/>
        <v>0</v>
      </c>
      <c r="AA78" s="223">
        <f t="shared" si="54"/>
        <v>0</v>
      </c>
      <c r="AB78" s="223">
        <f t="shared" si="54"/>
        <v>0</v>
      </c>
      <c r="AC78" s="223">
        <f t="shared" si="54"/>
        <v>0</v>
      </c>
      <c r="AD78" s="223">
        <f t="shared" si="54"/>
        <v>0</v>
      </c>
      <c r="AE78" s="223">
        <f t="shared" si="54"/>
        <v>0</v>
      </c>
      <c r="AF78" s="223">
        <f t="shared" si="54"/>
        <v>0</v>
      </c>
      <c r="AG78" s="223">
        <f t="shared" si="54"/>
        <v>0</v>
      </c>
      <c r="AH78" s="223">
        <f t="shared" si="54"/>
        <v>0</v>
      </c>
      <c r="AI78" s="223">
        <f t="shared" si="54"/>
        <v>0</v>
      </c>
      <c r="AJ78" s="223">
        <f t="shared" si="54"/>
        <v>0</v>
      </c>
      <c r="AK78" s="223">
        <f t="shared" si="54"/>
        <v>0</v>
      </c>
      <c r="AL78" s="224">
        <f t="shared" si="54"/>
        <v>0</v>
      </c>
      <c r="AM78" s="328" t="str">
        <f t="shared" si="47"/>
        <v/>
      </c>
      <c r="AN78" s="223" t="str">
        <f t="shared" si="55"/>
        <v/>
      </c>
      <c r="AO78" s="223">
        <f t="shared" si="55"/>
        <v>0</v>
      </c>
      <c r="AP78" s="223">
        <f t="shared" si="55"/>
        <v>0</v>
      </c>
      <c r="AQ78" s="223">
        <f t="shared" si="55"/>
        <v>0</v>
      </c>
      <c r="AR78" s="223">
        <f t="shared" si="55"/>
        <v>0</v>
      </c>
      <c r="AS78" s="223">
        <f t="shared" si="55"/>
        <v>0</v>
      </c>
      <c r="AT78" s="223">
        <f t="shared" si="55"/>
        <v>0</v>
      </c>
      <c r="AU78" s="223">
        <f t="shared" si="55"/>
        <v>0</v>
      </c>
      <c r="AV78" s="223">
        <f t="shared" si="55"/>
        <v>0</v>
      </c>
      <c r="AW78" s="223">
        <f t="shared" si="55"/>
        <v>0</v>
      </c>
      <c r="AX78" s="223">
        <f t="shared" si="55"/>
        <v>0</v>
      </c>
      <c r="AY78" s="223">
        <f t="shared" si="55"/>
        <v>0</v>
      </c>
      <c r="AZ78" s="224">
        <f t="shared" si="55"/>
        <v>0</v>
      </c>
      <c r="BA78" s="328" t="str">
        <f t="shared" si="49"/>
        <v/>
      </c>
      <c r="BB78" s="223" t="str">
        <f t="shared" si="56"/>
        <v/>
      </c>
      <c r="BC78" s="223">
        <f t="shared" si="56"/>
        <v>0</v>
      </c>
      <c r="BD78" s="223">
        <f t="shared" si="56"/>
        <v>0</v>
      </c>
      <c r="BE78" s="223">
        <f t="shared" si="56"/>
        <v>0</v>
      </c>
      <c r="BF78" s="223">
        <f t="shared" si="56"/>
        <v>0</v>
      </c>
      <c r="BG78" s="223">
        <f t="shared" si="56"/>
        <v>0</v>
      </c>
      <c r="BH78" s="223">
        <f t="shared" si="56"/>
        <v>0</v>
      </c>
      <c r="BI78" s="223">
        <f t="shared" si="56"/>
        <v>0</v>
      </c>
      <c r="BJ78" s="223">
        <f t="shared" si="56"/>
        <v>0</v>
      </c>
      <c r="BK78" s="223">
        <f t="shared" si="56"/>
        <v>0</v>
      </c>
      <c r="BL78" s="223">
        <f t="shared" si="56"/>
        <v>0</v>
      </c>
      <c r="BM78" s="223">
        <f t="shared" si="56"/>
        <v>0</v>
      </c>
      <c r="BN78" s="224">
        <f t="shared" si="56"/>
        <v>0</v>
      </c>
      <c r="BO78" s="328" t="str">
        <f t="shared" si="50"/>
        <v/>
      </c>
      <c r="BP78" s="223" t="str">
        <f t="shared" si="57"/>
        <v/>
      </c>
      <c r="BQ78" s="223">
        <f t="shared" si="57"/>
        <v>0</v>
      </c>
      <c r="BR78" s="223">
        <f t="shared" si="57"/>
        <v>0</v>
      </c>
      <c r="BS78" s="223">
        <f t="shared" si="57"/>
        <v>0</v>
      </c>
      <c r="BT78" s="223">
        <f t="shared" si="57"/>
        <v>0</v>
      </c>
      <c r="BU78" s="223">
        <f t="shared" si="57"/>
        <v>0</v>
      </c>
      <c r="BV78" s="223">
        <f t="shared" si="57"/>
        <v>0</v>
      </c>
      <c r="BW78" s="223">
        <f t="shared" si="57"/>
        <v>0</v>
      </c>
      <c r="BX78" s="223">
        <f t="shared" si="57"/>
        <v>0</v>
      </c>
      <c r="BY78" s="223">
        <f t="shared" si="57"/>
        <v>0</v>
      </c>
      <c r="BZ78" s="223">
        <f t="shared" si="57"/>
        <v>0</v>
      </c>
      <c r="CA78" s="223">
        <f t="shared" si="57"/>
        <v>0</v>
      </c>
      <c r="CB78" s="224">
        <f t="shared" si="57"/>
        <v>0</v>
      </c>
      <c r="CD78" s="73">
        <f t="shared" si="51"/>
        <v>0</v>
      </c>
    </row>
    <row r="79" spans="2:82" ht="24" customHeight="1">
      <c r="B79" s="150">
        <v>75</v>
      </c>
      <c r="C79" s="71"/>
      <c r="D79" s="69"/>
      <c r="E79" s="376"/>
      <c r="F79" s="218"/>
      <c r="G79" s="71"/>
      <c r="H79" s="218" t="s">
        <v>251</v>
      </c>
      <c r="I79" s="517"/>
      <c r="J79" s="508">
        <v>0.25</v>
      </c>
      <c r="K79" s="492">
        <v>100</v>
      </c>
      <c r="L79" s="328" t="str">
        <f t="shared" si="48"/>
        <v/>
      </c>
      <c r="M79" s="223">
        <f t="shared" si="52"/>
        <v>0</v>
      </c>
      <c r="N79" s="223">
        <f t="shared" si="53"/>
        <v>0</v>
      </c>
      <c r="O79" s="223">
        <f t="shared" si="53"/>
        <v>0</v>
      </c>
      <c r="P79" s="223">
        <f t="shared" si="53"/>
        <v>0</v>
      </c>
      <c r="Q79" s="223">
        <f t="shared" si="53"/>
        <v>0</v>
      </c>
      <c r="R79" s="223">
        <f t="shared" si="53"/>
        <v>0</v>
      </c>
      <c r="S79" s="223">
        <f t="shared" si="53"/>
        <v>0</v>
      </c>
      <c r="T79" s="223">
        <f t="shared" si="53"/>
        <v>0</v>
      </c>
      <c r="U79" s="223">
        <f t="shared" si="53"/>
        <v>0</v>
      </c>
      <c r="V79" s="223">
        <f t="shared" si="53"/>
        <v>0</v>
      </c>
      <c r="W79" s="223">
        <f t="shared" si="53"/>
        <v>0</v>
      </c>
      <c r="X79" s="223">
        <f t="shared" si="53"/>
        <v>0</v>
      </c>
      <c r="Y79" s="224">
        <f t="shared" si="53"/>
        <v>0</v>
      </c>
      <c r="Z79" s="328">
        <f t="shared" si="54"/>
        <v>0</v>
      </c>
      <c r="AA79" s="223">
        <f t="shared" si="54"/>
        <v>0</v>
      </c>
      <c r="AB79" s="223">
        <f t="shared" si="54"/>
        <v>0</v>
      </c>
      <c r="AC79" s="223">
        <f t="shared" si="54"/>
        <v>0</v>
      </c>
      <c r="AD79" s="223">
        <f t="shared" si="54"/>
        <v>0</v>
      </c>
      <c r="AE79" s="223">
        <f t="shared" si="54"/>
        <v>0</v>
      </c>
      <c r="AF79" s="223">
        <f t="shared" si="54"/>
        <v>0</v>
      </c>
      <c r="AG79" s="223">
        <f t="shared" si="54"/>
        <v>0</v>
      </c>
      <c r="AH79" s="223">
        <f t="shared" si="54"/>
        <v>0</v>
      </c>
      <c r="AI79" s="223">
        <f t="shared" si="54"/>
        <v>0</v>
      </c>
      <c r="AJ79" s="223">
        <f t="shared" si="54"/>
        <v>0</v>
      </c>
      <c r="AK79" s="223">
        <f t="shared" si="54"/>
        <v>0</v>
      </c>
      <c r="AL79" s="224">
        <f t="shared" si="54"/>
        <v>0</v>
      </c>
      <c r="AM79" s="328" t="str">
        <f t="shared" si="47"/>
        <v/>
      </c>
      <c r="AN79" s="223" t="str">
        <f t="shared" si="55"/>
        <v/>
      </c>
      <c r="AO79" s="223">
        <f t="shared" si="55"/>
        <v>0</v>
      </c>
      <c r="AP79" s="223">
        <f t="shared" si="55"/>
        <v>0</v>
      </c>
      <c r="AQ79" s="223">
        <f t="shared" si="55"/>
        <v>0</v>
      </c>
      <c r="AR79" s="223">
        <f t="shared" si="55"/>
        <v>0</v>
      </c>
      <c r="AS79" s="223">
        <f t="shared" si="55"/>
        <v>0</v>
      </c>
      <c r="AT79" s="223">
        <f t="shared" si="55"/>
        <v>0</v>
      </c>
      <c r="AU79" s="223">
        <f t="shared" si="55"/>
        <v>0</v>
      </c>
      <c r="AV79" s="223">
        <f t="shared" si="55"/>
        <v>0</v>
      </c>
      <c r="AW79" s="223">
        <f t="shared" si="55"/>
        <v>0</v>
      </c>
      <c r="AX79" s="223">
        <f t="shared" si="55"/>
        <v>0</v>
      </c>
      <c r="AY79" s="223">
        <f t="shared" si="55"/>
        <v>0</v>
      </c>
      <c r="AZ79" s="224">
        <f t="shared" si="55"/>
        <v>0</v>
      </c>
      <c r="BA79" s="328" t="str">
        <f t="shared" si="49"/>
        <v/>
      </c>
      <c r="BB79" s="223" t="str">
        <f t="shared" si="56"/>
        <v/>
      </c>
      <c r="BC79" s="223">
        <f t="shared" si="56"/>
        <v>0</v>
      </c>
      <c r="BD79" s="223">
        <f t="shared" si="56"/>
        <v>0</v>
      </c>
      <c r="BE79" s="223">
        <f t="shared" si="56"/>
        <v>0</v>
      </c>
      <c r="BF79" s="223">
        <f t="shared" si="56"/>
        <v>0</v>
      </c>
      <c r="BG79" s="223">
        <f t="shared" si="56"/>
        <v>0</v>
      </c>
      <c r="BH79" s="223">
        <f t="shared" si="56"/>
        <v>0</v>
      </c>
      <c r="BI79" s="223">
        <f t="shared" si="56"/>
        <v>0</v>
      </c>
      <c r="BJ79" s="223">
        <f t="shared" si="56"/>
        <v>0</v>
      </c>
      <c r="BK79" s="223">
        <f t="shared" si="56"/>
        <v>0</v>
      </c>
      <c r="BL79" s="223">
        <f t="shared" si="56"/>
        <v>0</v>
      </c>
      <c r="BM79" s="223">
        <f t="shared" si="56"/>
        <v>0</v>
      </c>
      <c r="BN79" s="224">
        <f t="shared" si="56"/>
        <v>0</v>
      </c>
      <c r="BO79" s="328" t="str">
        <f t="shared" si="50"/>
        <v/>
      </c>
      <c r="BP79" s="223" t="str">
        <f t="shared" si="57"/>
        <v/>
      </c>
      <c r="BQ79" s="223">
        <f t="shared" si="57"/>
        <v>0</v>
      </c>
      <c r="BR79" s="223">
        <f t="shared" si="57"/>
        <v>0</v>
      </c>
      <c r="BS79" s="223">
        <f t="shared" si="57"/>
        <v>0</v>
      </c>
      <c r="BT79" s="223">
        <f t="shared" si="57"/>
        <v>0</v>
      </c>
      <c r="BU79" s="223">
        <f t="shared" si="57"/>
        <v>0</v>
      </c>
      <c r="BV79" s="223">
        <f t="shared" si="57"/>
        <v>0</v>
      </c>
      <c r="BW79" s="223">
        <f t="shared" si="57"/>
        <v>0</v>
      </c>
      <c r="BX79" s="223">
        <f t="shared" si="57"/>
        <v>0</v>
      </c>
      <c r="BY79" s="223">
        <f t="shared" si="57"/>
        <v>0</v>
      </c>
      <c r="BZ79" s="223">
        <f t="shared" si="57"/>
        <v>0</v>
      </c>
      <c r="CA79" s="223">
        <f t="shared" si="57"/>
        <v>0</v>
      </c>
      <c r="CB79" s="224">
        <f t="shared" si="57"/>
        <v>0</v>
      </c>
      <c r="CD79" s="73">
        <f t="shared" si="51"/>
        <v>0</v>
      </c>
    </row>
    <row r="80" spans="2:82" ht="24" customHeight="1">
      <c r="B80" s="150">
        <v>76</v>
      </c>
      <c r="C80" s="71"/>
      <c r="D80" s="69"/>
      <c r="E80" s="376"/>
      <c r="F80" s="218"/>
      <c r="G80" s="71"/>
      <c r="H80" s="218" t="s">
        <v>251</v>
      </c>
      <c r="I80" s="517"/>
      <c r="J80" s="508">
        <v>0.25</v>
      </c>
      <c r="K80" s="492">
        <v>100</v>
      </c>
      <c r="L80" s="328" t="str">
        <f t="shared" si="48"/>
        <v/>
      </c>
      <c r="M80" s="223">
        <f t="shared" si="52"/>
        <v>0</v>
      </c>
      <c r="N80" s="223">
        <f t="shared" si="53"/>
        <v>0</v>
      </c>
      <c r="O80" s="223">
        <f t="shared" si="53"/>
        <v>0</v>
      </c>
      <c r="P80" s="223">
        <f t="shared" si="53"/>
        <v>0</v>
      </c>
      <c r="Q80" s="223">
        <f t="shared" si="53"/>
        <v>0</v>
      </c>
      <c r="R80" s="223">
        <f t="shared" si="53"/>
        <v>0</v>
      </c>
      <c r="S80" s="223">
        <f t="shared" si="53"/>
        <v>0</v>
      </c>
      <c r="T80" s="223">
        <f t="shared" si="53"/>
        <v>0</v>
      </c>
      <c r="U80" s="223">
        <f t="shared" si="53"/>
        <v>0</v>
      </c>
      <c r="V80" s="223">
        <f t="shared" si="53"/>
        <v>0</v>
      </c>
      <c r="W80" s="223">
        <f t="shared" si="53"/>
        <v>0</v>
      </c>
      <c r="X80" s="223">
        <f t="shared" si="53"/>
        <v>0</v>
      </c>
      <c r="Y80" s="224">
        <f t="shared" si="53"/>
        <v>0</v>
      </c>
      <c r="Z80" s="328">
        <f t="shared" si="54"/>
        <v>0</v>
      </c>
      <c r="AA80" s="223">
        <f t="shared" si="54"/>
        <v>0</v>
      </c>
      <c r="AB80" s="223">
        <f t="shared" si="54"/>
        <v>0</v>
      </c>
      <c r="AC80" s="223">
        <f t="shared" si="54"/>
        <v>0</v>
      </c>
      <c r="AD80" s="223">
        <f t="shared" si="54"/>
        <v>0</v>
      </c>
      <c r="AE80" s="223">
        <f t="shared" si="54"/>
        <v>0</v>
      </c>
      <c r="AF80" s="223">
        <f t="shared" si="54"/>
        <v>0</v>
      </c>
      <c r="AG80" s="223">
        <f t="shared" si="54"/>
        <v>0</v>
      </c>
      <c r="AH80" s="223">
        <f t="shared" si="54"/>
        <v>0</v>
      </c>
      <c r="AI80" s="223">
        <f t="shared" si="54"/>
        <v>0</v>
      </c>
      <c r="AJ80" s="223">
        <f t="shared" si="54"/>
        <v>0</v>
      </c>
      <c r="AK80" s="223">
        <f t="shared" si="54"/>
        <v>0</v>
      </c>
      <c r="AL80" s="224">
        <f t="shared" si="54"/>
        <v>0</v>
      </c>
      <c r="AM80" s="328" t="str">
        <f t="shared" si="47"/>
        <v/>
      </c>
      <c r="AN80" s="223" t="str">
        <f t="shared" si="55"/>
        <v/>
      </c>
      <c r="AO80" s="223">
        <f t="shared" si="55"/>
        <v>0</v>
      </c>
      <c r="AP80" s="223">
        <f t="shared" si="55"/>
        <v>0</v>
      </c>
      <c r="AQ80" s="223">
        <f t="shared" si="55"/>
        <v>0</v>
      </c>
      <c r="AR80" s="223">
        <f t="shared" si="55"/>
        <v>0</v>
      </c>
      <c r="AS80" s="223">
        <f t="shared" si="55"/>
        <v>0</v>
      </c>
      <c r="AT80" s="223">
        <f t="shared" si="55"/>
        <v>0</v>
      </c>
      <c r="AU80" s="223">
        <f t="shared" si="55"/>
        <v>0</v>
      </c>
      <c r="AV80" s="223">
        <f t="shared" si="55"/>
        <v>0</v>
      </c>
      <c r="AW80" s="223">
        <f t="shared" si="55"/>
        <v>0</v>
      </c>
      <c r="AX80" s="223">
        <f t="shared" si="55"/>
        <v>0</v>
      </c>
      <c r="AY80" s="223">
        <f t="shared" si="55"/>
        <v>0</v>
      </c>
      <c r="AZ80" s="224">
        <f t="shared" si="55"/>
        <v>0</v>
      </c>
      <c r="BA80" s="328" t="str">
        <f t="shared" si="49"/>
        <v/>
      </c>
      <c r="BB80" s="223" t="str">
        <f t="shared" si="56"/>
        <v/>
      </c>
      <c r="BC80" s="223">
        <f t="shared" si="56"/>
        <v>0</v>
      </c>
      <c r="BD80" s="223">
        <f t="shared" si="56"/>
        <v>0</v>
      </c>
      <c r="BE80" s="223">
        <f t="shared" si="56"/>
        <v>0</v>
      </c>
      <c r="BF80" s="223">
        <f t="shared" si="56"/>
        <v>0</v>
      </c>
      <c r="BG80" s="223">
        <f t="shared" si="56"/>
        <v>0</v>
      </c>
      <c r="BH80" s="223">
        <f t="shared" si="56"/>
        <v>0</v>
      </c>
      <c r="BI80" s="223">
        <f t="shared" si="56"/>
        <v>0</v>
      </c>
      <c r="BJ80" s="223">
        <f t="shared" si="56"/>
        <v>0</v>
      </c>
      <c r="BK80" s="223">
        <f t="shared" si="56"/>
        <v>0</v>
      </c>
      <c r="BL80" s="223">
        <f t="shared" si="56"/>
        <v>0</v>
      </c>
      <c r="BM80" s="223">
        <f t="shared" si="56"/>
        <v>0</v>
      </c>
      <c r="BN80" s="224">
        <f t="shared" si="56"/>
        <v>0</v>
      </c>
      <c r="BO80" s="328" t="str">
        <f t="shared" si="50"/>
        <v/>
      </c>
      <c r="BP80" s="223" t="str">
        <f t="shared" si="57"/>
        <v/>
      </c>
      <c r="BQ80" s="223">
        <f t="shared" si="57"/>
        <v>0</v>
      </c>
      <c r="BR80" s="223">
        <f t="shared" si="57"/>
        <v>0</v>
      </c>
      <c r="BS80" s="223">
        <f t="shared" si="57"/>
        <v>0</v>
      </c>
      <c r="BT80" s="223">
        <f t="shared" si="57"/>
        <v>0</v>
      </c>
      <c r="BU80" s="223">
        <f t="shared" si="57"/>
        <v>0</v>
      </c>
      <c r="BV80" s="223">
        <f t="shared" si="57"/>
        <v>0</v>
      </c>
      <c r="BW80" s="223">
        <f t="shared" si="57"/>
        <v>0</v>
      </c>
      <c r="BX80" s="223">
        <f t="shared" si="57"/>
        <v>0</v>
      </c>
      <c r="BY80" s="223">
        <f t="shared" si="57"/>
        <v>0</v>
      </c>
      <c r="BZ80" s="223">
        <f t="shared" si="57"/>
        <v>0</v>
      </c>
      <c r="CA80" s="223">
        <f t="shared" si="57"/>
        <v>0</v>
      </c>
      <c r="CB80" s="224">
        <f t="shared" si="57"/>
        <v>0</v>
      </c>
      <c r="CD80" s="73">
        <f t="shared" si="51"/>
        <v>0</v>
      </c>
    </row>
    <row r="81" spans="2:82" ht="24" customHeight="1">
      <c r="B81" s="150">
        <v>77</v>
      </c>
      <c r="C81" s="71"/>
      <c r="D81" s="69"/>
      <c r="E81" s="376"/>
      <c r="F81" s="218"/>
      <c r="G81" s="71"/>
      <c r="H81" s="218" t="s">
        <v>251</v>
      </c>
      <c r="I81" s="517"/>
      <c r="J81" s="508">
        <v>0.25</v>
      </c>
      <c r="K81" s="492">
        <v>100</v>
      </c>
      <c r="L81" s="328" t="str">
        <f t="shared" si="48"/>
        <v/>
      </c>
      <c r="M81" s="223">
        <f t="shared" si="52"/>
        <v>0</v>
      </c>
      <c r="N81" s="223">
        <f t="shared" si="53"/>
        <v>0</v>
      </c>
      <c r="O81" s="223">
        <f t="shared" si="53"/>
        <v>0</v>
      </c>
      <c r="P81" s="223">
        <f t="shared" si="53"/>
        <v>0</v>
      </c>
      <c r="Q81" s="223">
        <f t="shared" si="53"/>
        <v>0</v>
      </c>
      <c r="R81" s="223">
        <f t="shared" si="53"/>
        <v>0</v>
      </c>
      <c r="S81" s="223">
        <f t="shared" si="53"/>
        <v>0</v>
      </c>
      <c r="T81" s="223">
        <f t="shared" si="53"/>
        <v>0</v>
      </c>
      <c r="U81" s="223">
        <f t="shared" si="53"/>
        <v>0</v>
      </c>
      <c r="V81" s="223">
        <f t="shared" si="53"/>
        <v>0</v>
      </c>
      <c r="W81" s="223">
        <f t="shared" si="53"/>
        <v>0</v>
      </c>
      <c r="X81" s="223">
        <f t="shared" si="53"/>
        <v>0</v>
      </c>
      <c r="Y81" s="224">
        <f t="shared" si="53"/>
        <v>0</v>
      </c>
      <c r="Z81" s="328">
        <f t="shared" si="54"/>
        <v>0</v>
      </c>
      <c r="AA81" s="223">
        <f t="shared" si="54"/>
        <v>0</v>
      </c>
      <c r="AB81" s="223">
        <f t="shared" si="54"/>
        <v>0</v>
      </c>
      <c r="AC81" s="223">
        <f t="shared" si="54"/>
        <v>0</v>
      </c>
      <c r="AD81" s="223">
        <f t="shared" si="54"/>
        <v>0</v>
      </c>
      <c r="AE81" s="223">
        <f t="shared" si="54"/>
        <v>0</v>
      </c>
      <c r="AF81" s="223">
        <f t="shared" si="54"/>
        <v>0</v>
      </c>
      <c r="AG81" s="223">
        <f t="shared" si="54"/>
        <v>0</v>
      </c>
      <c r="AH81" s="223">
        <f t="shared" si="54"/>
        <v>0</v>
      </c>
      <c r="AI81" s="223">
        <f t="shared" si="54"/>
        <v>0</v>
      </c>
      <c r="AJ81" s="223">
        <f t="shared" si="54"/>
        <v>0</v>
      </c>
      <c r="AK81" s="223">
        <f t="shared" si="54"/>
        <v>0</v>
      </c>
      <c r="AL81" s="224">
        <f t="shared" si="54"/>
        <v>0</v>
      </c>
      <c r="AM81" s="328" t="str">
        <f t="shared" si="47"/>
        <v/>
      </c>
      <c r="AN81" s="223" t="str">
        <f t="shared" si="55"/>
        <v/>
      </c>
      <c r="AO81" s="223">
        <f t="shared" si="55"/>
        <v>0</v>
      </c>
      <c r="AP81" s="223">
        <f t="shared" si="55"/>
        <v>0</v>
      </c>
      <c r="AQ81" s="223">
        <f t="shared" si="55"/>
        <v>0</v>
      </c>
      <c r="AR81" s="223">
        <f t="shared" si="55"/>
        <v>0</v>
      </c>
      <c r="AS81" s="223">
        <f t="shared" si="55"/>
        <v>0</v>
      </c>
      <c r="AT81" s="223">
        <f t="shared" si="55"/>
        <v>0</v>
      </c>
      <c r="AU81" s="223">
        <f t="shared" si="55"/>
        <v>0</v>
      </c>
      <c r="AV81" s="223">
        <f t="shared" si="55"/>
        <v>0</v>
      </c>
      <c r="AW81" s="223">
        <f t="shared" si="55"/>
        <v>0</v>
      </c>
      <c r="AX81" s="223">
        <f t="shared" si="55"/>
        <v>0</v>
      </c>
      <c r="AY81" s="223">
        <f t="shared" si="55"/>
        <v>0</v>
      </c>
      <c r="AZ81" s="224">
        <f t="shared" si="55"/>
        <v>0</v>
      </c>
      <c r="BA81" s="328" t="str">
        <f t="shared" si="49"/>
        <v/>
      </c>
      <c r="BB81" s="223" t="str">
        <f t="shared" si="56"/>
        <v/>
      </c>
      <c r="BC81" s="223">
        <f t="shared" si="56"/>
        <v>0</v>
      </c>
      <c r="BD81" s="223">
        <f t="shared" si="56"/>
        <v>0</v>
      </c>
      <c r="BE81" s="223">
        <f t="shared" si="56"/>
        <v>0</v>
      </c>
      <c r="BF81" s="223">
        <f t="shared" si="56"/>
        <v>0</v>
      </c>
      <c r="BG81" s="223">
        <f t="shared" si="56"/>
        <v>0</v>
      </c>
      <c r="BH81" s="223">
        <f t="shared" si="56"/>
        <v>0</v>
      </c>
      <c r="BI81" s="223">
        <f t="shared" si="56"/>
        <v>0</v>
      </c>
      <c r="BJ81" s="223">
        <f t="shared" si="56"/>
        <v>0</v>
      </c>
      <c r="BK81" s="223">
        <f t="shared" si="56"/>
        <v>0</v>
      </c>
      <c r="BL81" s="223">
        <f t="shared" si="56"/>
        <v>0</v>
      </c>
      <c r="BM81" s="223">
        <f t="shared" si="56"/>
        <v>0</v>
      </c>
      <c r="BN81" s="224">
        <f t="shared" si="56"/>
        <v>0</v>
      </c>
      <c r="BO81" s="328" t="str">
        <f t="shared" si="50"/>
        <v/>
      </c>
      <c r="BP81" s="223" t="str">
        <f t="shared" si="57"/>
        <v/>
      </c>
      <c r="BQ81" s="223">
        <f t="shared" si="57"/>
        <v>0</v>
      </c>
      <c r="BR81" s="223">
        <f t="shared" si="57"/>
        <v>0</v>
      </c>
      <c r="BS81" s="223">
        <f t="shared" si="57"/>
        <v>0</v>
      </c>
      <c r="BT81" s="223">
        <f t="shared" si="57"/>
        <v>0</v>
      </c>
      <c r="BU81" s="223">
        <f t="shared" si="57"/>
        <v>0</v>
      </c>
      <c r="BV81" s="223">
        <f t="shared" si="57"/>
        <v>0</v>
      </c>
      <c r="BW81" s="223">
        <f t="shared" si="57"/>
        <v>0</v>
      </c>
      <c r="BX81" s="223">
        <f t="shared" si="57"/>
        <v>0</v>
      </c>
      <c r="BY81" s="223">
        <f t="shared" si="57"/>
        <v>0</v>
      </c>
      <c r="BZ81" s="223">
        <f t="shared" si="57"/>
        <v>0</v>
      </c>
      <c r="CA81" s="223">
        <f t="shared" si="57"/>
        <v>0</v>
      </c>
      <c r="CB81" s="224">
        <f t="shared" si="57"/>
        <v>0</v>
      </c>
      <c r="CD81" s="73">
        <f t="shared" si="51"/>
        <v>0</v>
      </c>
    </row>
    <row r="82" spans="2:82" ht="24" customHeight="1">
      <c r="B82" s="150">
        <v>78</v>
      </c>
      <c r="C82" s="71"/>
      <c r="D82" s="69"/>
      <c r="E82" s="376"/>
      <c r="F82" s="218"/>
      <c r="G82" s="71"/>
      <c r="H82" s="218" t="s">
        <v>251</v>
      </c>
      <c r="I82" s="517"/>
      <c r="J82" s="508">
        <v>0.25</v>
      </c>
      <c r="K82" s="492">
        <v>100</v>
      </c>
      <c r="L82" s="328" t="str">
        <f t="shared" si="48"/>
        <v/>
      </c>
      <c r="M82" s="223">
        <f t="shared" si="52"/>
        <v>0</v>
      </c>
      <c r="N82" s="223">
        <f t="shared" si="53"/>
        <v>0</v>
      </c>
      <c r="O82" s="223">
        <f t="shared" si="53"/>
        <v>0</v>
      </c>
      <c r="P82" s="223">
        <f t="shared" si="53"/>
        <v>0</v>
      </c>
      <c r="Q82" s="223">
        <f t="shared" si="53"/>
        <v>0</v>
      </c>
      <c r="R82" s="223">
        <f t="shared" si="53"/>
        <v>0</v>
      </c>
      <c r="S82" s="223">
        <f t="shared" si="53"/>
        <v>0</v>
      </c>
      <c r="T82" s="223">
        <f t="shared" si="53"/>
        <v>0</v>
      </c>
      <c r="U82" s="223">
        <f t="shared" si="53"/>
        <v>0</v>
      </c>
      <c r="V82" s="223">
        <f t="shared" si="53"/>
        <v>0</v>
      </c>
      <c r="W82" s="223">
        <f t="shared" si="53"/>
        <v>0</v>
      </c>
      <c r="X82" s="223">
        <f t="shared" si="53"/>
        <v>0</v>
      </c>
      <c r="Y82" s="224">
        <f t="shared" si="53"/>
        <v>0</v>
      </c>
      <c r="Z82" s="328">
        <f t="shared" si="54"/>
        <v>0</v>
      </c>
      <c r="AA82" s="223">
        <f t="shared" si="54"/>
        <v>0</v>
      </c>
      <c r="AB82" s="223">
        <f t="shared" si="54"/>
        <v>0</v>
      </c>
      <c r="AC82" s="223">
        <f t="shared" si="54"/>
        <v>0</v>
      </c>
      <c r="AD82" s="223">
        <f t="shared" si="54"/>
        <v>0</v>
      </c>
      <c r="AE82" s="223">
        <f t="shared" si="54"/>
        <v>0</v>
      </c>
      <c r="AF82" s="223">
        <f t="shared" si="54"/>
        <v>0</v>
      </c>
      <c r="AG82" s="223">
        <f t="shared" si="54"/>
        <v>0</v>
      </c>
      <c r="AH82" s="223">
        <f t="shared" si="54"/>
        <v>0</v>
      </c>
      <c r="AI82" s="223">
        <f t="shared" si="54"/>
        <v>0</v>
      </c>
      <c r="AJ82" s="223">
        <f t="shared" si="54"/>
        <v>0</v>
      </c>
      <c r="AK82" s="223">
        <f t="shared" si="54"/>
        <v>0</v>
      </c>
      <c r="AL82" s="224">
        <f t="shared" si="54"/>
        <v>0</v>
      </c>
      <c r="AM82" s="328" t="str">
        <f t="shared" si="47"/>
        <v/>
      </c>
      <c r="AN82" s="223" t="str">
        <f t="shared" si="55"/>
        <v/>
      </c>
      <c r="AO82" s="223">
        <f t="shared" si="55"/>
        <v>0</v>
      </c>
      <c r="AP82" s="223">
        <f t="shared" si="55"/>
        <v>0</v>
      </c>
      <c r="AQ82" s="223">
        <f t="shared" si="55"/>
        <v>0</v>
      </c>
      <c r="AR82" s="223">
        <f t="shared" si="55"/>
        <v>0</v>
      </c>
      <c r="AS82" s="223">
        <f t="shared" si="55"/>
        <v>0</v>
      </c>
      <c r="AT82" s="223">
        <f t="shared" si="55"/>
        <v>0</v>
      </c>
      <c r="AU82" s="223">
        <f t="shared" si="55"/>
        <v>0</v>
      </c>
      <c r="AV82" s="223">
        <f t="shared" si="55"/>
        <v>0</v>
      </c>
      <c r="AW82" s="223">
        <f t="shared" si="55"/>
        <v>0</v>
      </c>
      <c r="AX82" s="223">
        <f t="shared" si="55"/>
        <v>0</v>
      </c>
      <c r="AY82" s="223">
        <f t="shared" si="55"/>
        <v>0</v>
      </c>
      <c r="AZ82" s="224">
        <f t="shared" si="55"/>
        <v>0</v>
      </c>
      <c r="BA82" s="328" t="str">
        <f t="shared" si="49"/>
        <v/>
      </c>
      <c r="BB82" s="223" t="str">
        <f t="shared" si="56"/>
        <v/>
      </c>
      <c r="BC82" s="223">
        <f t="shared" si="56"/>
        <v>0</v>
      </c>
      <c r="BD82" s="223">
        <f t="shared" si="56"/>
        <v>0</v>
      </c>
      <c r="BE82" s="223">
        <f t="shared" si="56"/>
        <v>0</v>
      </c>
      <c r="BF82" s="223">
        <f t="shared" si="56"/>
        <v>0</v>
      </c>
      <c r="BG82" s="223">
        <f t="shared" si="56"/>
        <v>0</v>
      </c>
      <c r="BH82" s="223">
        <f t="shared" si="56"/>
        <v>0</v>
      </c>
      <c r="BI82" s="223">
        <f t="shared" si="56"/>
        <v>0</v>
      </c>
      <c r="BJ82" s="223">
        <f t="shared" si="56"/>
        <v>0</v>
      </c>
      <c r="BK82" s="223">
        <f t="shared" si="56"/>
        <v>0</v>
      </c>
      <c r="BL82" s="223">
        <f t="shared" si="56"/>
        <v>0</v>
      </c>
      <c r="BM82" s="223">
        <f t="shared" si="56"/>
        <v>0</v>
      </c>
      <c r="BN82" s="224">
        <f t="shared" si="56"/>
        <v>0</v>
      </c>
      <c r="BO82" s="328" t="str">
        <f t="shared" si="50"/>
        <v/>
      </c>
      <c r="BP82" s="223" t="str">
        <f t="shared" si="57"/>
        <v/>
      </c>
      <c r="BQ82" s="223">
        <f t="shared" si="57"/>
        <v>0</v>
      </c>
      <c r="BR82" s="223">
        <f t="shared" si="57"/>
        <v>0</v>
      </c>
      <c r="BS82" s="223">
        <f t="shared" si="57"/>
        <v>0</v>
      </c>
      <c r="BT82" s="223">
        <f t="shared" si="57"/>
        <v>0</v>
      </c>
      <c r="BU82" s="223">
        <f t="shared" si="57"/>
        <v>0</v>
      </c>
      <c r="BV82" s="223">
        <f t="shared" si="57"/>
        <v>0</v>
      </c>
      <c r="BW82" s="223">
        <f t="shared" si="57"/>
        <v>0</v>
      </c>
      <c r="BX82" s="223">
        <f t="shared" si="57"/>
        <v>0</v>
      </c>
      <c r="BY82" s="223">
        <f t="shared" si="57"/>
        <v>0</v>
      </c>
      <c r="BZ82" s="223">
        <f t="shared" si="57"/>
        <v>0</v>
      </c>
      <c r="CA82" s="223">
        <f t="shared" si="57"/>
        <v>0</v>
      </c>
      <c r="CB82" s="224">
        <f t="shared" si="57"/>
        <v>0</v>
      </c>
      <c r="CD82" s="73">
        <f t="shared" si="51"/>
        <v>0</v>
      </c>
    </row>
    <row r="83" spans="2:82" ht="24" customHeight="1">
      <c r="B83" s="150">
        <v>79</v>
      </c>
      <c r="C83" s="71"/>
      <c r="D83" s="69"/>
      <c r="E83" s="376"/>
      <c r="F83" s="218"/>
      <c r="G83" s="71"/>
      <c r="H83" s="218" t="s">
        <v>251</v>
      </c>
      <c r="I83" s="517"/>
      <c r="J83" s="508">
        <v>0.25</v>
      </c>
      <c r="K83" s="492">
        <v>100</v>
      </c>
      <c r="L83" s="328" t="str">
        <f t="shared" si="48"/>
        <v/>
      </c>
      <c r="M83" s="223">
        <f t="shared" si="52"/>
        <v>0</v>
      </c>
      <c r="N83" s="223">
        <f t="shared" si="53"/>
        <v>0</v>
      </c>
      <c r="O83" s="223">
        <f t="shared" si="53"/>
        <v>0</v>
      </c>
      <c r="P83" s="223">
        <f t="shared" si="53"/>
        <v>0</v>
      </c>
      <c r="Q83" s="223">
        <f t="shared" si="53"/>
        <v>0</v>
      </c>
      <c r="R83" s="223">
        <f t="shared" si="53"/>
        <v>0</v>
      </c>
      <c r="S83" s="223">
        <f t="shared" si="53"/>
        <v>0</v>
      </c>
      <c r="T83" s="223">
        <f t="shared" si="53"/>
        <v>0</v>
      </c>
      <c r="U83" s="223">
        <f t="shared" si="53"/>
        <v>0</v>
      </c>
      <c r="V83" s="223">
        <f t="shared" si="53"/>
        <v>0</v>
      </c>
      <c r="W83" s="223">
        <f t="shared" si="53"/>
        <v>0</v>
      </c>
      <c r="X83" s="223">
        <f t="shared" si="53"/>
        <v>0</v>
      </c>
      <c r="Y83" s="224">
        <f t="shared" si="53"/>
        <v>0</v>
      </c>
      <c r="Z83" s="328">
        <f t="shared" si="54"/>
        <v>0</v>
      </c>
      <c r="AA83" s="223">
        <f t="shared" si="54"/>
        <v>0</v>
      </c>
      <c r="AB83" s="223">
        <f t="shared" si="54"/>
        <v>0</v>
      </c>
      <c r="AC83" s="223">
        <f t="shared" si="54"/>
        <v>0</v>
      </c>
      <c r="AD83" s="223">
        <f t="shared" si="54"/>
        <v>0</v>
      </c>
      <c r="AE83" s="223">
        <f t="shared" si="54"/>
        <v>0</v>
      </c>
      <c r="AF83" s="223">
        <f t="shared" si="54"/>
        <v>0</v>
      </c>
      <c r="AG83" s="223">
        <f t="shared" si="54"/>
        <v>0</v>
      </c>
      <c r="AH83" s="223">
        <f t="shared" si="54"/>
        <v>0</v>
      </c>
      <c r="AI83" s="223">
        <f t="shared" si="54"/>
        <v>0</v>
      </c>
      <c r="AJ83" s="223">
        <f t="shared" si="54"/>
        <v>0</v>
      </c>
      <c r="AK83" s="223">
        <f t="shared" si="54"/>
        <v>0</v>
      </c>
      <c r="AL83" s="224">
        <f t="shared" si="54"/>
        <v>0</v>
      </c>
      <c r="AM83" s="328" t="str">
        <f t="shared" si="47"/>
        <v/>
      </c>
      <c r="AN83" s="223" t="str">
        <f t="shared" si="55"/>
        <v/>
      </c>
      <c r="AO83" s="223">
        <f t="shared" si="55"/>
        <v>0</v>
      </c>
      <c r="AP83" s="223">
        <f t="shared" si="55"/>
        <v>0</v>
      </c>
      <c r="AQ83" s="223">
        <f t="shared" si="55"/>
        <v>0</v>
      </c>
      <c r="AR83" s="223">
        <f t="shared" si="55"/>
        <v>0</v>
      </c>
      <c r="AS83" s="223">
        <f t="shared" si="55"/>
        <v>0</v>
      </c>
      <c r="AT83" s="223">
        <f t="shared" si="55"/>
        <v>0</v>
      </c>
      <c r="AU83" s="223">
        <f t="shared" si="55"/>
        <v>0</v>
      </c>
      <c r="AV83" s="223">
        <f t="shared" si="55"/>
        <v>0</v>
      </c>
      <c r="AW83" s="223">
        <f t="shared" si="55"/>
        <v>0</v>
      </c>
      <c r="AX83" s="223">
        <f t="shared" si="55"/>
        <v>0</v>
      </c>
      <c r="AY83" s="223">
        <f t="shared" si="55"/>
        <v>0</v>
      </c>
      <c r="AZ83" s="224">
        <f t="shared" si="55"/>
        <v>0</v>
      </c>
      <c r="BA83" s="328" t="str">
        <f t="shared" si="49"/>
        <v/>
      </c>
      <c r="BB83" s="223" t="str">
        <f t="shared" si="56"/>
        <v/>
      </c>
      <c r="BC83" s="223">
        <f t="shared" si="56"/>
        <v>0</v>
      </c>
      <c r="BD83" s="223">
        <f t="shared" si="56"/>
        <v>0</v>
      </c>
      <c r="BE83" s="223">
        <f t="shared" si="56"/>
        <v>0</v>
      </c>
      <c r="BF83" s="223">
        <f t="shared" si="56"/>
        <v>0</v>
      </c>
      <c r="BG83" s="223">
        <f t="shared" si="56"/>
        <v>0</v>
      </c>
      <c r="BH83" s="223">
        <f t="shared" si="56"/>
        <v>0</v>
      </c>
      <c r="BI83" s="223">
        <f t="shared" si="56"/>
        <v>0</v>
      </c>
      <c r="BJ83" s="223">
        <f t="shared" si="56"/>
        <v>0</v>
      </c>
      <c r="BK83" s="223">
        <f t="shared" si="56"/>
        <v>0</v>
      </c>
      <c r="BL83" s="223">
        <f t="shared" si="56"/>
        <v>0</v>
      </c>
      <c r="BM83" s="223">
        <f t="shared" si="56"/>
        <v>0</v>
      </c>
      <c r="BN83" s="224">
        <f t="shared" si="56"/>
        <v>0</v>
      </c>
      <c r="BO83" s="328" t="str">
        <f t="shared" si="50"/>
        <v/>
      </c>
      <c r="BP83" s="223" t="str">
        <f t="shared" si="57"/>
        <v/>
      </c>
      <c r="BQ83" s="223">
        <f t="shared" si="57"/>
        <v>0</v>
      </c>
      <c r="BR83" s="223">
        <f t="shared" si="57"/>
        <v>0</v>
      </c>
      <c r="BS83" s="223">
        <f t="shared" si="57"/>
        <v>0</v>
      </c>
      <c r="BT83" s="223">
        <f t="shared" si="57"/>
        <v>0</v>
      </c>
      <c r="BU83" s="223">
        <f t="shared" si="57"/>
        <v>0</v>
      </c>
      <c r="BV83" s="223">
        <f t="shared" si="57"/>
        <v>0</v>
      </c>
      <c r="BW83" s="223">
        <f t="shared" si="57"/>
        <v>0</v>
      </c>
      <c r="BX83" s="223">
        <f t="shared" si="57"/>
        <v>0</v>
      </c>
      <c r="BY83" s="223">
        <f t="shared" si="57"/>
        <v>0</v>
      </c>
      <c r="BZ83" s="223">
        <f t="shared" si="57"/>
        <v>0</v>
      </c>
      <c r="CA83" s="223">
        <f t="shared" si="57"/>
        <v>0</v>
      </c>
      <c r="CB83" s="224">
        <f t="shared" si="57"/>
        <v>0</v>
      </c>
      <c r="CD83" s="73">
        <f t="shared" si="51"/>
        <v>0</v>
      </c>
    </row>
    <row r="84" spans="2:82" ht="24" customHeight="1">
      <c r="B84" s="151">
        <v>80</v>
      </c>
      <c r="C84" s="72"/>
      <c r="D84" s="69"/>
      <c r="E84" s="376"/>
      <c r="F84" s="219"/>
      <c r="G84" s="72"/>
      <c r="H84" s="218" t="s">
        <v>251</v>
      </c>
      <c r="I84" s="518"/>
      <c r="J84" s="509">
        <v>0.25</v>
      </c>
      <c r="K84" s="492">
        <v>100</v>
      </c>
      <c r="L84" s="328" t="str">
        <f t="shared" si="48"/>
        <v/>
      </c>
      <c r="M84" s="223">
        <f t="shared" si="52"/>
        <v>0</v>
      </c>
      <c r="N84" s="223">
        <f t="shared" si="53"/>
        <v>0</v>
      </c>
      <c r="O84" s="223">
        <f t="shared" si="53"/>
        <v>0</v>
      </c>
      <c r="P84" s="223">
        <f t="shared" si="53"/>
        <v>0</v>
      </c>
      <c r="Q84" s="223">
        <f t="shared" si="53"/>
        <v>0</v>
      </c>
      <c r="R84" s="223">
        <f t="shared" si="53"/>
        <v>0</v>
      </c>
      <c r="S84" s="223">
        <f t="shared" si="53"/>
        <v>0</v>
      </c>
      <c r="T84" s="223">
        <f t="shared" si="53"/>
        <v>0</v>
      </c>
      <c r="U84" s="223">
        <f t="shared" si="53"/>
        <v>0</v>
      </c>
      <c r="V84" s="223">
        <f t="shared" si="53"/>
        <v>0</v>
      </c>
      <c r="W84" s="223">
        <f t="shared" si="53"/>
        <v>0</v>
      </c>
      <c r="X84" s="223">
        <f t="shared" si="53"/>
        <v>0</v>
      </c>
      <c r="Y84" s="224">
        <f t="shared" si="53"/>
        <v>0</v>
      </c>
      <c r="Z84" s="328">
        <f t="shared" si="54"/>
        <v>0</v>
      </c>
      <c r="AA84" s="223">
        <f t="shared" si="54"/>
        <v>0</v>
      </c>
      <c r="AB84" s="223">
        <f t="shared" si="54"/>
        <v>0</v>
      </c>
      <c r="AC84" s="223">
        <f t="shared" si="54"/>
        <v>0</v>
      </c>
      <c r="AD84" s="223">
        <f t="shared" si="54"/>
        <v>0</v>
      </c>
      <c r="AE84" s="223">
        <f t="shared" si="54"/>
        <v>0</v>
      </c>
      <c r="AF84" s="223">
        <f t="shared" si="54"/>
        <v>0</v>
      </c>
      <c r="AG84" s="223">
        <f t="shared" si="54"/>
        <v>0</v>
      </c>
      <c r="AH84" s="223">
        <f t="shared" si="54"/>
        <v>0</v>
      </c>
      <c r="AI84" s="223">
        <f t="shared" si="54"/>
        <v>0</v>
      </c>
      <c r="AJ84" s="223">
        <f t="shared" si="54"/>
        <v>0</v>
      </c>
      <c r="AK84" s="223">
        <f t="shared" si="54"/>
        <v>0</v>
      </c>
      <c r="AL84" s="224">
        <f t="shared" si="54"/>
        <v>0</v>
      </c>
      <c r="AM84" s="328" t="str">
        <f t="shared" si="47"/>
        <v/>
      </c>
      <c r="AN84" s="223" t="str">
        <f t="shared" si="55"/>
        <v/>
      </c>
      <c r="AO84" s="223">
        <f t="shared" si="55"/>
        <v>0</v>
      </c>
      <c r="AP84" s="223">
        <f t="shared" si="55"/>
        <v>0</v>
      </c>
      <c r="AQ84" s="223">
        <f t="shared" si="55"/>
        <v>0</v>
      </c>
      <c r="AR84" s="223">
        <f t="shared" si="55"/>
        <v>0</v>
      </c>
      <c r="AS84" s="223">
        <f t="shared" si="55"/>
        <v>0</v>
      </c>
      <c r="AT84" s="223">
        <f t="shared" si="55"/>
        <v>0</v>
      </c>
      <c r="AU84" s="223">
        <f t="shared" si="55"/>
        <v>0</v>
      </c>
      <c r="AV84" s="223">
        <f t="shared" si="55"/>
        <v>0</v>
      </c>
      <c r="AW84" s="223">
        <f t="shared" si="55"/>
        <v>0</v>
      </c>
      <c r="AX84" s="223">
        <f t="shared" si="55"/>
        <v>0</v>
      </c>
      <c r="AY84" s="223">
        <f t="shared" si="55"/>
        <v>0</v>
      </c>
      <c r="AZ84" s="224">
        <f t="shared" si="55"/>
        <v>0</v>
      </c>
      <c r="BA84" s="328" t="str">
        <f t="shared" si="49"/>
        <v/>
      </c>
      <c r="BB84" s="223" t="str">
        <f t="shared" si="56"/>
        <v/>
      </c>
      <c r="BC84" s="223">
        <f t="shared" si="56"/>
        <v>0</v>
      </c>
      <c r="BD84" s="223">
        <f t="shared" si="56"/>
        <v>0</v>
      </c>
      <c r="BE84" s="223">
        <f t="shared" si="56"/>
        <v>0</v>
      </c>
      <c r="BF84" s="223">
        <f t="shared" si="56"/>
        <v>0</v>
      </c>
      <c r="BG84" s="223">
        <f t="shared" si="56"/>
        <v>0</v>
      </c>
      <c r="BH84" s="223">
        <f t="shared" si="56"/>
        <v>0</v>
      </c>
      <c r="BI84" s="223">
        <f t="shared" si="56"/>
        <v>0</v>
      </c>
      <c r="BJ84" s="223">
        <f t="shared" si="56"/>
        <v>0</v>
      </c>
      <c r="BK84" s="223">
        <f t="shared" si="56"/>
        <v>0</v>
      </c>
      <c r="BL84" s="223">
        <f t="shared" si="56"/>
        <v>0</v>
      </c>
      <c r="BM84" s="223">
        <f t="shared" si="56"/>
        <v>0</v>
      </c>
      <c r="BN84" s="224">
        <f t="shared" si="56"/>
        <v>0</v>
      </c>
      <c r="BO84" s="328" t="str">
        <f t="shared" si="50"/>
        <v/>
      </c>
      <c r="BP84" s="223" t="str">
        <f t="shared" si="57"/>
        <v/>
      </c>
      <c r="BQ84" s="223">
        <f t="shared" si="57"/>
        <v>0</v>
      </c>
      <c r="BR84" s="223">
        <f t="shared" si="57"/>
        <v>0</v>
      </c>
      <c r="BS84" s="223">
        <f t="shared" si="57"/>
        <v>0</v>
      </c>
      <c r="BT84" s="223">
        <f t="shared" si="57"/>
        <v>0</v>
      </c>
      <c r="BU84" s="223">
        <f t="shared" si="57"/>
        <v>0</v>
      </c>
      <c r="BV84" s="223">
        <f t="shared" si="57"/>
        <v>0</v>
      </c>
      <c r="BW84" s="223">
        <f t="shared" si="57"/>
        <v>0</v>
      </c>
      <c r="BX84" s="223">
        <f t="shared" si="57"/>
        <v>0</v>
      </c>
      <c r="BY84" s="223">
        <f t="shared" si="57"/>
        <v>0</v>
      </c>
      <c r="BZ84" s="223">
        <f t="shared" si="57"/>
        <v>0</v>
      </c>
      <c r="CA84" s="223">
        <f t="shared" si="57"/>
        <v>0</v>
      </c>
      <c r="CB84" s="224">
        <f t="shared" si="57"/>
        <v>0</v>
      </c>
      <c r="CD84" s="73">
        <f t="shared" si="51"/>
        <v>0</v>
      </c>
    </row>
    <row r="85" spans="2:82" ht="24" customHeight="1">
      <c r="B85" s="150">
        <v>81</v>
      </c>
      <c r="C85" s="71"/>
      <c r="D85" s="69"/>
      <c r="E85" s="376"/>
      <c r="F85" s="218"/>
      <c r="G85" s="71"/>
      <c r="H85" s="218" t="s">
        <v>251</v>
      </c>
      <c r="I85" s="517"/>
      <c r="J85" s="508">
        <v>0.25</v>
      </c>
      <c r="K85" s="492">
        <v>100</v>
      </c>
      <c r="L85" s="328" t="str">
        <f t="shared" si="48"/>
        <v/>
      </c>
      <c r="M85" s="223">
        <f t="shared" si="52"/>
        <v>0</v>
      </c>
      <c r="N85" s="223">
        <f t="shared" ref="N85:Y94" si="58">IF(N$3-$D85&lt;0,0,IF(N$3-$D85=0,$L85/12*(12-($E85-1)),IF(N$3-$D85=$G85,$L85/12*($E85-1),IF(N$3-$D85+1&lt;=$G85,$L85,0))))</f>
        <v>0</v>
      </c>
      <c r="O85" s="223">
        <f t="shared" si="58"/>
        <v>0</v>
      </c>
      <c r="P85" s="223">
        <f t="shared" si="58"/>
        <v>0</v>
      </c>
      <c r="Q85" s="223">
        <f t="shared" si="58"/>
        <v>0</v>
      </c>
      <c r="R85" s="223">
        <f t="shared" si="58"/>
        <v>0</v>
      </c>
      <c r="S85" s="223">
        <f t="shared" si="58"/>
        <v>0</v>
      </c>
      <c r="T85" s="223">
        <f t="shared" si="58"/>
        <v>0</v>
      </c>
      <c r="U85" s="223">
        <f t="shared" si="58"/>
        <v>0</v>
      </c>
      <c r="V85" s="223">
        <f t="shared" si="58"/>
        <v>0</v>
      </c>
      <c r="W85" s="223">
        <f t="shared" si="58"/>
        <v>0</v>
      </c>
      <c r="X85" s="223">
        <f t="shared" si="58"/>
        <v>0</v>
      </c>
      <c r="Y85" s="224">
        <f t="shared" si="58"/>
        <v>0</v>
      </c>
      <c r="Z85" s="328">
        <f t="shared" ref="Z85:AL94" si="59">IF($CD85=2,IF($D85=Z$3,$F85,0),0)</f>
        <v>0</v>
      </c>
      <c r="AA85" s="223">
        <f t="shared" si="59"/>
        <v>0</v>
      </c>
      <c r="AB85" s="223">
        <f t="shared" si="59"/>
        <v>0</v>
      </c>
      <c r="AC85" s="223">
        <f t="shared" si="59"/>
        <v>0</v>
      </c>
      <c r="AD85" s="223">
        <f t="shared" si="59"/>
        <v>0</v>
      </c>
      <c r="AE85" s="223">
        <f t="shared" si="59"/>
        <v>0</v>
      </c>
      <c r="AF85" s="223">
        <f t="shared" si="59"/>
        <v>0</v>
      </c>
      <c r="AG85" s="223">
        <f t="shared" si="59"/>
        <v>0</v>
      </c>
      <c r="AH85" s="223">
        <f t="shared" si="59"/>
        <v>0</v>
      </c>
      <c r="AI85" s="223">
        <f t="shared" si="59"/>
        <v>0</v>
      </c>
      <c r="AJ85" s="223">
        <f t="shared" si="59"/>
        <v>0</v>
      </c>
      <c r="AK85" s="223">
        <f t="shared" si="59"/>
        <v>0</v>
      </c>
      <c r="AL85" s="224">
        <f t="shared" si="59"/>
        <v>0</v>
      </c>
      <c r="AM85" s="328" t="str">
        <f t="shared" si="47"/>
        <v/>
      </c>
      <c r="AN85" s="223" t="str">
        <f t="shared" ref="AN85:AZ94" si="60">IF(AN$3-$D85&lt;0,0,IF(AN$3-$D85=0,$AM85,IF(AN$3-$D85+1&lt;=$G85,$AM85,0)))</f>
        <v/>
      </c>
      <c r="AO85" s="223">
        <f t="shared" si="60"/>
        <v>0</v>
      </c>
      <c r="AP85" s="223">
        <f t="shared" si="60"/>
        <v>0</v>
      </c>
      <c r="AQ85" s="223">
        <f t="shared" si="60"/>
        <v>0</v>
      </c>
      <c r="AR85" s="223">
        <f t="shared" si="60"/>
        <v>0</v>
      </c>
      <c r="AS85" s="223">
        <f t="shared" si="60"/>
        <v>0</v>
      </c>
      <c r="AT85" s="223">
        <f t="shared" si="60"/>
        <v>0</v>
      </c>
      <c r="AU85" s="223">
        <f t="shared" si="60"/>
        <v>0</v>
      </c>
      <c r="AV85" s="223">
        <f t="shared" si="60"/>
        <v>0</v>
      </c>
      <c r="AW85" s="223">
        <f t="shared" si="60"/>
        <v>0</v>
      </c>
      <c r="AX85" s="223">
        <f t="shared" si="60"/>
        <v>0</v>
      </c>
      <c r="AY85" s="223">
        <f t="shared" si="60"/>
        <v>0</v>
      </c>
      <c r="AZ85" s="224">
        <f t="shared" si="60"/>
        <v>0</v>
      </c>
      <c r="BA85" s="328" t="str">
        <f t="shared" si="49"/>
        <v/>
      </c>
      <c r="BB85" s="223" t="str">
        <f t="shared" ref="BB85:BN94" si="61">IF(BB$3-$D85&lt;0,0,IF(BB$3-$D85=0,$BA85,IF(BB$3-$D85+1&lt;=$G85,$BA85,0)))</f>
        <v/>
      </c>
      <c r="BC85" s="223">
        <f t="shared" si="61"/>
        <v>0</v>
      </c>
      <c r="BD85" s="223">
        <f t="shared" si="61"/>
        <v>0</v>
      </c>
      <c r="BE85" s="223">
        <f t="shared" si="61"/>
        <v>0</v>
      </c>
      <c r="BF85" s="223">
        <f t="shared" si="61"/>
        <v>0</v>
      </c>
      <c r="BG85" s="223">
        <f t="shared" si="61"/>
        <v>0</v>
      </c>
      <c r="BH85" s="223">
        <f t="shared" si="61"/>
        <v>0</v>
      </c>
      <c r="BI85" s="223">
        <f t="shared" si="61"/>
        <v>0</v>
      </c>
      <c r="BJ85" s="223">
        <f t="shared" si="61"/>
        <v>0</v>
      </c>
      <c r="BK85" s="223">
        <f t="shared" si="61"/>
        <v>0</v>
      </c>
      <c r="BL85" s="223">
        <f t="shared" si="61"/>
        <v>0</v>
      </c>
      <c r="BM85" s="223">
        <f t="shared" si="61"/>
        <v>0</v>
      </c>
      <c r="BN85" s="224">
        <f t="shared" si="61"/>
        <v>0</v>
      </c>
      <c r="BO85" s="328" t="str">
        <f t="shared" si="50"/>
        <v/>
      </c>
      <c r="BP85" s="223" t="str">
        <f t="shared" ref="BP85:CB94" si="62">IF(BP$3-$D85&lt;0,0,IF(BP$3-$D85=0,$BO85,IF(BP$3-$D85+1&lt;=$G85,$BO85,0)))</f>
        <v/>
      </c>
      <c r="BQ85" s="223">
        <f t="shared" si="62"/>
        <v>0</v>
      </c>
      <c r="BR85" s="223">
        <f t="shared" si="62"/>
        <v>0</v>
      </c>
      <c r="BS85" s="223">
        <f t="shared" si="62"/>
        <v>0</v>
      </c>
      <c r="BT85" s="223">
        <f t="shared" si="62"/>
        <v>0</v>
      </c>
      <c r="BU85" s="223">
        <f t="shared" si="62"/>
        <v>0</v>
      </c>
      <c r="BV85" s="223">
        <f t="shared" si="62"/>
        <v>0</v>
      </c>
      <c r="BW85" s="223">
        <f t="shared" si="62"/>
        <v>0</v>
      </c>
      <c r="BX85" s="223">
        <f t="shared" si="62"/>
        <v>0</v>
      </c>
      <c r="BY85" s="223">
        <f t="shared" si="62"/>
        <v>0</v>
      </c>
      <c r="BZ85" s="223">
        <f t="shared" si="62"/>
        <v>0</v>
      </c>
      <c r="CA85" s="223">
        <f t="shared" si="62"/>
        <v>0</v>
      </c>
      <c r="CB85" s="224">
        <f t="shared" si="62"/>
        <v>0</v>
      </c>
      <c r="CD85" s="73">
        <f t="shared" si="51"/>
        <v>0</v>
      </c>
    </row>
    <row r="86" spans="2:82" ht="24" customHeight="1">
      <c r="B86" s="150">
        <v>82</v>
      </c>
      <c r="C86" s="71"/>
      <c r="D86" s="69"/>
      <c r="E86" s="376"/>
      <c r="F86" s="218"/>
      <c r="G86" s="71"/>
      <c r="H86" s="218" t="s">
        <v>251</v>
      </c>
      <c r="I86" s="517"/>
      <c r="J86" s="508">
        <v>0.25</v>
      </c>
      <c r="K86" s="492">
        <v>100</v>
      </c>
      <c r="L86" s="328" t="str">
        <f t="shared" si="48"/>
        <v/>
      </c>
      <c r="M86" s="223">
        <f t="shared" si="52"/>
        <v>0</v>
      </c>
      <c r="N86" s="223">
        <f t="shared" si="58"/>
        <v>0</v>
      </c>
      <c r="O86" s="223">
        <f t="shared" si="58"/>
        <v>0</v>
      </c>
      <c r="P86" s="223">
        <f t="shared" si="58"/>
        <v>0</v>
      </c>
      <c r="Q86" s="223">
        <f t="shared" si="58"/>
        <v>0</v>
      </c>
      <c r="R86" s="223">
        <f t="shared" si="58"/>
        <v>0</v>
      </c>
      <c r="S86" s="223">
        <f t="shared" si="58"/>
        <v>0</v>
      </c>
      <c r="T86" s="223">
        <f t="shared" si="58"/>
        <v>0</v>
      </c>
      <c r="U86" s="223">
        <f t="shared" si="58"/>
        <v>0</v>
      </c>
      <c r="V86" s="223">
        <f t="shared" si="58"/>
        <v>0</v>
      </c>
      <c r="W86" s="223">
        <f t="shared" si="58"/>
        <v>0</v>
      </c>
      <c r="X86" s="223">
        <f t="shared" si="58"/>
        <v>0</v>
      </c>
      <c r="Y86" s="224">
        <f t="shared" si="58"/>
        <v>0</v>
      </c>
      <c r="Z86" s="328">
        <f t="shared" si="59"/>
        <v>0</v>
      </c>
      <c r="AA86" s="223">
        <f t="shared" si="59"/>
        <v>0</v>
      </c>
      <c r="AB86" s="223">
        <f t="shared" si="59"/>
        <v>0</v>
      </c>
      <c r="AC86" s="223">
        <f t="shared" si="59"/>
        <v>0</v>
      </c>
      <c r="AD86" s="223">
        <f t="shared" si="59"/>
        <v>0</v>
      </c>
      <c r="AE86" s="223">
        <f t="shared" si="59"/>
        <v>0</v>
      </c>
      <c r="AF86" s="223">
        <f t="shared" si="59"/>
        <v>0</v>
      </c>
      <c r="AG86" s="223">
        <f t="shared" si="59"/>
        <v>0</v>
      </c>
      <c r="AH86" s="223">
        <f t="shared" si="59"/>
        <v>0</v>
      </c>
      <c r="AI86" s="223">
        <f t="shared" si="59"/>
        <v>0</v>
      </c>
      <c r="AJ86" s="223">
        <f t="shared" si="59"/>
        <v>0</v>
      </c>
      <c r="AK86" s="223">
        <f t="shared" si="59"/>
        <v>0</v>
      </c>
      <c r="AL86" s="224">
        <f t="shared" si="59"/>
        <v>0</v>
      </c>
      <c r="AM86" s="328" t="str">
        <f t="shared" si="47"/>
        <v/>
      </c>
      <c r="AN86" s="223" t="str">
        <f t="shared" si="60"/>
        <v/>
      </c>
      <c r="AO86" s="223">
        <f t="shared" si="60"/>
        <v>0</v>
      </c>
      <c r="AP86" s="223">
        <f t="shared" si="60"/>
        <v>0</v>
      </c>
      <c r="AQ86" s="223">
        <f t="shared" si="60"/>
        <v>0</v>
      </c>
      <c r="AR86" s="223">
        <f t="shared" si="60"/>
        <v>0</v>
      </c>
      <c r="AS86" s="223">
        <f t="shared" si="60"/>
        <v>0</v>
      </c>
      <c r="AT86" s="223">
        <f t="shared" si="60"/>
        <v>0</v>
      </c>
      <c r="AU86" s="223">
        <f t="shared" si="60"/>
        <v>0</v>
      </c>
      <c r="AV86" s="223">
        <f t="shared" si="60"/>
        <v>0</v>
      </c>
      <c r="AW86" s="223">
        <f t="shared" si="60"/>
        <v>0</v>
      </c>
      <c r="AX86" s="223">
        <f t="shared" si="60"/>
        <v>0</v>
      </c>
      <c r="AY86" s="223">
        <f t="shared" si="60"/>
        <v>0</v>
      </c>
      <c r="AZ86" s="224">
        <f t="shared" si="60"/>
        <v>0</v>
      </c>
      <c r="BA86" s="328" t="str">
        <f t="shared" si="49"/>
        <v/>
      </c>
      <c r="BB86" s="223" t="str">
        <f t="shared" si="61"/>
        <v/>
      </c>
      <c r="BC86" s="223">
        <f t="shared" si="61"/>
        <v>0</v>
      </c>
      <c r="BD86" s="223">
        <f t="shared" si="61"/>
        <v>0</v>
      </c>
      <c r="BE86" s="223">
        <f t="shared" si="61"/>
        <v>0</v>
      </c>
      <c r="BF86" s="223">
        <f t="shared" si="61"/>
        <v>0</v>
      </c>
      <c r="BG86" s="223">
        <f t="shared" si="61"/>
        <v>0</v>
      </c>
      <c r="BH86" s="223">
        <f t="shared" si="61"/>
        <v>0</v>
      </c>
      <c r="BI86" s="223">
        <f t="shared" si="61"/>
        <v>0</v>
      </c>
      <c r="BJ86" s="223">
        <f t="shared" si="61"/>
        <v>0</v>
      </c>
      <c r="BK86" s="223">
        <f t="shared" si="61"/>
        <v>0</v>
      </c>
      <c r="BL86" s="223">
        <f t="shared" si="61"/>
        <v>0</v>
      </c>
      <c r="BM86" s="223">
        <f t="shared" si="61"/>
        <v>0</v>
      </c>
      <c r="BN86" s="224">
        <f t="shared" si="61"/>
        <v>0</v>
      </c>
      <c r="BO86" s="328" t="str">
        <f t="shared" si="50"/>
        <v/>
      </c>
      <c r="BP86" s="223" t="str">
        <f t="shared" si="62"/>
        <v/>
      </c>
      <c r="BQ86" s="223">
        <f t="shared" si="62"/>
        <v>0</v>
      </c>
      <c r="BR86" s="223">
        <f t="shared" si="62"/>
        <v>0</v>
      </c>
      <c r="BS86" s="223">
        <f t="shared" si="62"/>
        <v>0</v>
      </c>
      <c r="BT86" s="223">
        <f t="shared" si="62"/>
        <v>0</v>
      </c>
      <c r="BU86" s="223">
        <f t="shared" si="62"/>
        <v>0</v>
      </c>
      <c r="BV86" s="223">
        <f t="shared" si="62"/>
        <v>0</v>
      </c>
      <c r="BW86" s="223">
        <f t="shared" si="62"/>
        <v>0</v>
      </c>
      <c r="BX86" s="223">
        <f t="shared" si="62"/>
        <v>0</v>
      </c>
      <c r="BY86" s="223">
        <f t="shared" si="62"/>
        <v>0</v>
      </c>
      <c r="BZ86" s="223">
        <f t="shared" si="62"/>
        <v>0</v>
      </c>
      <c r="CA86" s="223">
        <f t="shared" si="62"/>
        <v>0</v>
      </c>
      <c r="CB86" s="224">
        <f t="shared" si="62"/>
        <v>0</v>
      </c>
      <c r="CD86" s="73">
        <f t="shared" si="51"/>
        <v>0</v>
      </c>
    </row>
    <row r="87" spans="2:82" ht="24" customHeight="1">
      <c r="B87" s="150">
        <v>83</v>
      </c>
      <c r="C87" s="71"/>
      <c r="D87" s="69"/>
      <c r="E87" s="376"/>
      <c r="F87" s="218"/>
      <c r="G87" s="71"/>
      <c r="H87" s="218" t="s">
        <v>251</v>
      </c>
      <c r="I87" s="517"/>
      <c r="J87" s="508">
        <v>0.25</v>
      </c>
      <c r="K87" s="492">
        <v>100</v>
      </c>
      <c r="L87" s="328" t="str">
        <f t="shared" si="48"/>
        <v/>
      </c>
      <c r="M87" s="223">
        <f t="shared" si="52"/>
        <v>0</v>
      </c>
      <c r="N87" s="223">
        <f t="shared" si="58"/>
        <v>0</v>
      </c>
      <c r="O87" s="223">
        <f t="shared" si="58"/>
        <v>0</v>
      </c>
      <c r="P87" s="223">
        <f t="shared" si="58"/>
        <v>0</v>
      </c>
      <c r="Q87" s="223">
        <f t="shared" si="58"/>
        <v>0</v>
      </c>
      <c r="R87" s="223">
        <f t="shared" si="58"/>
        <v>0</v>
      </c>
      <c r="S87" s="223">
        <f t="shared" si="58"/>
        <v>0</v>
      </c>
      <c r="T87" s="223">
        <f t="shared" si="58"/>
        <v>0</v>
      </c>
      <c r="U87" s="223">
        <f t="shared" si="58"/>
        <v>0</v>
      </c>
      <c r="V87" s="223">
        <f t="shared" si="58"/>
        <v>0</v>
      </c>
      <c r="W87" s="223">
        <f t="shared" si="58"/>
        <v>0</v>
      </c>
      <c r="X87" s="223">
        <f t="shared" si="58"/>
        <v>0</v>
      </c>
      <c r="Y87" s="224">
        <f t="shared" si="58"/>
        <v>0</v>
      </c>
      <c r="Z87" s="328">
        <f t="shared" si="59"/>
        <v>0</v>
      </c>
      <c r="AA87" s="223">
        <f t="shared" si="59"/>
        <v>0</v>
      </c>
      <c r="AB87" s="223">
        <f t="shared" si="59"/>
        <v>0</v>
      </c>
      <c r="AC87" s="223">
        <f t="shared" si="59"/>
        <v>0</v>
      </c>
      <c r="AD87" s="223">
        <f t="shared" si="59"/>
        <v>0</v>
      </c>
      <c r="AE87" s="223">
        <f t="shared" si="59"/>
        <v>0</v>
      </c>
      <c r="AF87" s="223">
        <f t="shared" si="59"/>
        <v>0</v>
      </c>
      <c r="AG87" s="223">
        <f t="shared" si="59"/>
        <v>0</v>
      </c>
      <c r="AH87" s="223">
        <f t="shared" si="59"/>
        <v>0</v>
      </c>
      <c r="AI87" s="223">
        <f t="shared" si="59"/>
        <v>0</v>
      </c>
      <c r="AJ87" s="223">
        <f t="shared" si="59"/>
        <v>0</v>
      </c>
      <c r="AK87" s="223">
        <f t="shared" si="59"/>
        <v>0</v>
      </c>
      <c r="AL87" s="224">
        <f t="shared" si="59"/>
        <v>0</v>
      </c>
      <c r="AM87" s="328" t="str">
        <f t="shared" si="47"/>
        <v/>
      </c>
      <c r="AN87" s="223" t="str">
        <f t="shared" si="60"/>
        <v/>
      </c>
      <c r="AO87" s="223">
        <f t="shared" si="60"/>
        <v>0</v>
      </c>
      <c r="AP87" s="223">
        <f t="shared" si="60"/>
        <v>0</v>
      </c>
      <c r="AQ87" s="223">
        <f t="shared" si="60"/>
        <v>0</v>
      </c>
      <c r="AR87" s="223">
        <f t="shared" si="60"/>
        <v>0</v>
      </c>
      <c r="AS87" s="223">
        <f t="shared" si="60"/>
        <v>0</v>
      </c>
      <c r="AT87" s="223">
        <f t="shared" si="60"/>
        <v>0</v>
      </c>
      <c r="AU87" s="223">
        <f t="shared" si="60"/>
        <v>0</v>
      </c>
      <c r="AV87" s="223">
        <f t="shared" si="60"/>
        <v>0</v>
      </c>
      <c r="AW87" s="223">
        <f t="shared" si="60"/>
        <v>0</v>
      </c>
      <c r="AX87" s="223">
        <f t="shared" si="60"/>
        <v>0</v>
      </c>
      <c r="AY87" s="223">
        <f t="shared" si="60"/>
        <v>0</v>
      </c>
      <c r="AZ87" s="224">
        <f t="shared" si="60"/>
        <v>0</v>
      </c>
      <c r="BA87" s="328" t="str">
        <f t="shared" si="49"/>
        <v/>
      </c>
      <c r="BB87" s="223" t="str">
        <f t="shared" si="61"/>
        <v/>
      </c>
      <c r="BC87" s="223">
        <f t="shared" si="61"/>
        <v>0</v>
      </c>
      <c r="BD87" s="223">
        <f t="shared" si="61"/>
        <v>0</v>
      </c>
      <c r="BE87" s="223">
        <f t="shared" si="61"/>
        <v>0</v>
      </c>
      <c r="BF87" s="223">
        <f t="shared" si="61"/>
        <v>0</v>
      </c>
      <c r="BG87" s="223">
        <f t="shared" si="61"/>
        <v>0</v>
      </c>
      <c r="BH87" s="223">
        <f t="shared" si="61"/>
        <v>0</v>
      </c>
      <c r="BI87" s="223">
        <f t="shared" si="61"/>
        <v>0</v>
      </c>
      <c r="BJ87" s="223">
        <f t="shared" si="61"/>
        <v>0</v>
      </c>
      <c r="BK87" s="223">
        <f t="shared" si="61"/>
        <v>0</v>
      </c>
      <c r="BL87" s="223">
        <f t="shared" si="61"/>
        <v>0</v>
      </c>
      <c r="BM87" s="223">
        <f t="shared" si="61"/>
        <v>0</v>
      </c>
      <c r="BN87" s="224">
        <f t="shared" si="61"/>
        <v>0</v>
      </c>
      <c r="BO87" s="328" t="str">
        <f t="shared" si="50"/>
        <v/>
      </c>
      <c r="BP87" s="223" t="str">
        <f t="shared" si="62"/>
        <v/>
      </c>
      <c r="BQ87" s="223">
        <f t="shared" si="62"/>
        <v>0</v>
      </c>
      <c r="BR87" s="223">
        <f t="shared" si="62"/>
        <v>0</v>
      </c>
      <c r="BS87" s="223">
        <f t="shared" si="62"/>
        <v>0</v>
      </c>
      <c r="BT87" s="223">
        <f t="shared" si="62"/>
        <v>0</v>
      </c>
      <c r="BU87" s="223">
        <f t="shared" si="62"/>
        <v>0</v>
      </c>
      <c r="BV87" s="223">
        <f t="shared" si="62"/>
        <v>0</v>
      </c>
      <c r="BW87" s="223">
        <f t="shared" si="62"/>
        <v>0</v>
      </c>
      <c r="BX87" s="223">
        <f t="shared" si="62"/>
        <v>0</v>
      </c>
      <c r="BY87" s="223">
        <f t="shared" si="62"/>
        <v>0</v>
      </c>
      <c r="BZ87" s="223">
        <f t="shared" si="62"/>
        <v>0</v>
      </c>
      <c r="CA87" s="223">
        <f t="shared" si="62"/>
        <v>0</v>
      </c>
      <c r="CB87" s="224">
        <f t="shared" si="62"/>
        <v>0</v>
      </c>
      <c r="CD87" s="73">
        <f t="shared" si="51"/>
        <v>0</v>
      </c>
    </row>
    <row r="88" spans="2:82" ht="24" customHeight="1">
      <c r="B88" s="150">
        <v>84</v>
      </c>
      <c r="C88" s="71"/>
      <c r="D88" s="69"/>
      <c r="E88" s="376"/>
      <c r="F88" s="218"/>
      <c r="G88" s="71"/>
      <c r="H88" s="218" t="s">
        <v>251</v>
      </c>
      <c r="I88" s="517"/>
      <c r="J88" s="508">
        <v>0.25</v>
      </c>
      <c r="K88" s="492">
        <v>100</v>
      </c>
      <c r="L88" s="328" t="str">
        <f t="shared" si="48"/>
        <v/>
      </c>
      <c r="M88" s="223">
        <f t="shared" si="52"/>
        <v>0</v>
      </c>
      <c r="N88" s="223">
        <f t="shared" si="58"/>
        <v>0</v>
      </c>
      <c r="O88" s="223">
        <f t="shared" si="58"/>
        <v>0</v>
      </c>
      <c r="P88" s="223">
        <f t="shared" si="58"/>
        <v>0</v>
      </c>
      <c r="Q88" s="223">
        <f t="shared" si="58"/>
        <v>0</v>
      </c>
      <c r="R88" s="223">
        <f t="shared" si="58"/>
        <v>0</v>
      </c>
      <c r="S88" s="223">
        <f t="shared" si="58"/>
        <v>0</v>
      </c>
      <c r="T88" s="223">
        <f t="shared" si="58"/>
        <v>0</v>
      </c>
      <c r="U88" s="223">
        <f t="shared" si="58"/>
        <v>0</v>
      </c>
      <c r="V88" s="223">
        <f t="shared" si="58"/>
        <v>0</v>
      </c>
      <c r="W88" s="223">
        <f t="shared" si="58"/>
        <v>0</v>
      </c>
      <c r="X88" s="223">
        <f t="shared" si="58"/>
        <v>0</v>
      </c>
      <c r="Y88" s="224">
        <f t="shared" si="58"/>
        <v>0</v>
      </c>
      <c r="Z88" s="328">
        <f t="shared" si="59"/>
        <v>0</v>
      </c>
      <c r="AA88" s="223">
        <f t="shared" si="59"/>
        <v>0</v>
      </c>
      <c r="AB88" s="223">
        <f t="shared" si="59"/>
        <v>0</v>
      </c>
      <c r="AC88" s="223">
        <f t="shared" si="59"/>
        <v>0</v>
      </c>
      <c r="AD88" s="223">
        <f t="shared" si="59"/>
        <v>0</v>
      </c>
      <c r="AE88" s="223">
        <f t="shared" si="59"/>
        <v>0</v>
      </c>
      <c r="AF88" s="223">
        <f t="shared" si="59"/>
        <v>0</v>
      </c>
      <c r="AG88" s="223">
        <f t="shared" si="59"/>
        <v>0</v>
      </c>
      <c r="AH88" s="223">
        <f t="shared" si="59"/>
        <v>0</v>
      </c>
      <c r="AI88" s="223">
        <f t="shared" si="59"/>
        <v>0</v>
      </c>
      <c r="AJ88" s="223">
        <f t="shared" si="59"/>
        <v>0</v>
      </c>
      <c r="AK88" s="223">
        <f t="shared" si="59"/>
        <v>0</v>
      </c>
      <c r="AL88" s="224">
        <f t="shared" si="59"/>
        <v>0</v>
      </c>
      <c r="AM88" s="328" t="str">
        <f t="shared" si="47"/>
        <v/>
      </c>
      <c r="AN88" s="223" t="str">
        <f t="shared" si="60"/>
        <v/>
      </c>
      <c r="AO88" s="223">
        <f t="shared" si="60"/>
        <v>0</v>
      </c>
      <c r="AP88" s="223">
        <f t="shared" si="60"/>
        <v>0</v>
      </c>
      <c r="AQ88" s="223">
        <f t="shared" si="60"/>
        <v>0</v>
      </c>
      <c r="AR88" s="223">
        <f t="shared" si="60"/>
        <v>0</v>
      </c>
      <c r="AS88" s="223">
        <f t="shared" si="60"/>
        <v>0</v>
      </c>
      <c r="AT88" s="223">
        <f t="shared" si="60"/>
        <v>0</v>
      </c>
      <c r="AU88" s="223">
        <f t="shared" si="60"/>
        <v>0</v>
      </c>
      <c r="AV88" s="223">
        <f t="shared" si="60"/>
        <v>0</v>
      </c>
      <c r="AW88" s="223">
        <f t="shared" si="60"/>
        <v>0</v>
      </c>
      <c r="AX88" s="223">
        <f t="shared" si="60"/>
        <v>0</v>
      </c>
      <c r="AY88" s="223">
        <f t="shared" si="60"/>
        <v>0</v>
      </c>
      <c r="AZ88" s="224">
        <f t="shared" si="60"/>
        <v>0</v>
      </c>
      <c r="BA88" s="328" t="str">
        <f t="shared" si="49"/>
        <v/>
      </c>
      <c r="BB88" s="223" t="str">
        <f t="shared" si="61"/>
        <v/>
      </c>
      <c r="BC88" s="223">
        <f t="shared" si="61"/>
        <v>0</v>
      </c>
      <c r="BD88" s="223">
        <f t="shared" si="61"/>
        <v>0</v>
      </c>
      <c r="BE88" s="223">
        <f t="shared" si="61"/>
        <v>0</v>
      </c>
      <c r="BF88" s="223">
        <f t="shared" si="61"/>
        <v>0</v>
      </c>
      <c r="BG88" s="223">
        <f t="shared" si="61"/>
        <v>0</v>
      </c>
      <c r="BH88" s="223">
        <f t="shared" si="61"/>
        <v>0</v>
      </c>
      <c r="BI88" s="223">
        <f t="shared" si="61"/>
        <v>0</v>
      </c>
      <c r="BJ88" s="223">
        <f t="shared" si="61"/>
        <v>0</v>
      </c>
      <c r="BK88" s="223">
        <f t="shared" si="61"/>
        <v>0</v>
      </c>
      <c r="BL88" s="223">
        <f t="shared" si="61"/>
        <v>0</v>
      </c>
      <c r="BM88" s="223">
        <f t="shared" si="61"/>
        <v>0</v>
      </c>
      <c r="BN88" s="224">
        <f t="shared" si="61"/>
        <v>0</v>
      </c>
      <c r="BO88" s="328" t="str">
        <f t="shared" si="50"/>
        <v/>
      </c>
      <c r="BP88" s="223" t="str">
        <f t="shared" si="62"/>
        <v/>
      </c>
      <c r="BQ88" s="223">
        <f t="shared" si="62"/>
        <v>0</v>
      </c>
      <c r="BR88" s="223">
        <f t="shared" si="62"/>
        <v>0</v>
      </c>
      <c r="BS88" s="223">
        <f t="shared" si="62"/>
        <v>0</v>
      </c>
      <c r="BT88" s="223">
        <f t="shared" si="62"/>
        <v>0</v>
      </c>
      <c r="BU88" s="223">
        <f t="shared" si="62"/>
        <v>0</v>
      </c>
      <c r="BV88" s="223">
        <f t="shared" si="62"/>
        <v>0</v>
      </c>
      <c r="BW88" s="223">
        <f t="shared" si="62"/>
        <v>0</v>
      </c>
      <c r="BX88" s="223">
        <f t="shared" si="62"/>
        <v>0</v>
      </c>
      <c r="BY88" s="223">
        <f t="shared" si="62"/>
        <v>0</v>
      </c>
      <c r="BZ88" s="223">
        <f t="shared" si="62"/>
        <v>0</v>
      </c>
      <c r="CA88" s="223">
        <f t="shared" si="62"/>
        <v>0</v>
      </c>
      <c r="CB88" s="224">
        <f t="shared" si="62"/>
        <v>0</v>
      </c>
      <c r="CD88" s="73">
        <f t="shared" si="51"/>
        <v>0</v>
      </c>
    </row>
    <row r="89" spans="2:82" ht="24" customHeight="1">
      <c r="B89" s="150">
        <v>85</v>
      </c>
      <c r="C89" s="71"/>
      <c r="D89" s="69"/>
      <c r="E89" s="376"/>
      <c r="F89" s="218"/>
      <c r="G89" s="71"/>
      <c r="H89" s="218" t="s">
        <v>251</v>
      </c>
      <c r="I89" s="517"/>
      <c r="J89" s="508">
        <v>0.25</v>
      </c>
      <c r="K89" s="492">
        <v>100</v>
      </c>
      <c r="L89" s="328" t="str">
        <f t="shared" si="48"/>
        <v/>
      </c>
      <c r="M89" s="223">
        <f t="shared" si="52"/>
        <v>0</v>
      </c>
      <c r="N89" s="223">
        <f t="shared" si="58"/>
        <v>0</v>
      </c>
      <c r="O89" s="223">
        <f t="shared" si="58"/>
        <v>0</v>
      </c>
      <c r="P89" s="223">
        <f t="shared" si="58"/>
        <v>0</v>
      </c>
      <c r="Q89" s="223">
        <f t="shared" si="58"/>
        <v>0</v>
      </c>
      <c r="R89" s="223">
        <f t="shared" si="58"/>
        <v>0</v>
      </c>
      <c r="S89" s="223">
        <f t="shared" si="58"/>
        <v>0</v>
      </c>
      <c r="T89" s="223">
        <f t="shared" si="58"/>
        <v>0</v>
      </c>
      <c r="U89" s="223">
        <f t="shared" si="58"/>
        <v>0</v>
      </c>
      <c r="V89" s="223">
        <f t="shared" si="58"/>
        <v>0</v>
      </c>
      <c r="W89" s="223">
        <f t="shared" si="58"/>
        <v>0</v>
      </c>
      <c r="X89" s="223">
        <f t="shared" si="58"/>
        <v>0</v>
      </c>
      <c r="Y89" s="224">
        <f t="shared" si="58"/>
        <v>0</v>
      </c>
      <c r="Z89" s="328">
        <f t="shared" si="59"/>
        <v>0</v>
      </c>
      <c r="AA89" s="223">
        <f t="shared" si="59"/>
        <v>0</v>
      </c>
      <c r="AB89" s="223">
        <f t="shared" si="59"/>
        <v>0</v>
      </c>
      <c r="AC89" s="223">
        <f t="shared" si="59"/>
        <v>0</v>
      </c>
      <c r="AD89" s="223">
        <f t="shared" si="59"/>
        <v>0</v>
      </c>
      <c r="AE89" s="223">
        <f t="shared" si="59"/>
        <v>0</v>
      </c>
      <c r="AF89" s="223">
        <f t="shared" si="59"/>
        <v>0</v>
      </c>
      <c r="AG89" s="223">
        <f t="shared" si="59"/>
        <v>0</v>
      </c>
      <c r="AH89" s="223">
        <f t="shared" si="59"/>
        <v>0</v>
      </c>
      <c r="AI89" s="223">
        <f t="shared" si="59"/>
        <v>0</v>
      </c>
      <c r="AJ89" s="223">
        <f t="shared" si="59"/>
        <v>0</v>
      </c>
      <c r="AK89" s="223">
        <f t="shared" si="59"/>
        <v>0</v>
      </c>
      <c r="AL89" s="224">
        <f t="shared" si="59"/>
        <v>0</v>
      </c>
      <c r="AM89" s="328" t="str">
        <f t="shared" si="47"/>
        <v/>
      </c>
      <c r="AN89" s="223" t="str">
        <f t="shared" si="60"/>
        <v/>
      </c>
      <c r="AO89" s="223">
        <f t="shared" si="60"/>
        <v>0</v>
      </c>
      <c r="AP89" s="223">
        <f t="shared" si="60"/>
        <v>0</v>
      </c>
      <c r="AQ89" s="223">
        <f t="shared" si="60"/>
        <v>0</v>
      </c>
      <c r="AR89" s="223">
        <f t="shared" si="60"/>
        <v>0</v>
      </c>
      <c r="AS89" s="223">
        <f t="shared" si="60"/>
        <v>0</v>
      </c>
      <c r="AT89" s="223">
        <f t="shared" si="60"/>
        <v>0</v>
      </c>
      <c r="AU89" s="223">
        <f t="shared" si="60"/>
        <v>0</v>
      </c>
      <c r="AV89" s="223">
        <f t="shared" si="60"/>
        <v>0</v>
      </c>
      <c r="AW89" s="223">
        <f t="shared" si="60"/>
        <v>0</v>
      </c>
      <c r="AX89" s="223">
        <f t="shared" si="60"/>
        <v>0</v>
      </c>
      <c r="AY89" s="223">
        <f t="shared" si="60"/>
        <v>0</v>
      </c>
      <c r="AZ89" s="224">
        <f t="shared" si="60"/>
        <v>0</v>
      </c>
      <c r="BA89" s="328" t="str">
        <f t="shared" si="49"/>
        <v/>
      </c>
      <c r="BB89" s="223" t="str">
        <f t="shared" si="61"/>
        <v/>
      </c>
      <c r="BC89" s="223">
        <f t="shared" si="61"/>
        <v>0</v>
      </c>
      <c r="BD89" s="223">
        <f t="shared" si="61"/>
        <v>0</v>
      </c>
      <c r="BE89" s="223">
        <f t="shared" si="61"/>
        <v>0</v>
      </c>
      <c r="BF89" s="223">
        <f t="shared" si="61"/>
        <v>0</v>
      </c>
      <c r="BG89" s="223">
        <f t="shared" si="61"/>
        <v>0</v>
      </c>
      <c r="BH89" s="223">
        <f t="shared" si="61"/>
        <v>0</v>
      </c>
      <c r="BI89" s="223">
        <f t="shared" si="61"/>
        <v>0</v>
      </c>
      <c r="BJ89" s="223">
        <f t="shared" si="61"/>
        <v>0</v>
      </c>
      <c r="BK89" s="223">
        <f t="shared" si="61"/>
        <v>0</v>
      </c>
      <c r="BL89" s="223">
        <f t="shared" si="61"/>
        <v>0</v>
      </c>
      <c r="BM89" s="223">
        <f t="shared" si="61"/>
        <v>0</v>
      </c>
      <c r="BN89" s="224">
        <f t="shared" si="61"/>
        <v>0</v>
      </c>
      <c r="BO89" s="328" t="str">
        <f t="shared" si="50"/>
        <v/>
      </c>
      <c r="BP89" s="223" t="str">
        <f t="shared" si="62"/>
        <v/>
      </c>
      <c r="BQ89" s="223">
        <f t="shared" si="62"/>
        <v>0</v>
      </c>
      <c r="BR89" s="223">
        <f t="shared" si="62"/>
        <v>0</v>
      </c>
      <c r="BS89" s="223">
        <f t="shared" si="62"/>
        <v>0</v>
      </c>
      <c r="BT89" s="223">
        <f t="shared" si="62"/>
        <v>0</v>
      </c>
      <c r="BU89" s="223">
        <f t="shared" si="62"/>
        <v>0</v>
      </c>
      <c r="BV89" s="223">
        <f t="shared" si="62"/>
        <v>0</v>
      </c>
      <c r="BW89" s="223">
        <f t="shared" si="62"/>
        <v>0</v>
      </c>
      <c r="BX89" s="223">
        <f t="shared" si="62"/>
        <v>0</v>
      </c>
      <c r="BY89" s="223">
        <f t="shared" si="62"/>
        <v>0</v>
      </c>
      <c r="BZ89" s="223">
        <f t="shared" si="62"/>
        <v>0</v>
      </c>
      <c r="CA89" s="223">
        <f t="shared" si="62"/>
        <v>0</v>
      </c>
      <c r="CB89" s="224">
        <f t="shared" si="62"/>
        <v>0</v>
      </c>
      <c r="CD89" s="73">
        <f t="shared" si="51"/>
        <v>0</v>
      </c>
    </row>
    <row r="90" spans="2:82" ht="24" customHeight="1">
      <c r="B90" s="150">
        <v>86</v>
      </c>
      <c r="C90" s="71"/>
      <c r="D90" s="69"/>
      <c r="E90" s="376"/>
      <c r="F90" s="218"/>
      <c r="G90" s="71"/>
      <c r="H90" s="218" t="s">
        <v>251</v>
      </c>
      <c r="I90" s="517"/>
      <c r="J90" s="508">
        <v>0.25</v>
      </c>
      <c r="K90" s="492">
        <v>100</v>
      </c>
      <c r="L90" s="328" t="str">
        <f t="shared" si="48"/>
        <v/>
      </c>
      <c r="M90" s="223">
        <f t="shared" si="52"/>
        <v>0</v>
      </c>
      <c r="N90" s="223">
        <f t="shared" si="58"/>
        <v>0</v>
      </c>
      <c r="O90" s="223">
        <f t="shared" si="58"/>
        <v>0</v>
      </c>
      <c r="P90" s="223">
        <f t="shared" si="58"/>
        <v>0</v>
      </c>
      <c r="Q90" s="223">
        <f t="shared" si="58"/>
        <v>0</v>
      </c>
      <c r="R90" s="223">
        <f t="shared" si="58"/>
        <v>0</v>
      </c>
      <c r="S90" s="223">
        <f t="shared" si="58"/>
        <v>0</v>
      </c>
      <c r="T90" s="223">
        <f t="shared" si="58"/>
        <v>0</v>
      </c>
      <c r="U90" s="223">
        <f t="shared" si="58"/>
        <v>0</v>
      </c>
      <c r="V90" s="223">
        <f t="shared" si="58"/>
        <v>0</v>
      </c>
      <c r="W90" s="223">
        <f t="shared" si="58"/>
        <v>0</v>
      </c>
      <c r="X90" s="223">
        <f t="shared" si="58"/>
        <v>0</v>
      </c>
      <c r="Y90" s="224">
        <f t="shared" si="58"/>
        <v>0</v>
      </c>
      <c r="Z90" s="328">
        <f t="shared" si="59"/>
        <v>0</v>
      </c>
      <c r="AA90" s="223">
        <f t="shared" si="59"/>
        <v>0</v>
      </c>
      <c r="AB90" s="223">
        <f t="shared" si="59"/>
        <v>0</v>
      </c>
      <c r="AC90" s="223">
        <f t="shared" si="59"/>
        <v>0</v>
      </c>
      <c r="AD90" s="223">
        <f t="shared" si="59"/>
        <v>0</v>
      </c>
      <c r="AE90" s="223">
        <f t="shared" si="59"/>
        <v>0</v>
      </c>
      <c r="AF90" s="223">
        <f t="shared" si="59"/>
        <v>0</v>
      </c>
      <c r="AG90" s="223">
        <f t="shared" si="59"/>
        <v>0</v>
      </c>
      <c r="AH90" s="223">
        <f t="shared" si="59"/>
        <v>0</v>
      </c>
      <c r="AI90" s="223">
        <f t="shared" si="59"/>
        <v>0</v>
      </c>
      <c r="AJ90" s="223">
        <f t="shared" si="59"/>
        <v>0</v>
      </c>
      <c r="AK90" s="223">
        <f t="shared" si="59"/>
        <v>0</v>
      </c>
      <c r="AL90" s="224">
        <f t="shared" si="59"/>
        <v>0</v>
      </c>
      <c r="AM90" s="328" t="str">
        <f t="shared" si="47"/>
        <v/>
      </c>
      <c r="AN90" s="223" t="str">
        <f t="shared" si="60"/>
        <v/>
      </c>
      <c r="AO90" s="223">
        <f t="shared" si="60"/>
        <v>0</v>
      </c>
      <c r="AP90" s="223">
        <f t="shared" si="60"/>
        <v>0</v>
      </c>
      <c r="AQ90" s="223">
        <f t="shared" si="60"/>
        <v>0</v>
      </c>
      <c r="AR90" s="223">
        <f t="shared" si="60"/>
        <v>0</v>
      </c>
      <c r="AS90" s="223">
        <f t="shared" si="60"/>
        <v>0</v>
      </c>
      <c r="AT90" s="223">
        <f t="shared" si="60"/>
        <v>0</v>
      </c>
      <c r="AU90" s="223">
        <f t="shared" si="60"/>
        <v>0</v>
      </c>
      <c r="AV90" s="223">
        <f t="shared" si="60"/>
        <v>0</v>
      </c>
      <c r="AW90" s="223">
        <f t="shared" si="60"/>
        <v>0</v>
      </c>
      <c r="AX90" s="223">
        <f t="shared" si="60"/>
        <v>0</v>
      </c>
      <c r="AY90" s="223">
        <f t="shared" si="60"/>
        <v>0</v>
      </c>
      <c r="AZ90" s="224">
        <f t="shared" si="60"/>
        <v>0</v>
      </c>
      <c r="BA90" s="328" t="str">
        <f t="shared" si="49"/>
        <v/>
      </c>
      <c r="BB90" s="223" t="str">
        <f t="shared" si="61"/>
        <v/>
      </c>
      <c r="BC90" s="223">
        <f t="shared" si="61"/>
        <v>0</v>
      </c>
      <c r="BD90" s="223">
        <f t="shared" si="61"/>
        <v>0</v>
      </c>
      <c r="BE90" s="223">
        <f t="shared" si="61"/>
        <v>0</v>
      </c>
      <c r="BF90" s="223">
        <f t="shared" si="61"/>
        <v>0</v>
      </c>
      <c r="BG90" s="223">
        <f t="shared" si="61"/>
        <v>0</v>
      </c>
      <c r="BH90" s="223">
        <f t="shared" si="61"/>
        <v>0</v>
      </c>
      <c r="BI90" s="223">
        <f t="shared" si="61"/>
        <v>0</v>
      </c>
      <c r="BJ90" s="223">
        <f t="shared" si="61"/>
        <v>0</v>
      </c>
      <c r="BK90" s="223">
        <f t="shared" si="61"/>
        <v>0</v>
      </c>
      <c r="BL90" s="223">
        <f t="shared" si="61"/>
        <v>0</v>
      </c>
      <c r="BM90" s="223">
        <f t="shared" si="61"/>
        <v>0</v>
      </c>
      <c r="BN90" s="224">
        <f t="shared" si="61"/>
        <v>0</v>
      </c>
      <c r="BO90" s="328" t="str">
        <f t="shared" si="50"/>
        <v/>
      </c>
      <c r="BP90" s="223" t="str">
        <f t="shared" si="62"/>
        <v/>
      </c>
      <c r="BQ90" s="223">
        <f t="shared" si="62"/>
        <v>0</v>
      </c>
      <c r="BR90" s="223">
        <f t="shared" si="62"/>
        <v>0</v>
      </c>
      <c r="BS90" s="223">
        <f t="shared" si="62"/>
        <v>0</v>
      </c>
      <c r="BT90" s="223">
        <f t="shared" si="62"/>
        <v>0</v>
      </c>
      <c r="BU90" s="223">
        <f t="shared" si="62"/>
        <v>0</v>
      </c>
      <c r="BV90" s="223">
        <f t="shared" si="62"/>
        <v>0</v>
      </c>
      <c r="BW90" s="223">
        <f t="shared" si="62"/>
        <v>0</v>
      </c>
      <c r="BX90" s="223">
        <f t="shared" si="62"/>
        <v>0</v>
      </c>
      <c r="BY90" s="223">
        <f t="shared" si="62"/>
        <v>0</v>
      </c>
      <c r="BZ90" s="223">
        <f t="shared" si="62"/>
        <v>0</v>
      </c>
      <c r="CA90" s="223">
        <f t="shared" si="62"/>
        <v>0</v>
      </c>
      <c r="CB90" s="224">
        <f t="shared" si="62"/>
        <v>0</v>
      </c>
      <c r="CD90" s="73">
        <f t="shared" si="51"/>
        <v>0</v>
      </c>
    </row>
    <row r="91" spans="2:82" ht="24" customHeight="1">
      <c r="B91" s="150">
        <v>87</v>
      </c>
      <c r="C91" s="71"/>
      <c r="D91" s="69"/>
      <c r="E91" s="376"/>
      <c r="F91" s="218"/>
      <c r="G91" s="71"/>
      <c r="H91" s="218" t="s">
        <v>251</v>
      </c>
      <c r="I91" s="517"/>
      <c r="J91" s="508">
        <v>0.25</v>
      </c>
      <c r="K91" s="492">
        <v>100</v>
      </c>
      <c r="L91" s="328" t="str">
        <f t="shared" si="48"/>
        <v/>
      </c>
      <c r="M91" s="223">
        <f t="shared" si="52"/>
        <v>0</v>
      </c>
      <c r="N91" s="223">
        <f t="shared" si="58"/>
        <v>0</v>
      </c>
      <c r="O91" s="223">
        <f t="shared" si="58"/>
        <v>0</v>
      </c>
      <c r="P91" s="223">
        <f t="shared" si="58"/>
        <v>0</v>
      </c>
      <c r="Q91" s="223">
        <f t="shared" si="58"/>
        <v>0</v>
      </c>
      <c r="R91" s="223">
        <f t="shared" si="58"/>
        <v>0</v>
      </c>
      <c r="S91" s="223">
        <f t="shared" si="58"/>
        <v>0</v>
      </c>
      <c r="T91" s="223">
        <f t="shared" si="58"/>
        <v>0</v>
      </c>
      <c r="U91" s="223">
        <f t="shared" si="58"/>
        <v>0</v>
      </c>
      <c r="V91" s="223">
        <f t="shared" si="58"/>
        <v>0</v>
      </c>
      <c r="W91" s="223">
        <f t="shared" si="58"/>
        <v>0</v>
      </c>
      <c r="X91" s="223">
        <f t="shared" si="58"/>
        <v>0</v>
      </c>
      <c r="Y91" s="224">
        <f t="shared" si="58"/>
        <v>0</v>
      </c>
      <c r="Z91" s="328">
        <f t="shared" si="59"/>
        <v>0</v>
      </c>
      <c r="AA91" s="223">
        <f t="shared" si="59"/>
        <v>0</v>
      </c>
      <c r="AB91" s="223">
        <f t="shared" si="59"/>
        <v>0</v>
      </c>
      <c r="AC91" s="223">
        <f t="shared" si="59"/>
        <v>0</v>
      </c>
      <c r="AD91" s="223">
        <f t="shared" si="59"/>
        <v>0</v>
      </c>
      <c r="AE91" s="223">
        <f t="shared" si="59"/>
        <v>0</v>
      </c>
      <c r="AF91" s="223">
        <f t="shared" si="59"/>
        <v>0</v>
      </c>
      <c r="AG91" s="223">
        <f t="shared" si="59"/>
        <v>0</v>
      </c>
      <c r="AH91" s="223">
        <f t="shared" si="59"/>
        <v>0</v>
      </c>
      <c r="AI91" s="223">
        <f t="shared" si="59"/>
        <v>0</v>
      </c>
      <c r="AJ91" s="223">
        <f t="shared" si="59"/>
        <v>0</v>
      </c>
      <c r="AK91" s="223">
        <f t="shared" si="59"/>
        <v>0</v>
      </c>
      <c r="AL91" s="224">
        <f t="shared" si="59"/>
        <v>0</v>
      </c>
      <c r="AM91" s="328" t="str">
        <f t="shared" si="47"/>
        <v/>
      </c>
      <c r="AN91" s="223" t="str">
        <f t="shared" si="60"/>
        <v/>
      </c>
      <c r="AO91" s="223">
        <f t="shared" si="60"/>
        <v>0</v>
      </c>
      <c r="AP91" s="223">
        <f t="shared" si="60"/>
        <v>0</v>
      </c>
      <c r="AQ91" s="223">
        <f t="shared" si="60"/>
        <v>0</v>
      </c>
      <c r="AR91" s="223">
        <f t="shared" si="60"/>
        <v>0</v>
      </c>
      <c r="AS91" s="223">
        <f t="shared" si="60"/>
        <v>0</v>
      </c>
      <c r="AT91" s="223">
        <f t="shared" si="60"/>
        <v>0</v>
      </c>
      <c r="AU91" s="223">
        <f t="shared" si="60"/>
        <v>0</v>
      </c>
      <c r="AV91" s="223">
        <f t="shared" si="60"/>
        <v>0</v>
      </c>
      <c r="AW91" s="223">
        <f t="shared" si="60"/>
        <v>0</v>
      </c>
      <c r="AX91" s="223">
        <f t="shared" si="60"/>
        <v>0</v>
      </c>
      <c r="AY91" s="223">
        <f t="shared" si="60"/>
        <v>0</v>
      </c>
      <c r="AZ91" s="224">
        <f t="shared" si="60"/>
        <v>0</v>
      </c>
      <c r="BA91" s="328" t="str">
        <f t="shared" si="49"/>
        <v/>
      </c>
      <c r="BB91" s="223" t="str">
        <f t="shared" si="61"/>
        <v/>
      </c>
      <c r="BC91" s="223">
        <f t="shared" si="61"/>
        <v>0</v>
      </c>
      <c r="BD91" s="223">
        <f t="shared" si="61"/>
        <v>0</v>
      </c>
      <c r="BE91" s="223">
        <f t="shared" si="61"/>
        <v>0</v>
      </c>
      <c r="BF91" s="223">
        <f t="shared" si="61"/>
        <v>0</v>
      </c>
      <c r="BG91" s="223">
        <f t="shared" si="61"/>
        <v>0</v>
      </c>
      <c r="BH91" s="223">
        <f t="shared" si="61"/>
        <v>0</v>
      </c>
      <c r="BI91" s="223">
        <f t="shared" si="61"/>
        <v>0</v>
      </c>
      <c r="BJ91" s="223">
        <f t="shared" si="61"/>
        <v>0</v>
      </c>
      <c r="BK91" s="223">
        <f t="shared" si="61"/>
        <v>0</v>
      </c>
      <c r="BL91" s="223">
        <f t="shared" si="61"/>
        <v>0</v>
      </c>
      <c r="BM91" s="223">
        <f t="shared" si="61"/>
        <v>0</v>
      </c>
      <c r="BN91" s="224">
        <f t="shared" si="61"/>
        <v>0</v>
      </c>
      <c r="BO91" s="328" t="str">
        <f t="shared" si="50"/>
        <v/>
      </c>
      <c r="BP91" s="223" t="str">
        <f t="shared" si="62"/>
        <v/>
      </c>
      <c r="BQ91" s="223">
        <f t="shared" si="62"/>
        <v>0</v>
      </c>
      <c r="BR91" s="223">
        <f t="shared" si="62"/>
        <v>0</v>
      </c>
      <c r="BS91" s="223">
        <f t="shared" si="62"/>
        <v>0</v>
      </c>
      <c r="BT91" s="223">
        <f t="shared" si="62"/>
        <v>0</v>
      </c>
      <c r="BU91" s="223">
        <f t="shared" si="62"/>
        <v>0</v>
      </c>
      <c r="BV91" s="223">
        <f t="shared" si="62"/>
        <v>0</v>
      </c>
      <c r="BW91" s="223">
        <f t="shared" si="62"/>
        <v>0</v>
      </c>
      <c r="BX91" s="223">
        <f t="shared" si="62"/>
        <v>0</v>
      </c>
      <c r="BY91" s="223">
        <f t="shared" si="62"/>
        <v>0</v>
      </c>
      <c r="BZ91" s="223">
        <f t="shared" si="62"/>
        <v>0</v>
      </c>
      <c r="CA91" s="223">
        <f t="shared" si="62"/>
        <v>0</v>
      </c>
      <c r="CB91" s="224">
        <f t="shared" si="62"/>
        <v>0</v>
      </c>
      <c r="CD91" s="73">
        <f t="shared" si="51"/>
        <v>0</v>
      </c>
    </row>
    <row r="92" spans="2:82" ht="24" customHeight="1">
      <c r="B92" s="150">
        <v>88</v>
      </c>
      <c r="C92" s="71"/>
      <c r="D92" s="69"/>
      <c r="E92" s="376"/>
      <c r="F92" s="218"/>
      <c r="G92" s="71"/>
      <c r="H92" s="218" t="s">
        <v>251</v>
      </c>
      <c r="I92" s="517"/>
      <c r="J92" s="508">
        <v>0.25</v>
      </c>
      <c r="K92" s="492">
        <v>100</v>
      </c>
      <c r="L92" s="328" t="str">
        <f t="shared" si="48"/>
        <v/>
      </c>
      <c r="M92" s="223">
        <f t="shared" si="52"/>
        <v>0</v>
      </c>
      <c r="N92" s="223">
        <f t="shared" si="58"/>
        <v>0</v>
      </c>
      <c r="O92" s="223">
        <f t="shared" si="58"/>
        <v>0</v>
      </c>
      <c r="P92" s="223">
        <f t="shared" si="58"/>
        <v>0</v>
      </c>
      <c r="Q92" s="223">
        <f t="shared" si="58"/>
        <v>0</v>
      </c>
      <c r="R92" s="223">
        <f t="shared" si="58"/>
        <v>0</v>
      </c>
      <c r="S92" s="223">
        <f t="shared" si="58"/>
        <v>0</v>
      </c>
      <c r="T92" s="223">
        <f t="shared" si="58"/>
        <v>0</v>
      </c>
      <c r="U92" s="223">
        <f t="shared" si="58"/>
        <v>0</v>
      </c>
      <c r="V92" s="223">
        <f t="shared" si="58"/>
        <v>0</v>
      </c>
      <c r="W92" s="223">
        <f t="shared" si="58"/>
        <v>0</v>
      </c>
      <c r="X92" s="223">
        <f t="shared" si="58"/>
        <v>0</v>
      </c>
      <c r="Y92" s="224">
        <f t="shared" si="58"/>
        <v>0</v>
      </c>
      <c r="Z92" s="328">
        <f t="shared" si="59"/>
        <v>0</v>
      </c>
      <c r="AA92" s="223">
        <f t="shared" si="59"/>
        <v>0</v>
      </c>
      <c r="AB92" s="223">
        <f t="shared" si="59"/>
        <v>0</v>
      </c>
      <c r="AC92" s="223">
        <f t="shared" si="59"/>
        <v>0</v>
      </c>
      <c r="AD92" s="223">
        <f t="shared" si="59"/>
        <v>0</v>
      </c>
      <c r="AE92" s="223">
        <f t="shared" si="59"/>
        <v>0</v>
      </c>
      <c r="AF92" s="223">
        <f t="shared" si="59"/>
        <v>0</v>
      </c>
      <c r="AG92" s="223">
        <f t="shared" si="59"/>
        <v>0</v>
      </c>
      <c r="AH92" s="223">
        <f t="shared" si="59"/>
        <v>0</v>
      </c>
      <c r="AI92" s="223">
        <f t="shared" si="59"/>
        <v>0</v>
      </c>
      <c r="AJ92" s="223">
        <f t="shared" si="59"/>
        <v>0</v>
      </c>
      <c r="AK92" s="223">
        <f t="shared" si="59"/>
        <v>0</v>
      </c>
      <c r="AL92" s="224">
        <f t="shared" si="59"/>
        <v>0</v>
      </c>
      <c r="AM92" s="328" t="str">
        <f t="shared" si="47"/>
        <v/>
      </c>
      <c r="AN92" s="223" t="str">
        <f t="shared" si="60"/>
        <v/>
      </c>
      <c r="AO92" s="223">
        <f t="shared" si="60"/>
        <v>0</v>
      </c>
      <c r="AP92" s="223">
        <f t="shared" si="60"/>
        <v>0</v>
      </c>
      <c r="AQ92" s="223">
        <f t="shared" si="60"/>
        <v>0</v>
      </c>
      <c r="AR92" s="223">
        <f t="shared" si="60"/>
        <v>0</v>
      </c>
      <c r="AS92" s="223">
        <f t="shared" si="60"/>
        <v>0</v>
      </c>
      <c r="AT92" s="223">
        <f t="shared" si="60"/>
        <v>0</v>
      </c>
      <c r="AU92" s="223">
        <f t="shared" si="60"/>
        <v>0</v>
      </c>
      <c r="AV92" s="223">
        <f t="shared" si="60"/>
        <v>0</v>
      </c>
      <c r="AW92" s="223">
        <f t="shared" si="60"/>
        <v>0</v>
      </c>
      <c r="AX92" s="223">
        <f t="shared" si="60"/>
        <v>0</v>
      </c>
      <c r="AY92" s="223">
        <f t="shared" si="60"/>
        <v>0</v>
      </c>
      <c r="AZ92" s="224">
        <f t="shared" si="60"/>
        <v>0</v>
      </c>
      <c r="BA92" s="328" t="str">
        <f t="shared" si="49"/>
        <v/>
      </c>
      <c r="BB92" s="223" t="str">
        <f t="shared" si="61"/>
        <v/>
      </c>
      <c r="BC92" s="223">
        <f t="shared" si="61"/>
        <v>0</v>
      </c>
      <c r="BD92" s="223">
        <f t="shared" si="61"/>
        <v>0</v>
      </c>
      <c r="BE92" s="223">
        <f t="shared" si="61"/>
        <v>0</v>
      </c>
      <c r="BF92" s="223">
        <f t="shared" si="61"/>
        <v>0</v>
      </c>
      <c r="BG92" s="223">
        <f t="shared" si="61"/>
        <v>0</v>
      </c>
      <c r="BH92" s="223">
        <f t="shared" si="61"/>
        <v>0</v>
      </c>
      <c r="BI92" s="223">
        <f t="shared" si="61"/>
        <v>0</v>
      </c>
      <c r="BJ92" s="223">
        <f t="shared" si="61"/>
        <v>0</v>
      </c>
      <c r="BK92" s="223">
        <f t="shared" si="61"/>
        <v>0</v>
      </c>
      <c r="BL92" s="223">
        <f t="shared" si="61"/>
        <v>0</v>
      </c>
      <c r="BM92" s="223">
        <f t="shared" si="61"/>
        <v>0</v>
      </c>
      <c r="BN92" s="224">
        <f t="shared" si="61"/>
        <v>0</v>
      </c>
      <c r="BO92" s="328" t="str">
        <f t="shared" si="50"/>
        <v/>
      </c>
      <c r="BP92" s="223" t="str">
        <f t="shared" si="62"/>
        <v/>
      </c>
      <c r="BQ92" s="223">
        <f t="shared" si="62"/>
        <v>0</v>
      </c>
      <c r="BR92" s="223">
        <f t="shared" si="62"/>
        <v>0</v>
      </c>
      <c r="BS92" s="223">
        <f t="shared" si="62"/>
        <v>0</v>
      </c>
      <c r="BT92" s="223">
        <f t="shared" si="62"/>
        <v>0</v>
      </c>
      <c r="BU92" s="223">
        <f t="shared" si="62"/>
        <v>0</v>
      </c>
      <c r="BV92" s="223">
        <f t="shared" si="62"/>
        <v>0</v>
      </c>
      <c r="BW92" s="223">
        <f t="shared" si="62"/>
        <v>0</v>
      </c>
      <c r="BX92" s="223">
        <f t="shared" si="62"/>
        <v>0</v>
      </c>
      <c r="BY92" s="223">
        <f t="shared" si="62"/>
        <v>0</v>
      </c>
      <c r="BZ92" s="223">
        <f t="shared" si="62"/>
        <v>0</v>
      </c>
      <c r="CA92" s="223">
        <f t="shared" si="62"/>
        <v>0</v>
      </c>
      <c r="CB92" s="224">
        <f t="shared" si="62"/>
        <v>0</v>
      </c>
      <c r="CD92" s="73">
        <f t="shared" si="51"/>
        <v>0</v>
      </c>
    </row>
    <row r="93" spans="2:82" ht="24" customHeight="1">
      <c r="B93" s="150">
        <v>89</v>
      </c>
      <c r="C93" s="71"/>
      <c r="D93" s="69"/>
      <c r="E93" s="376"/>
      <c r="F93" s="218"/>
      <c r="G93" s="71"/>
      <c r="H93" s="218" t="s">
        <v>251</v>
      </c>
      <c r="I93" s="517"/>
      <c r="J93" s="508">
        <v>0.25</v>
      </c>
      <c r="K93" s="492">
        <v>100</v>
      </c>
      <c r="L93" s="328" t="str">
        <f t="shared" si="48"/>
        <v/>
      </c>
      <c r="M93" s="223">
        <f t="shared" si="52"/>
        <v>0</v>
      </c>
      <c r="N93" s="223">
        <f t="shared" si="58"/>
        <v>0</v>
      </c>
      <c r="O93" s="223">
        <f t="shared" si="58"/>
        <v>0</v>
      </c>
      <c r="P93" s="223">
        <f t="shared" si="58"/>
        <v>0</v>
      </c>
      <c r="Q93" s="223">
        <f t="shared" si="58"/>
        <v>0</v>
      </c>
      <c r="R93" s="223">
        <f t="shared" si="58"/>
        <v>0</v>
      </c>
      <c r="S93" s="223">
        <f t="shared" si="58"/>
        <v>0</v>
      </c>
      <c r="T93" s="223">
        <f t="shared" si="58"/>
        <v>0</v>
      </c>
      <c r="U93" s="223">
        <f t="shared" si="58"/>
        <v>0</v>
      </c>
      <c r="V93" s="223">
        <f t="shared" si="58"/>
        <v>0</v>
      </c>
      <c r="W93" s="223">
        <f t="shared" si="58"/>
        <v>0</v>
      </c>
      <c r="X93" s="223">
        <f t="shared" si="58"/>
        <v>0</v>
      </c>
      <c r="Y93" s="224">
        <f t="shared" si="58"/>
        <v>0</v>
      </c>
      <c r="Z93" s="328">
        <f t="shared" si="59"/>
        <v>0</v>
      </c>
      <c r="AA93" s="223">
        <f t="shared" si="59"/>
        <v>0</v>
      </c>
      <c r="AB93" s="223">
        <f t="shared" si="59"/>
        <v>0</v>
      </c>
      <c r="AC93" s="223">
        <f t="shared" si="59"/>
        <v>0</v>
      </c>
      <c r="AD93" s="223">
        <f t="shared" si="59"/>
        <v>0</v>
      </c>
      <c r="AE93" s="223">
        <f t="shared" si="59"/>
        <v>0</v>
      </c>
      <c r="AF93" s="223">
        <f t="shared" si="59"/>
        <v>0</v>
      </c>
      <c r="AG93" s="223">
        <f t="shared" si="59"/>
        <v>0</v>
      </c>
      <c r="AH93" s="223">
        <f t="shared" si="59"/>
        <v>0</v>
      </c>
      <c r="AI93" s="223">
        <f t="shared" si="59"/>
        <v>0</v>
      </c>
      <c r="AJ93" s="223">
        <f t="shared" si="59"/>
        <v>0</v>
      </c>
      <c r="AK93" s="223">
        <f t="shared" si="59"/>
        <v>0</v>
      </c>
      <c r="AL93" s="224">
        <f t="shared" si="59"/>
        <v>0</v>
      </c>
      <c r="AM93" s="328" t="str">
        <f t="shared" si="47"/>
        <v/>
      </c>
      <c r="AN93" s="223" t="str">
        <f t="shared" si="60"/>
        <v/>
      </c>
      <c r="AO93" s="223">
        <f t="shared" si="60"/>
        <v>0</v>
      </c>
      <c r="AP93" s="223">
        <f t="shared" si="60"/>
        <v>0</v>
      </c>
      <c r="AQ93" s="223">
        <f t="shared" si="60"/>
        <v>0</v>
      </c>
      <c r="AR93" s="223">
        <f t="shared" si="60"/>
        <v>0</v>
      </c>
      <c r="AS93" s="223">
        <f t="shared" si="60"/>
        <v>0</v>
      </c>
      <c r="AT93" s="223">
        <f t="shared" si="60"/>
        <v>0</v>
      </c>
      <c r="AU93" s="223">
        <f t="shared" si="60"/>
        <v>0</v>
      </c>
      <c r="AV93" s="223">
        <f t="shared" si="60"/>
        <v>0</v>
      </c>
      <c r="AW93" s="223">
        <f t="shared" si="60"/>
        <v>0</v>
      </c>
      <c r="AX93" s="223">
        <f t="shared" si="60"/>
        <v>0</v>
      </c>
      <c r="AY93" s="223">
        <f t="shared" si="60"/>
        <v>0</v>
      </c>
      <c r="AZ93" s="224">
        <f t="shared" si="60"/>
        <v>0</v>
      </c>
      <c r="BA93" s="328" t="str">
        <f t="shared" si="49"/>
        <v/>
      </c>
      <c r="BB93" s="223" t="str">
        <f t="shared" si="61"/>
        <v/>
      </c>
      <c r="BC93" s="223">
        <f t="shared" si="61"/>
        <v>0</v>
      </c>
      <c r="BD93" s="223">
        <f t="shared" si="61"/>
        <v>0</v>
      </c>
      <c r="BE93" s="223">
        <f t="shared" si="61"/>
        <v>0</v>
      </c>
      <c r="BF93" s="223">
        <f t="shared" si="61"/>
        <v>0</v>
      </c>
      <c r="BG93" s="223">
        <f t="shared" si="61"/>
        <v>0</v>
      </c>
      <c r="BH93" s="223">
        <f t="shared" si="61"/>
        <v>0</v>
      </c>
      <c r="BI93" s="223">
        <f t="shared" si="61"/>
        <v>0</v>
      </c>
      <c r="BJ93" s="223">
        <f t="shared" si="61"/>
        <v>0</v>
      </c>
      <c r="BK93" s="223">
        <f t="shared" si="61"/>
        <v>0</v>
      </c>
      <c r="BL93" s="223">
        <f t="shared" si="61"/>
        <v>0</v>
      </c>
      <c r="BM93" s="223">
        <f t="shared" si="61"/>
        <v>0</v>
      </c>
      <c r="BN93" s="224">
        <f t="shared" si="61"/>
        <v>0</v>
      </c>
      <c r="BO93" s="328" t="str">
        <f t="shared" si="50"/>
        <v/>
      </c>
      <c r="BP93" s="223" t="str">
        <f t="shared" si="62"/>
        <v/>
      </c>
      <c r="BQ93" s="223">
        <f t="shared" si="62"/>
        <v>0</v>
      </c>
      <c r="BR93" s="223">
        <f t="shared" si="62"/>
        <v>0</v>
      </c>
      <c r="BS93" s="223">
        <f t="shared" si="62"/>
        <v>0</v>
      </c>
      <c r="BT93" s="223">
        <f t="shared" si="62"/>
        <v>0</v>
      </c>
      <c r="BU93" s="223">
        <f t="shared" si="62"/>
        <v>0</v>
      </c>
      <c r="BV93" s="223">
        <f t="shared" si="62"/>
        <v>0</v>
      </c>
      <c r="BW93" s="223">
        <f t="shared" si="62"/>
        <v>0</v>
      </c>
      <c r="BX93" s="223">
        <f t="shared" si="62"/>
        <v>0</v>
      </c>
      <c r="BY93" s="223">
        <f t="shared" si="62"/>
        <v>0</v>
      </c>
      <c r="BZ93" s="223">
        <f t="shared" si="62"/>
        <v>0</v>
      </c>
      <c r="CA93" s="223">
        <f t="shared" si="62"/>
        <v>0</v>
      </c>
      <c r="CB93" s="224">
        <f t="shared" si="62"/>
        <v>0</v>
      </c>
      <c r="CD93" s="73">
        <f t="shared" si="51"/>
        <v>0</v>
      </c>
    </row>
    <row r="94" spans="2:82" ht="24" customHeight="1">
      <c r="B94" s="150">
        <v>90</v>
      </c>
      <c r="C94" s="71"/>
      <c r="D94" s="69"/>
      <c r="E94" s="376"/>
      <c r="F94" s="218"/>
      <c r="G94" s="71"/>
      <c r="H94" s="218" t="s">
        <v>251</v>
      </c>
      <c r="I94" s="517"/>
      <c r="J94" s="508">
        <v>0.25</v>
      </c>
      <c r="K94" s="492">
        <v>100</v>
      </c>
      <c r="L94" s="328" t="str">
        <f t="shared" si="48"/>
        <v/>
      </c>
      <c r="M94" s="223">
        <f t="shared" si="52"/>
        <v>0</v>
      </c>
      <c r="N94" s="223">
        <f t="shared" si="58"/>
        <v>0</v>
      </c>
      <c r="O94" s="223">
        <f t="shared" si="58"/>
        <v>0</v>
      </c>
      <c r="P94" s="223">
        <f t="shared" si="58"/>
        <v>0</v>
      </c>
      <c r="Q94" s="223">
        <f t="shared" si="58"/>
        <v>0</v>
      </c>
      <c r="R94" s="223">
        <f t="shared" si="58"/>
        <v>0</v>
      </c>
      <c r="S94" s="223">
        <f t="shared" si="58"/>
        <v>0</v>
      </c>
      <c r="T94" s="223">
        <f t="shared" si="58"/>
        <v>0</v>
      </c>
      <c r="U94" s="223">
        <f t="shared" si="58"/>
        <v>0</v>
      </c>
      <c r="V94" s="223">
        <f t="shared" si="58"/>
        <v>0</v>
      </c>
      <c r="W94" s="223">
        <f t="shared" si="58"/>
        <v>0</v>
      </c>
      <c r="X94" s="223">
        <f t="shared" si="58"/>
        <v>0</v>
      </c>
      <c r="Y94" s="224">
        <f t="shared" si="58"/>
        <v>0</v>
      </c>
      <c r="Z94" s="328">
        <f t="shared" si="59"/>
        <v>0</v>
      </c>
      <c r="AA94" s="223">
        <f t="shared" si="59"/>
        <v>0</v>
      </c>
      <c r="AB94" s="223">
        <f t="shared" si="59"/>
        <v>0</v>
      </c>
      <c r="AC94" s="223">
        <f t="shared" si="59"/>
        <v>0</v>
      </c>
      <c r="AD94" s="223">
        <f t="shared" si="59"/>
        <v>0</v>
      </c>
      <c r="AE94" s="223">
        <f t="shared" si="59"/>
        <v>0</v>
      </c>
      <c r="AF94" s="223">
        <f t="shared" si="59"/>
        <v>0</v>
      </c>
      <c r="AG94" s="223">
        <f t="shared" si="59"/>
        <v>0</v>
      </c>
      <c r="AH94" s="223">
        <f t="shared" si="59"/>
        <v>0</v>
      </c>
      <c r="AI94" s="223">
        <f t="shared" si="59"/>
        <v>0</v>
      </c>
      <c r="AJ94" s="223">
        <f t="shared" si="59"/>
        <v>0</v>
      </c>
      <c r="AK94" s="223">
        <f t="shared" si="59"/>
        <v>0</v>
      </c>
      <c r="AL94" s="224">
        <f t="shared" si="59"/>
        <v>0</v>
      </c>
      <c r="AM94" s="328" t="str">
        <f t="shared" si="47"/>
        <v/>
      </c>
      <c r="AN94" s="223" t="str">
        <f t="shared" si="60"/>
        <v/>
      </c>
      <c r="AO94" s="223">
        <f t="shared" si="60"/>
        <v>0</v>
      </c>
      <c r="AP94" s="223">
        <f t="shared" si="60"/>
        <v>0</v>
      </c>
      <c r="AQ94" s="223">
        <f t="shared" si="60"/>
        <v>0</v>
      </c>
      <c r="AR94" s="223">
        <f t="shared" si="60"/>
        <v>0</v>
      </c>
      <c r="AS94" s="223">
        <f t="shared" si="60"/>
        <v>0</v>
      </c>
      <c r="AT94" s="223">
        <f t="shared" si="60"/>
        <v>0</v>
      </c>
      <c r="AU94" s="223">
        <f t="shared" si="60"/>
        <v>0</v>
      </c>
      <c r="AV94" s="223">
        <f t="shared" si="60"/>
        <v>0</v>
      </c>
      <c r="AW94" s="223">
        <f t="shared" si="60"/>
        <v>0</v>
      </c>
      <c r="AX94" s="223">
        <f t="shared" si="60"/>
        <v>0</v>
      </c>
      <c r="AY94" s="223">
        <f t="shared" si="60"/>
        <v>0</v>
      </c>
      <c r="AZ94" s="224">
        <f t="shared" si="60"/>
        <v>0</v>
      </c>
      <c r="BA94" s="328" t="str">
        <f t="shared" si="49"/>
        <v/>
      </c>
      <c r="BB94" s="223" t="str">
        <f t="shared" si="61"/>
        <v/>
      </c>
      <c r="BC94" s="223">
        <f t="shared" si="61"/>
        <v>0</v>
      </c>
      <c r="BD94" s="223">
        <f t="shared" si="61"/>
        <v>0</v>
      </c>
      <c r="BE94" s="223">
        <f t="shared" si="61"/>
        <v>0</v>
      </c>
      <c r="BF94" s="223">
        <f t="shared" si="61"/>
        <v>0</v>
      </c>
      <c r="BG94" s="223">
        <f t="shared" si="61"/>
        <v>0</v>
      </c>
      <c r="BH94" s="223">
        <f t="shared" si="61"/>
        <v>0</v>
      </c>
      <c r="BI94" s="223">
        <f t="shared" si="61"/>
        <v>0</v>
      </c>
      <c r="BJ94" s="223">
        <f t="shared" si="61"/>
        <v>0</v>
      </c>
      <c r="BK94" s="223">
        <f t="shared" si="61"/>
        <v>0</v>
      </c>
      <c r="BL94" s="223">
        <f t="shared" si="61"/>
        <v>0</v>
      </c>
      <c r="BM94" s="223">
        <f t="shared" si="61"/>
        <v>0</v>
      </c>
      <c r="BN94" s="224">
        <f t="shared" si="61"/>
        <v>0</v>
      </c>
      <c r="BO94" s="328" t="str">
        <f t="shared" si="50"/>
        <v/>
      </c>
      <c r="BP94" s="223" t="str">
        <f t="shared" si="62"/>
        <v/>
      </c>
      <c r="BQ94" s="223">
        <f t="shared" si="62"/>
        <v>0</v>
      </c>
      <c r="BR94" s="223">
        <f t="shared" si="62"/>
        <v>0</v>
      </c>
      <c r="BS94" s="223">
        <f t="shared" si="62"/>
        <v>0</v>
      </c>
      <c r="BT94" s="223">
        <f t="shared" si="62"/>
        <v>0</v>
      </c>
      <c r="BU94" s="223">
        <f t="shared" si="62"/>
        <v>0</v>
      </c>
      <c r="BV94" s="223">
        <f t="shared" si="62"/>
        <v>0</v>
      </c>
      <c r="BW94" s="223">
        <f t="shared" si="62"/>
        <v>0</v>
      </c>
      <c r="BX94" s="223">
        <f t="shared" si="62"/>
        <v>0</v>
      </c>
      <c r="BY94" s="223">
        <f t="shared" si="62"/>
        <v>0</v>
      </c>
      <c r="BZ94" s="223">
        <f t="shared" si="62"/>
        <v>0</v>
      </c>
      <c r="CA94" s="223">
        <f t="shared" si="62"/>
        <v>0</v>
      </c>
      <c r="CB94" s="224">
        <f t="shared" si="62"/>
        <v>0</v>
      </c>
      <c r="CD94" s="73">
        <f t="shared" si="51"/>
        <v>0</v>
      </c>
    </row>
    <row r="95" spans="2:82" ht="24" customHeight="1">
      <c r="B95" s="150">
        <v>91</v>
      </c>
      <c r="C95" s="71"/>
      <c r="D95" s="69"/>
      <c r="E95" s="376"/>
      <c r="F95" s="218"/>
      <c r="G95" s="71"/>
      <c r="H95" s="218" t="s">
        <v>251</v>
      </c>
      <c r="I95" s="517"/>
      <c r="J95" s="508">
        <v>0.25</v>
      </c>
      <c r="K95" s="492">
        <v>100</v>
      </c>
      <c r="L95" s="328" t="str">
        <f t="shared" si="48"/>
        <v/>
      </c>
      <c r="M95" s="223">
        <f t="shared" si="52"/>
        <v>0</v>
      </c>
      <c r="N95" s="223">
        <f t="shared" ref="N95:Y103" si="63">IF(N$3-$D95&lt;0,0,IF(N$3-$D95=0,$L95/12*(12-($E95-1)),IF(N$3-$D95=$G95,$L95/12*($E95-1),IF(N$3-$D95+1&lt;=$G95,$L95,0))))</f>
        <v>0</v>
      </c>
      <c r="O95" s="223">
        <f t="shared" si="63"/>
        <v>0</v>
      </c>
      <c r="P95" s="223">
        <f t="shared" si="63"/>
        <v>0</v>
      </c>
      <c r="Q95" s="223">
        <f t="shared" si="63"/>
        <v>0</v>
      </c>
      <c r="R95" s="223">
        <f t="shared" si="63"/>
        <v>0</v>
      </c>
      <c r="S95" s="223">
        <f t="shared" si="63"/>
        <v>0</v>
      </c>
      <c r="T95" s="223">
        <f t="shared" si="63"/>
        <v>0</v>
      </c>
      <c r="U95" s="223">
        <f t="shared" si="63"/>
        <v>0</v>
      </c>
      <c r="V95" s="223">
        <f t="shared" si="63"/>
        <v>0</v>
      </c>
      <c r="W95" s="223">
        <f t="shared" si="63"/>
        <v>0</v>
      </c>
      <c r="X95" s="223">
        <f t="shared" si="63"/>
        <v>0</v>
      </c>
      <c r="Y95" s="224">
        <f t="shared" si="63"/>
        <v>0</v>
      </c>
      <c r="Z95" s="328">
        <f t="shared" ref="Z95:AL103" si="64">IF($CD95=2,IF($D95=Z$3,$F95,0),0)</f>
        <v>0</v>
      </c>
      <c r="AA95" s="223">
        <f t="shared" si="64"/>
        <v>0</v>
      </c>
      <c r="AB95" s="223">
        <f t="shared" si="64"/>
        <v>0</v>
      </c>
      <c r="AC95" s="223">
        <f t="shared" si="64"/>
        <v>0</v>
      </c>
      <c r="AD95" s="223">
        <f t="shared" si="64"/>
        <v>0</v>
      </c>
      <c r="AE95" s="223">
        <f t="shared" si="64"/>
        <v>0</v>
      </c>
      <c r="AF95" s="223">
        <f t="shared" si="64"/>
        <v>0</v>
      </c>
      <c r="AG95" s="223">
        <f t="shared" si="64"/>
        <v>0</v>
      </c>
      <c r="AH95" s="223">
        <f t="shared" si="64"/>
        <v>0</v>
      </c>
      <c r="AI95" s="223">
        <f t="shared" si="64"/>
        <v>0</v>
      </c>
      <c r="AJ95" s="223">
        <f t="shared" si="64"/>
        <v>0</v>
      </c>
      <c r="AK95" s="223">
        <f t="shared" si="64"/>
        <v>0</v>
      </c>
      <c r="AL95" s="224">
        <f t="shared" si="64"/>
        <v>0</v>
      </c>
      <c r="AM95" s="328" t="str">
        <f t="shared" si="47"/>
        <v/>
      </c>
      <c r="AN95" s="223" t="str">
        <f t="shared" ref="AN95:AZ103" si="65">IF(AN$3-$D95&lt;0,0,IF(AN$3-$D95=0,$AM95,IF(AN$3-$D95+1&lt;=$G95,$AM95,0)))</f>
        <v/>
      </c>
      <c r="AO95" s="223">
        <f t="shared" si="65"/>
        <v>0</v>
      </c>
      <c r="AP95" s="223">
        <f t="shared" si="65"/>
        <v>0</v>
      </c>
      <c r="AQ95" s="223">
        <f t="shared" si="65"/>
        <v>0</v>
      </c>
      <c r="AR95" s="223">
        <f t="shared" si="65"/>
        <v>0</v>
      </c>
      <c r="AS95" s="223">
        <f t="shared" si="65"/>
        <v>0</v>
      </c>
      <c r="AT95" s="223">
        <f t="shared" si="65"/>
        <v>0</v>
      </c>
      <c r="AU95" s="223">
        <f t="shared" si="65"/>
        <v>0</v>
      </c>
      <c r="AV95" s="223">
        <f t="shared" si="65"/>
        <v>0</v>
      </c>
      <c r="AW95" s="223">
        <f t="shared" si="65"/>
        <v>0</v>
      </c>
      <c r="AX95" s="223">
        <f t="shared" si="65"/>
        <v>0</v>
      </c>
      <c r="AY95" s="223">
        <f t="shared" si="65"/>
        <v>0</v>
      </c>
      <c r="AZ95" s="224">
        <f t="shared" si="65"/>
        <v>0</v>
      </c>
      <c r="BA95" s="328" t="str">
        <f t="shared" si="49"/>
        <v/>
      </c>
      <c r="BB95" s="223" t="str">
        <f t="shared" ref="BB95:BN103" si="66">IF(BB$3-$D95&lt;0,0,IF(BB$3-$D95=0,$BA95,IF(BB$3-$D95+1&lt;=$G95,$BA95,0)))</f>
        <v/>
      </c>
      <c r="BC95" s="223">
        <f t="shared" si="66"/>
        <v>0</v>
      </c>
      <c r="BD95" s="223">
        <f t="shared" si="66"/>
        <v>0</v>
      </c>
      <c r="BE95" s="223">
        <f t="shared" si="66"/>
        <v>0</v>
      </c>
      <c r="BF95" s="223">
        <f t="shared" si="66"/>
        <v>0</v>
      </c>
      <c r="BG95" s="223">
        <f t="shared" si="66"/>
        <v>0</v>
      </c>
      <c r="BH95" s="223">
        <f t="shared" si="66"/>
        <v>0</v>
      </c>
      <c r="BI95" s="223">
        <f t="shared" si="66"/>
        <v>0</v>
      </c>
      <c r="BJ95" s="223">
        <f t="shared" si="66"/>
        <v>0</v>
      </c>
      <c r="BK95" s="223">
        <f t="shared" si="66"/>
        <v>0</v>
      </c>
      <c r="BL95" s="223">
        <f t="shared" si="66"/>
        <v>0</v>
      </c>
      <c r="BM95" s="223">
        <f t="shared" si="66"/>
        <v>0</v>
      </c>
      <c r="BN95" s="224">
        <f t="shared" si="66"/>
        <v>0</v>
      </c>
      <c r="BO95" s="328" t="str">
        <f t="shared" si="50"/>
        <v/>
      </c>
      <c r="BP95" s="223" t="str">
        <f t="shared" ref="BP95:CB103" si="67">IF(BP$3-$D95&lt;0,0,IF(BP$3-$D95=0,$BO95,IF(BP$3-$D95+1&lt;=$G95,$BO95,0)))</f>
        <v/>
      </c>
      <c r="BQ95" s="223">
        <f t="shared" si="67"/>
        <v>0</v>
      </c>
      <c r="BR95" s="223">
        <f t="shared" si="67"/>
        <v>0</v>
      </c>
      <c r="BS95" s="223">
        <f t="shared" si="67"/>
        <v>0</v>
      </c>
      <c r="BT95" s="223">
        <f t="shared" si="67"/>
        <v>0</v>
      </c>
      <c r="BU95" s="223">
        <f t="shared" si="67"/>
        <v>0</v>
      </c>
      <c r="BV95" s="223">
        <f t="shared" si="67"/>
        <v>0</v>
      </c>
      <c r="BW95" s="223">
        <f t="shared" si="67"/>
        <v>0</v>
      </c>
      <c r="BX95" s="223">
        <f t="shared" si="67"/>
        <v>0</v>
      </c>
      <c r="BY95" s="223">
        <f t="shared" si="67"/>
        <v>0</v>
      </c>
      <c r="BZ95" s="223">
        <f t="shared" si="67"/>
        <v>0</v>
      </c>
      <c r="CA95" s="223">
        <f t="shared" si="67"/>
        <v>0</v>
      </c>
      <c r="CB95" s="224">
        <f t="shared" si="67"/>
        <v>0</v>
      </c>
      <c r="CD95" s="73">
        <f t="shared" si="51"/>
        <v>0</v>
      </c>
    </row>
    <row r="96" spans="2:82" ht="24" customHeight="1">
      <c r="B96" s="150">
        <v>92</v>
      </c>
      <c r="C96" s="71"/>
      <c r="D96" s="69"/>
      <c r="E96" s="376"/>
      <c r="F96" s="218"/>
      <c r="G96" s="71"/>
      <c r="H96" s="218" t="s">
        <v>251</v>
      </c>
      <c r="I96" s="517"/>
      <c r="J96" s="508">
        <v>0.25</v>
      </c>
      <c r="K96" s="492">
        <v>100</v>
      </c>
      <c r="L96" s="328" t="str">
        <f t="shared" si="48"/>
        <v/>
      </c>
      <c r="M96" s="223">
        <f t="shared" si="52"/>
        <v>0</v>
      </c>
      <c r="N96" s="223">
        <f t="shared" si="63"/>
        <v>0</v>
      </c>
      <c r="O96" s="223">
        <f t="shared" si="63"/>
        <v>0</v>
      </c>
      <c r="P96" s="223">
        <f t="shared" si="63"/>
        <v>0</v>
      </c>
      <c r="Q96" s="223">
        <f t="shared" si="63"/>
        <v>0</v>
      </c>
      <c r="R96" s="223">
        <f t="shared" si="63"/>
        <v>0</v>
      </c>
      <c r="S96" s="223">
        <f t="shared" si="63"/>
        <v>0</v>
      </c>
      <c r="T96" s="223">
        <f t="shared" si="63"/>
        <v>0</v>
      </c>
      <c r="U96" s="223">
        <f t="shared" si="63"/>
        <v>0</v>
      </c>
      <c r="V96" s="223">
        <f t="shared" si="63"/>
        <v>0</v>
      </c>
      <c r="W96" s="223">
        <f t="shared" si="63"/>
        <v>0</v>
      </c>
      <c r="X96" s="223">
        <f t="shared" si="63"/>
        <v>0</v>
      </c>
      <c r="Y96" s="224">
        <f t="shared" si="63"/>
        <v>0</v>
      </c>
      <c r="Z96" s="328">
        <f t="shared" si="64"/>
        <v>0</v>
      </c>
      <c r="AA96" s="223">
        <f t="shared" si="64"/>
        <v>0</v>
      </c>
      <c r="AB96" s="223">
        <f t="shared" si="64"/>
        <v>0</v>
      </c>
      <c r="AC96" s="223">
        <f t="shared" si="64"/>
        <v>0</v>
      </c>
      <c r="AD96" s="223">
        <f t="shared" si="64"/>
        <v>0</v>
      </c>
      <c r="AE96" s="223">
        <f t="shared" si="64"/>
        <v>0</v>
      </c>
      <c r="AF96" s="223">
        <f t="shared" si="64"/>
        <v>0</v>
      </c>
      <c r="AG96" s="223">
        <f t="shared" si="64"/>
        <v>0</v>
      </c>
      <c r="AH96" s="223">
        <f t="shared" si="64"/>
        <v>0</v>
      </c>
      <c r="AI96" s="223">
        <f t="shared" si="64"/>
        <v>0</v>
      </c>
      <c r="AJ96" s="223">
        <f t="shared" si="64"/>
        <v>0</v>
      </c>
      <c r="AK96" s="223">
        <f t="shared" si="64"/>
        <v>0</v>
      </c>
      <c r="AL96" s="224">
        <f t="shared" si="64"/>
        <v>0</v>
      </c>
      <c r="AM96" s="328" t="str">
        <f t="shared" si="47"/>
        <v/>
      </c>
      <c r="AN96" s="223" t="str">
        <f t="shared" si="65"/>
        <v/>
      </c>
      <c r="AO96" s="223">
        <f t="shared" si="65"/>
        <v>0</v>
      </c>
      <c r="AP96" s="223">
        <f t="shared" si="65"/>
        <v>0</v>
      </c>
      <c r="AQ96" s="223">
        <f t="shared" si="65"/>
        <v>0</v>
      </c>
      <c r="AR96" s="223">
        <f t="shared" si="65"/>
        <v>0</v>
      </c>
      <c r="AS96" s="223">
        <f t="shared" si="65"/>
        <v>0</v>
      </c>
      <c r="AT96" s="223">
        <f t="shared" si="65"/>
        <v>0</v>
      </c>
      <c r="AU96" s="223">
        <f t="shared" si="65"/>
        <v>0</v>
      </c>
      <c r="AV96" s="223">
        <f t="shared" si="65"/>
        <v>0</v>
      </c>
      <c r="AW96" s="223">
        <f t="shared" si="65"/>
        <v>0</v>
      </c>
      <c r="AX96" s="223">
        <f t="shared" si="65"/>
        <v>0</v>
      </c>
      <c r="AY96" s="223">
        <f t="shared" si="65"/>
        <v>0</v>
      </c>
      <c r="AZ96" s="224">
        <f t="shared" si="65"/>
        <v>0</v>
      </c>
      <c r="BA96" s="328" t="str">
        <f t="shared" si="49"/>
        <v/>
      </c>
      <c r="BB96" s="223" t="str">
        <f t="shared" si="66"/>
        <v/>
      </c>
      <c r="BC96" s="223">
        <f t="shared" si="66"/>
        <v>0</v>
      </c>
      <c r="BD96" s="223">
        <f t="shared" si="66"/>
        <v>0</v>
      </c>
      <c r="BE96" s="223">
        <f t="shared" si="66"/>
        <v>0</v>
      </c>
      <c r="BF96" s="223">
        <f t="shared" si="66"/>
        <v>0</v>
      </c>
      <c r="BG96" s="223">
        <f t="shared" si="66"/>
        <v>0</v>
      </c>
      <c r="BH96" s="223">
        <f t="shared" si="66"/>
        <v>0</v>
      </c>
      <c r="BI96" s="223">
        <f t="shared" si="66"/>
        <v>0</v>
      </c>
      <c r="BJ96" s="223">
        <f t="shared" si="66"/>
        <v>0</v>
      </c>
      <c r="BK96" s="223">
        <f t="shared" si="66"/>
        <v>0</v>
      </c>
      <c r="BL96" s="223">
        <f t="shared" si="66"/>
        <v>0</v>
      </c>
      <c r="BM96" s="223">
        <f t="shared" si="66"/>
        <v>0</v>
      </c>
      <c r="BN96" s="224">
        <f t="shared" si="66"/>
        <v>0</v>
      </c>
      <c r="BO96" s="328" t="str">
        <f t="shared" si="50"/>
        <v/>
      </c>
      <c r="BP96" s="223" t="str">
        <f t="shared" si="67"/>
        <v/>
      </c>
      <c r="BQ96" s="223">
        <f t="shared" si="67"/>
        <v>0</v>
      </c>
      <c r="BR96" s="223">
        <f t="shared" si="67"/>
        <v>0</v>
      </c>
      <c r="BS96" s="223">
        <f t="shared" si="67"/>
        <v>0</v>
      </c>
      <c r="BT96" s="223">
        <f t="shared" si="67"/>
        <v>0</v>
      </c>
      <c r="BU96" s="223">
        <f t="shared" si="67"/>
        <v>0</v>
      </c>
      <c r="BV96" s="223">
        <f t="shared" si="67"/>
        <v>0</v>
      </c>
      <c r="BW96" s="223">
        <f t="shared" si="67"/>
        <v>0</v>
      </c>
      <c r="BX96" s="223">
        <f t="shared" si="67"/>
        <v>0</v>
      </c>
      <c r="BY96" s="223">
        <f t="shared" si="67"/>
        <v>0</v>
      </c>
      <c r="BZ96" s="223">
        <f t="shared" si="67"/>
        <v>0</v>
      </c>
      <c r="CA96" s="223">
        <f t="shared" si="67"/>
        <v>0</v>
      </c>
      <c r="CB96" s="224">
        <f t="shared" si="67"/>
        <v>0</v>
      </c>
      <c r="CD96" s="73">
        <f t="shared" si="51"/>
        <v>0</v>
      </c>
    </row>
    <row r="97" spans="2:82" ht="24" customHeight="1">
      <c r="B97" s="150">
        <v>93</v>
      </c>
      <c r="C97" s="71"/>
      <c r="D97" s="69"/>
      <c r="E97" s="376"/>
      <c r="F97" s="218"/>
      <c r="G97" s="71"/>
      <c r="H97" s="218" t="s">
        <v>251</v>
      </c>
      <c r="I97" s="517"/>
      <c r="J97" s="508">
        <v>0.25</v>
      </c>
      <c r="K97" s="492">
        <v>100</v>
      </c>
      <c r="L97" s="328" t="str">
        <f t="shared" si="48"/>
        <v/>
      </c>
      <c r="M97" s="223">
        <f t="shared" si="52"/>
        <v>0</v>
      </c>
      <c r="N97" s="223">
        <f t="shared" si="63"/>
        <v>0</v>
      </c>
      <c r="O97" s="223">
        <f t="shared" si="63"/>
        <v>0</v>
      </c>
      <c r="P97" s="223">
        <f t="shared" si="63"/>
        <v>0</v>
      </c>
      <c r="Q97" s="223">
        <f t="shared" si="63"/>
        <v>0</v>
      </c>
      <c r="R97" s="223">
        <f t="shared" si="63"/>
        <v>0</v>
      </c>
      <c r="S97" s="223">
        <f t="shared" si="63"/>
        <v>0</v>
      </c>
      <c r="T97" s="223">
        <f t="shared" si="63"/>
        <v>0</v>
      </c>
      <c r="U97" s="223">
        <f t="shared" si="63"/>
        <v>0</v>
      </c>
      <c r="V97" s="223">
        <f t="shared" si="63"/>
        <v>0</v>
      </c>
      <c r="W97" s="223">
        <f t="shared" si="63"/>
        <v>0</v>
      </c>
      <c r="X97" s="223">
        <f t="shared" si="63"/>
        <v>0</v>
      </c>
      <c r="Y97" s="224">
        <f t="shared" si="63"/>
        <v>0</v>
      </c>
      <c r="Z97" s="328">
        <f t="shared" si="64"/>
        <v>0</v>
      </c>
      <c r="AA97" s="223">
        <f t="shared" si="64"/>
        <v>0</v>
      </c>
      <c r="AB97" s="223">
        <f t="shared" si="64"/>
        <v>0</v>
      </c>
      <c r="AC97" s="223">
        <f t="shared" si="64"/>
        <v>0</v>
      </c>
      <c r="AD97" s="223">
        <f t="shared" si="64"/>
        <v>0</v>
      </c>
      <c r="AE97" s="223">
        <f t="shared" si="64"/>
        <v>0</v>
      </c>
      <c r="AF97" s="223">
        <f t="shared" si="64"/>
        <v>0</v>
      </c>
      <c r="AG97" s="223">
        <f t="shared" si="64"/>
        <v>0</v>
      </c>
      <c r="AH97" s="223">
        <f t="shared" si="64"/>
        <v>0</v>
      </c>
      <c r="AI97" s="223">
        <f t="shared" si="64"/>
        <v>0</v>
      </c>
      <c r="AJ97" s="223">
        <f t="shared" si="64"/>
        <v>0</v>
      </c>
      <c r="AK97" s="223">
        <f t="shared" si="64"/>
        <v>0</v>
      </c>
      <c r="AL97" s="224">
        <f t="shared" si="64"/>
        <v>0</v>
      </c>
      <c r="AM97" s="328" t="str">
        <f t="shared" si="47"/>
        <v/>
      </c>
      <c r="AN97" s="223" t="str">
        <f t="shared" si="65"/>
        <v/>
      </c>
      <c r="AO97" s="223">
        <f t="shared" si="65"/>
        <v>0</v>
      </c>
      <c r="AP97" s="223">
        <f t="shared" si="65"/>
        <v>0</v>
      </c>
      <c r="AQ97" s="223">
        <f t="shared" si="65"/>
        <v>0</v>
      </c>
      <c r="AR97" s="223">
        <f t="shared" si="65"/>
        <v>0</v>
      </c>
      <c r="AS97" s="223">
        <f t="shared" si="65"/>
        <v>0</v>
      </c>
      <c r="AT97" s="223">
        <f t="shared" si="65"/>
        <v>0</v>
      </c>
      <c r="AU97" s="223">
        <f t="shared" si="65"/>
        <v>0</v>
      </c>
      <c r="AV97" s="223">
        <f t="shared" si="65"/>
        <v>0</v>
      </c>
      <c r="AW97" s="223">
        <f t="shared" si="65"/>
        <v>0</v>
      </c>
      <c r="AX97" s="223">
        <f t="shared" si="65"/>
        <v>0</v>
      </c>
      <c r="AY97" s="223">
        <f t="shared" si="65"/>
        <v>0</v>
      </c>
      <c r="AZ97" s="224">
        <f t="shared" si="65"/>
        <v>0</v>
      </c>
      <c r="BA97" s="328" t="str">
        <f t="shared" si="49"/>
        <v/>
      </c>
      <c r="BB97" s="223" t="str">
        <f t="shared" si="66"/>
        <v/>
      </c>
      <c r="BC97" s="223">
        <f t="shared" si="66"/>
        <v>0</v>
      </c>
      <c r="BD97" s="223">
        <f t="shared" si="66"/>
        <v>0</v>
      </c>
      <c r="BE97" s="223">
        <f t="shared" si="66"/>
        <v>0</v>
      </c>
      <c r="BF97" s="223">
        <f t="shared" si="66"/>
        <v>0</v>
      </c>
      <c r="BG97" s="223">
        <f t="shared" si="66"/>
        <v>0</v>
      </c>
      <c r="BH97" s="223">
        <f t="shared" si="66"/>
        <v>0</v>
      </c>
      <c r="BI97" s="223">
        <f t="shared" si="66"/>
        <v>0</v>
      </c>
      <c r="BJ97" s="223">
        <f t="shared" si="66"/>
        <v>0</v>
      </c>
      <c r="BK97" s="223">
        <f t="shared" si="66"/>
        <v>0</v>
      </c>
      <c r="BL97" s="223">
        <f t="shared" si="66"/>
        <v>0</v>
      </c>
      <c r="BM97" s="223">
        <f t="shared" si="66"/>
        <v>0</v>
      </c>
      <c r="BN97" s="224">
        <f t="shared" si="66"/>
        <v>0</v>
      </c>
      <c r="BO97" s="328" t="str">
        <f t="shared" si="50"/>
        <v/>
      </c>
      <c r="BP97" s="223" t="str">
        <f t="shared" si="67"/>
        <v/>
      </c>
      <c r="BQ97" s="223">
        <f t="shared" si="67"/>
        <v>0</v>
      </c>
      <c r="BR97" s="223">
        <f t="shared" si="67"/>
        <v>0</v>
      </c>
      <c r="BS97" s="223">
        <f t="shared" si="67"/>
        <v>0</v>
      </c>
      <c r="BT97" s="223">
        <f t="shared" si="67"/>
        <v>0</v>
      </c>
      <c r="BU97" s="223">
        <f t="shared" si="67"/>
        <v>0</v>
      </c>
      <c r="BV97" s="223">
        <f t="shared" si="67"/>
        <v>0</v>
      </c>
      <c r="BW97" s="223">
        <f t="shared" si="67"/>
        <v>0</v>
      </c>
      <c r="BX97" s="223">
        <f t="shared" si="67"/>
        <v>0</v>
      </c>
      <c r="BY97" s="223">
        <f t="shared" si="67"/>
        <v>0</v>
      </c>
      <c r="BZ97" s="223">
        <f t="shared" si="67"/>
        <v>0</v>
      </c>
      <c r="CA97" s="223">
        <f t="shared" si="67"/>
        <v>0</v>
      </c>
      <c r="CB97" s="224">
        <f t="shared" si="67"/>
        <v>0</v>
      </c>
      <c r="CD97" s="73">
        <f t="shared" si="51"/>
        <v>0</v>
      </c>
    </row>
    <row r="98" spans="2:82" ht="24" customHeight="1">
      <c r="B98" s="150">
        <v>94</v>
      </c>
      <c r="C98" s="71"/>
      <c r="D98" s="69"/>
      <c r="E98" s="376"/>
      <c r="F98" s="218"/>
      <c r="G98" s="71"/>
      <c r="H98" s="218" t="s">
        <v>251</v>
      </c>
      <c r="I98" s="517"/>
      <c r="J98" s="508">
        <v>0.25</v>
      </c>
      <c r="K98" s="492">
        <v>100</v>
      </c>
      <c r="L98" s="328" t="str">
        <f t="shared" si="48"/>
        <v/>
      </c>
      <c r="M98" s="223">
        <f t="shared" si="52"/>
        <v>0</v>
      </c>
      <c r="N98" s="223">
        <f t="shared" si="63"/>
        <v>0</v>
      </c>
      <c r="O98" s="223">
        <f t="shared" si="63"/>
        <v>0</v>
      </c>
      <c r="P98" s="223">
        <f t="shared" si="63"/>
        <v>0</v>
      </c>
      <c r="Q98" s="223">
        <f t="shared" si="63"/>
        <v>0</v>
      </c>
      <c r="R98" s="223">
        <f t="shared" si="63"/>
        <v>0</v>
      </c>
      <c r="S98" s="223">
        <f t="shared" si="63"/>
        <v>0</v>
      </c>
      <c r="T98" s="223">
        <f t="shared" si="63"/>
        <v>0</v>
      </c>
      <c r="U98" s="223">
        <f t="shared" si="63"/>
        <v>0</v>
      </c>
      <c r="V98" s="223">
        <f t="shared" si="63"/>
        <v>0</v>
      </c>
      <c r="W98" s="223">
        <f t="shared" si="63"/>
        <v>0</v>
      </c>
      <c r="X98" s="223">
        <f t="shared" si="63"/>
        <v>0</v>
      </c>
      <c r="Y98" s="224">
        <f t="shared" si="63"/>
        <v>0</v>
      </c>
      <c r="Z98" s="328">
        <f t="shared" si="64"/>
        <v>0</v>
      </c>
      <c r="AA98" s="223">
        <f t="shared" si="64"/>
        <v>0</v>
      </c>
      <c r="AB98" s="223">
        <f t="shared" si="64"/>
        <v>0</v>
      </c>
      <c r="AC98" s="223">
        <f t="shared" si="64"/>
        <v>0</v>
      </c>
      <c r="AD98" s="223">
        <f t="shared" si="64"/>
        <v>0</v>
      </c>
      <c r="AE98" s="223">
        <f t="shared" si="64"/>
        <v>0</v>
      </c>
      <c r="AF98" s="223">
        <f t="shared" si="64"/>
        <v>0</v>
      </c>
      <c r="AG98" s="223">
        <f t="shared" si="64"/>
        <v>0</v>
      </c>
      <c r="AH98" s="223">
        <f t="shared" si="64"/>
        <v>0</v>
      </c>
      <c r="AI98" s="223">
        <f t="shared" si="64"/>
        <v>0</v>
      </c>
      <c r="AJ98" s="223">
        <f t="shared" si="64"/>
        <v>0</v>
      </c>
      <c r="AK98" s="223">
        <f t="shared" si="64"/>
        <v>0</v>
      </c>
      <c r="AL98" s="224">
        <f t="shared" si="64"/>
        <v>0</v>
      </c>
      <c r="AM98" s="328" t="str">
        <f t="shared" si="47"/>
        <v/>
      </c>
      <c r="AN98" s="223" t="str">
        <f t="shared" si="65"/>
        <v/>
      </c>
      <c r="AO98" s="223">
        <f t="shared" si="65"/>
        <v>0</v>
      </c>
      <c r="AP98" s="223">
        <f t="shared" si="65"/>
        <v>0</v>
      </c>
      <c r="AQ98" s="223">
        <f t="shared" si="65"/>
        <v>0</v>
      </c>
      <c r="AR98" s="223">
        <f t="shared" si="65"/>
        <v>0</v>
      </c>
      <c r="AS98" s="223">
        <f t="shared" si="65"/>
        <v>0</v>
      </c>
      <c r="AT98" s="223">
        <f t="shared" si="65"/>
        <v>0</v>
      </c>
      <c r="AU98" s="223">
        <f t="shared" si="65"/>
        <v>0</v>
      </c>
      <c r="AV98" s="223">
        <f t="shared" si="65"/>
        <v>0</v>
      </c>
      <c r="AW98" s="223">
        <f t="shared" si="65"/>
        <v>0</v>
      </c>
      <c r="AX98" s="223">
        <f t="shared" si="65"/>
        <v>0</v>
      </c>
      <c r="AY98" s="223">
        <f t="shared" si="65"/>
        <v>0</v>
      </c>
      <c r="AZ98" s="224">
        <f t="shared" si="65"/>
        <v>0</v>
      </c>
      <c r="BA98" s="328" t="str">
        <f t="shared" si="49"/>
        <v/>
      </c>
      <c r="BB98" s="223" t="str">
        <f t="shared" si="66"/>
        <v/>
      </c>
      <c r="BC98" s="223">
        <f t="shared" si="66"/>
        <v>0</v>
      </c>
      <c r="BD98" s="223">
        <f t="shared" si="66"/>
        <v>0</v>
      </c>
      <c r="BE98" s="223">
        <f t="shared" si="66"/>
        <v>0</v>
      </c>
      <c r="BF98" s="223">
        <f t="shared" si="66"/>
        <v>0</v>
      </c>
      <c r="BG98" s="223">
        <f t="shared" si="66"/>
        <v>0</v>
      </c>
      <c r="BH98" s="223">
        <f t="shared" si="66"/>
        <v>0</v>
      </c>
      <c r="BI98" s="223">
        <f t="shared" si="66"/>
        <v>0</v>
      </c>
      <c r="BJ98" s="223">
        <f t="shared" si="66"/>
        <v>0</v>
      </c>
      <c r="BK98" s="223">
        <f t="shared" si="66"/>
        <v>0</v>
      </c>
      <c r="BL98" s="223">
        <f t="shared" si="66"/>
        <v>0</v>
      </c>
      <c r="BM98" s="223">
        <f t="shared" si="66"/>
        <v>0</v>
      </c>
      <c r="BN98" s="224">
        <f t="shared" si="66"/>
        <v>0</v>
      </c>
      <c r="BO98" s="328" t="str">
        <f t="shared" si="50"/>
        <v/>
      </c>
      <c r="BP98" s="223" t="str">
        <f t="shared" si="67"/>
        <v/>
      </c>
      <c r="BQ98" s="223">
        <f t="shared" si="67"/>
        <v>0</v>
      </c>
      <c r="BR98" s="223">
        <f t="shared" si="67"/>
        <v>0</v>
      </c>
      <c r="BS98" s="223">
        <f t="shared" si="67"/>
        <v>0</v>
      </c>
      <c r="BT98" s="223">
        <f t="shared" si="67"/>
        <v>0</v>
      </c>
      <c r="BU98" s="223">
        <f t="shared" si="67"/>
        <v>0</v>
      </c>
      <c r="BV98" s="223">
        <f t="shared" si="67"/>
        <v>0</v>
      </c>
      <c r="BW98" s="223">
        <f t="shared" si="67"/>
        <v>0</v>
      </c>
      <c r="BX98" s="223">
        <f t="shared" si="67"/>
        <v>0</v>
      </c>
      <c r="BY98" s="223">
        <f t="shared" si="67"/>
        <v>0</v>
      </c>
      <c r="BZ98" s="223">
        <f t="shared" si="67"/>
        <v>0</v>
      </c>
      <c r="CA98" s="223">
        <f t="shared" si="67"/>
        <v>0</v>
      </c>
      <c r="CB98" s="224">
        <f t="shared" si="67"/>
        <v>0</v>
      </c>
      <c r="CD98" s="73">
        <f t="shared" si="51"/>
        <v>0</v>
      </c>
    </row>
    <row r="99" spans="2:82" ht="24" customHeight="1">
      <c r="B99" s="150">
        <v>95</v>
      </c>
      <c r="C99" s="71"/>
      <c r="D99" s="69"/>
      <c r="E99" s="376"/>
      <c r="F99" s="218"/>
      <c r="G99" s="71"/>
      <c r="H99" s="218" t="s">
        <v>251</v>
      </c>
      <c r="I99" s="517"/>
      <c r="J99" s="508">
        <v>0.25</v>
      </c>
      <c r="K99" s="492">
        <v>100</v>
      </c>
      <c r="L99" s="328" t="str">
        <f t="shared" si="48"/>
        <v/>
      </c>
      <c r="M99" s="223">
        <f t="shared" si="52"/>
        <v>0</v>
      </c>
      <c r="N99" s="223">
        <f t="shared" si="63"/>
        <v>0</v>
      </c>
      <c r="O99" s="223">
        <f t="shared" si="63"/>
        <v>0</v>
      </c>
      <c r="P99" s="223">
        <f t="shared" si="63"/>
        <v>0</v>
      </c>
      <c r="Q99" s="223">
        <f t="shared" si="63"/>
        <v>0</v>
      </c>
      <c r="R99" s="223">
        <f t="shared" si="63"/>
        <v>0</v>
      </c>
      <c r="S99" s="223">
        <f t="shared" si="63"/>
        <v>0</v>
      </c>
      <c r="T99" s="223">
        <f t="shared" si="63"/>
        <v>0</v>
      </c>
      <c r="U99" s="223">
        <f t="shared" si="63"/>
        <v>0</v>
      </c>
      <c r="V99" s="223">
        <f t="shared" si="63"/>
        <v>0</v>
      </c>
      <c r="W99" s="223">
        <f t="shared" si="63"/>
        <v>0</v>
      </c>
      <c r="X99" s="223">
        <f t="shared" si="63"/>
        <v>0</v>
      </c>
      <c r="Y99" s="224">
        <f t="shared" si="63"/>
        <v>0</v>
      </c>
      <c r="Z99" s="328">
        <f t="shared" si="64"/>
        <v>0</v>
      </c>
      <c r="AA99" s="223">
        <f t="shared" si="64"/>
        <v>0</v>
      </c>
      <c r="AB99" s="223">
        <f t="shared" si="64"/>
        <v>0</v>
      </c>
      <c r="AC99" s="223">
        <f t="shared" si="64"/>
        <v>0</v>
      </c>
      <c r="AD99" s="223">
        <f t="shared" si="64"/>
        <v>0</v>
      </c>
      <c r="AE99" s="223">
        <f t="shared" si="64"/>
        <v>0</v>
      </c>
      <c r="AF99" s="223">
        <f t="shared" si="64"/>
        <v>0</v>
      </c>
      <c r="AG99" s="223">
        <f t="shared" si="64"/>
        <v>0</v>
      </c>
      <c r="AH99" s="223">
        <f t="shared" si="64"/>
        <v>0</v>
      </c>
      <c r="AI99" s="223">
        <f t="shared" si="64"/>
        <v>0</v>
      </c>
      <c r="AJ99" s="223">
        <f t="shared" si="64"/>
        <v>0</v>
      </c>
      <c r="AK99" s="223">
        <f t="shared" si="64"/>
        <v>0</v>
      </c>
      <c r="AL99" s="224">
        <f t="shared" si="64"/>
        <v>0</v>
      </c>
      <c r="AM99" s="328" t="str">
        <f t="shared" si="47"/>
        <v/>
      </c>
      <c r="AN99" s="223" t="str">
        <f t="shared" si="65"/>
        <v/>
      </c>
      <c r="AO99" s="223">
        <f t="shared" si="65"/>
        <v>0</v>
      </c>
      <c r="AP99" s="223">
        <f t="shared" si="65"/>
        <v>0</v>
      </c>
      <c r="AQ99" s="223">
        <f t="shared" si="65"/>
        <v>0</v>
      </c>
      <c r="AR99" s="223">
        <f t="shared" si="65"/>
        <v>0</v>
      </c>
      <c r="AS99" s="223">
        <f t="shared" si="65"/>
        <v>0</v>
      </c>
      <c r="AT99" s="223">
        <f t="shared" si="65"/>
        <v>0</v>
      </c>
      <c r="AU99" s="223">
        <f t="shared" si="65"/>
        <v>0</v>
      </c>
      <c r="AV99" s="223">
        <f t="shared" si="65"/>
        <v>0</v>
      </c>
      <c r="AW99" s="223">
        <f t="shared" si="65"/>
        <v>0</v>
      </c>
      <c r="AX99" s="223">
        <f t="shared" si="65"/>
        <v>0</v>
      </c>
      <c r="AY99" s="223">
        <f t="shared" si="65"/>
        <v>0</v>
      </c>
      <c r="AZ99" s="224">
        <f t="shared" si="65"/>
        <v>0</v>
      </c>
      <c r="BA99" s="328" t="str">
        <f t="shared" si="49"/>
        <v/>
      </c>
      <c r="BB99" s="223" t="str">
        <f t="shared" si="66"/>
        <v/>
      </c>
      <c r="BC99" s="223">
        <f t="shared" si="66"/>
        <v>0</v>
      </c>
      <c r="BD99" s="223">
        <f t="shared" si="66"/>
        <v>0</v>
      </c>
      <c r="BE99" s="223">
        <f t="shared" si="66"/>
        <v>0</v>
      </c>
      <c r="BF99" s="223">
        <f t="shared" si="66"/>
        <v>0</v>
      </c>
      <c r="BG99" s="223">
        <f t="shared" si="66"/>
        <v>0</v>
      </c>
      <c r="BH99" s="223">
        <f t="shared" si="66"/>
        <v>0</v>
      </c>
      <c r="BI99" s="223">
        <f t="shared" si="66"/>
        <v>0</v>
      </c>
      <c r="BJ99" s="223">
        <f t="shared" si="66"/>
        <v>0</v>
      </c>
      <c r="BK99" s="223">
        <f t="shared" si="66"/>
        <v>0</v>
      </c>
      <c r="BL99" s="223">
        <f t="shared" si="66"/>
        <v>0</v>
      </c>
      <c r="BM99" s="223">
        <f t="shared" si="66"/>
        <v>0</v>
      </c>
      <c r="BN99" s="224">
        <f t="shared" si="66"/>
        <v>0</v>
      </c>
      <c r="BO99" s="328" t="str">
        <f t="shared" si="50"/>
        <v/>
      </c>
      <c r="BP99" s="223" t="str">
        <f t="shared" si="67"/>
        <v/>
      </c>
      <c r="BQ99" s="223">
        <f t="shared" si="67"/>
        <v>0</v>
      </c>
      <c r="BR99" s="223">
        <f t="shared" si="67"/>
        <v>0</v>
      </c>
      <c r="BS99" s="223">
        <f t="shared" si="67"/>
        <v>0</v>
      </c>
      <c r="BT99" s="223">
        <f t="shared" si="67"/>
        <v>0</v>
      </c>
      <c r="BU99" s="223">
        <f t="shared" si="67"/>
        <v>0</v>
      </c>
      <c r="BV99" s="223">
        <f t="shared" si="67"/>
        <v>0</v>
      </c>
      <c r="BW99" s="223">
        <f t="shared" si="67"/>
        <v>0</v>
      </c>
      <c r="BX99" s="223">
        <f t="shared" si="67"/>
        <v>0</v>
      </c>
      <c r="BY99" s="223">
        <f t="shared" si="67"/>
        <v>0</v>
      </c>
      <c r="BZ99" s="223">
        <f t="shared" si="67"/>
        <v>0</v>
      </c>
      <c r="CA99" s="223">
        <f t="shared" si="67"/>
        <v>0</v>
      </c>
      <c r="CB99" s="224">
        <f t="shared" si="67"/>
        <v>0</v>
      </c>
      <c r="CD99" s="73">
        <f t="shared" si="51"/>
        <v>0</v>
      </c>
    </row>
    <row r="100" spans="2:82" ht="24" customHeight="1">
      <c r="B100" s="150">
        <v>96</v>
      </c>
      <c r="C100" s="71"/>
      <c r="D100" s="69"/>
      <c r="E100" s="376"/>
      <c r="F100" s="218"/>
      <c r="G100" s="71"/>
      <c r="H100" s="218" t="s">
        <v>251</v>
      </c>
      <c r="I100" s="517"/>
      <c r="J100" s="508">
        <v>0.25</v>
      </c>
      <c r="K100" s="492">
        <v>100</v>
      </c>
      <c r="L100" s="328" t="str">
        <f t="shared" si="48"/>
        <v/>
      </c>
      <c r="M100" s="223">
        <f t="shared" si="52"/>
        <v>0</v>
      </c>
      <c r="N100" s="223">
        <f t="shared" si="63"/>
        <v>0</v>
      </c>
      <c r="O100" s="223">
        <f t="shared" si="63"/>
        <v>0</v>
      </c>
      <c r="P100" s="223">
        <f t="shared" si="63"/>
        <v>0</v>
      </c>
      <c r="Q100" s="223">
        <f t="shared" si="63"/>
        <v>0</v>
      </c>
      <c r="R100" s="223">
        <f t="shared" si="63"/>
        <v>0</v>
      </c>
      <c r="S100" s="223">
        <f t="shared" si="63"/>
        <v>0</v>
      </c>
      <c r="T100" s="223">
        <f t="shared" si="63"/>
        <v>0</v>
      </c>
      <c r="U100" s="223">
        <f t="shared" si="63"/>
        <v>0</v>
      </c>
      <c r="V100" s="223">
        <f t="shared" si="63"/>
        <v>0</v>
      </c>
      <c r="W100" s="223">
        <f t="shared" si="63"/>
        <v>0</v>
      </c>
      <c r="X100" s="223">
        <f t="shared" si="63"/>
        <v>0</v>
      </c>
      <c r="Y100" s="224">
        <f t="shared" si="63"/>
        <v>0</v>
      </c>
      <c r="Z100" s="328">
        <f t="shared" si="64"/>
        <v>0</v>
      </c>
      <c r="AA100" s="223">
        <f t="shared" si="64"/>
        <v>0</v>
      </c>
      <c r="AB100" s="223">
        <f t="shared" si="64"/>
        <v>0</v>
      </c>
      <c r="AC100" s="223">
        <f t="shared" si="64"/>
        <v>0</v>
      </c>
      <c r="AD100" s="223">
        <f t="shared" si="64"/>
        <v>0</v>
      </c>
      <c r="AE100" s="223">
        <f t="shared" si="64"/>
        <v>0</v>
      </c>
      <c r="AF100" s="223">
        <f t="shared" si="64"/>
        <v>0</v>
      </c>
      <c r="AG100" s="223">
        <f t="shared" si="64"/>
        <v>0</v>
      </c>
      <c r="AH100" s="223">
        <f t="shared" si="64"/>
        <v>0</v>
      </c>
      <c r="AI100" s="223">
        <f t="shared" si="64"/>
        <v>0</v>
      </c>
      <c r="AJ100" s="223">
        <f t="shared" si="64"/>
        <v>0</v>
      </c>
      <c r="AK100" s="223">
        <f t="shared" si="64"/>
        <v>0</v>
      </c>
      <c r="AL100" s="224">
        <f t="shared" si="64"/>
        <v>0</v>
      </c>
      <c r="AM100" s="328" t="str">
        <f t="shared" si="47"/>
        <v/>
      </c>
      <c r="AN100" s="223" t="str">
        <f t="shared" si="65"/>
        <v/>
      </c>
      <c r="AO100" s="223">
        <f t="shared" si="65"/>
        <v>0</v>
      </c>
      <c r="AP100" s="223">
        <f t="shared" si="65"/>
        <v>0</v>
      </c>
      <c r="AQ100" s="223">
        <f t="shared" si="65"/>
        <v>0</v>
      </c>
      <c r="AR100" s="223">
        <f t="shared" si="65"/>
        <v>0</v>
      </c>
      <c r="AS100" s="223">
        <f t="shared" si="65"/>
        <v>0</v>
      </c>
      <c r="AT100" s="223">
        <f t="shared" si="65"/>
        <v>0</v>
      </c>
      <c r="AU100" s="223">
        <f t="shared" si="65"/>
        <v>0</v>
      </c>
      <c r="AV100" s="223">
        <f t="shared" si="65"/>
        <v>0</v>
      </c>
      <c r="AW100" s="223">
        <f t="shared" si="65"/>
        <v>0</v>
      </c>
      <c r="AX100" s="223">
        <f t="shared" si="65"/>
        <v>0</v>
      </c>
      <c r="AY100" s="223">
        <f t="shared" si="65"/>
        <v>0</v>
      </c>
      <c r="AZ100" s="224">
        <f t="shared" si="65"/>
        <v>0</v>
      </c>
      <c r="BA100" s="328" t="str">
        <f t="shared" si="49"/>
        <v/>
      </c>
      <c r="BB100" s="223" t="str">
        <f t="shared" si="66"/>
        <v/>
      </c>
      <c r="BC100" s="223">
        <f t="shared" si="66"/>
        <v>0</v>
      </c>
      <c r="BD100" s="223">
        <f t="shared" si="66"/>
        <v>0</v>
      </c>
      <c r="BE100" s="223">
        <f t="shared" si="66"/>
        <v>0</v>
      </c>
      <c r="BF100" s="223">
        <f t="shared" si="66"/>
        <v>0</v>
      </c>
      <c r="BG100" s="223">
        <f t="shared" si="66"/>
        <v>0</v>
      </c>
      <c r="BH100" s="223">
        <f t="shared" si="66"/>
        <v>0</v>
      </c>
      <c r="BI100" s="223">
        <f t="shared" si="66"/>
        <v>0</v>
      </c>
      <c r="BJ100" s="223">
        <f t="shared" si="66"/>
        <v>0</v>
      </c>
      <c r="BK100" s="223">
        <f t="shared" si="66"/>
        <v>0</v>
      </c>
      <c r="BL100" s="223">
        <f t="shared" si="66"/>
        <v>0</v>
      </c>
      <c r="BM100" s="223">
        <f t="shared" si="66"/>
        <v>0</v>
      </c>
      <c r="BN100" s="224">
        <f t="shared" si="66"/>
        <v>0</v>
      </c>
      <c r="BO100" s="328" t="str">
        <f t="shared" si="50"/>
        <v/>
      </c>
      <c r="BP100" s="223" t="str">
        <f t="shared" si="67"/>
        <v/>
      </c>
      <c r="BQ100" s="223">
        <f t="shared" si="67"/>
        <v>0</v>
      </c>
      <c r="BR100" s="223">
        <f t="shared" si="67"/>
        <v>0</v>
      </c>
      <c r="BS100" s="223">
        <f t="shared" si="67"/>
        <v>0</v>
      </c>
      <c r="BT100" s="223">
        <f t="shared" si="67"/>
        <v>0</v>
      </c>
      <c r="BU100" s="223">
        <f t="shared" si="67"/>
        <v>0</v>
      </c>
      <c r="BV100" s="223">
        <f t="shared" si="67"/>
        <v>0</v>
      </c>
      <c r="BW100" s="223">
        <f t="shared" si="67"/>
        <v>0</v>
      </c>
      <c r="BX100" s="223">
        <f t="shared" si="67"/>
        <v>0</v>
      </c>
      <c r="BY100" s="223">
        <f t="shared" si="67"/>
        <v>0</v>
      </c>
      <c r="BZ100" s="223">
        <f t="shared" si="67"/>
        <v>0</v>
      </c>
      <c r="CA100" s="223">
        <f t="shared" si="67"/>
        <v>0</v>
      </c>
      <c r="CB100" s="224">
        <f t="shared" si="67"/>
        <v>0</v>
      </c>
      <c r="CD100" s="73">
        <f t="shared" si="51"/>
        <v>0</v>
      </c>
    </row>
    <row r="101" spans="2:82" ht="24" customHeight="1">
      <c r="B101" s="150">
        <v>97</v>
      </c>
      <c r="C101" s="71"/>
      <c r="D101" s="69"/>
      <c r="E101" s="376"/>
      <c r="F101" s="218"/>
      <c r="G101" s="71"/>
      <c r="H101" s="218" t="s">
        <v>251</v>
      </c>
      <c r="I101" s="517"/>
      <c r="J101" s="508">
        <v>0.25</v>
      </c>
      <c r="K101" s="492">
        <v>100</v>
      </c>
      <c r="L101" s="328" t="str">
        <f t="shared" ref="L101:L103" si="68">IF(G101="","",(F101-0.0001)*K101/100/G101)</f>
        <v/>
      </c>
      <c r="M101" s="223">
        <f t="shared" si="52"/>
        <v>0</v>
      </c>
      <c r="N101" s="223">
        <f t="shared" si="63"/>
        <v>0</v>
      </c>
      <c r="O101" s="223">
        <f t="shared" si="63"/>
        <v>0</v>
      </c>
      <c r="P101" s="223">
        <f t="shared" si="63"/>
        <v>0</v>
      </c>
      <c r="Q101" s="223">
        <f t="shared" si="63"/>
        <v>0</v>
      </c>
      <c r="R101" s="223">
        <f t="shared" si="63"/>
        <v>0</v>
      </c>
      <c r="S101" s="223">
        <f t="shared" si="63"/>
        <v>0</v>
      </c>
      <c r="T101" s="223">
        <f t="shared" si="63"/>
        <v>0</v>
      </c>
      <c r="U101" s="223">
        <f t="shared" si="63"/>
        <v>0</v>
      </c>
      <c r="V101" s="223">
        <f t="shared" si="63"/>
        <v>0</v>
      </c>
      <c r="W101" s="223">
        <f t="shared" si="63"/>
        <v>0</v>
      </c>
      <c r="X101" s="223">
        <f t="shared" si="63"/>
        <v>0</v>
      </c>
      <c r="Y101" s="224">
        <f t="shared" si="63"/>
        <v>0</v>
      </c>
      <c r="Z101" s="328">
        <f t="shared" si="64"/>
        <v>0</v>
      </c>
      <c r="AA101" s="223">
        <f t="shared" si="64"/>
        <v>0</v>
      </c>
      <c r="AB101" s="223">
        <f t="shared" si="64"/>
        <v>0</v>
      </c>
      <c r="AC101" s="223">
        <f t="shared" si="64"/>
        <v>0</v>
      </c>
      <c r="AD101" s="223">
        <f t="shared" si="64"/>
        <v>0</v>
      </c>
      <c r="AE101" s="223">
        <f t="shared" si="64"/>
        <v>0</v>
      </c>
      <c r="AF101" s="223">
        <f t="shared" si="64"/>
        <v>0</v>
      </c>
      <c r="AG101" s="223">
        <f t="shared" si="64"/>
        <v>0</v>
      </c>
      <c r="AH101" s="223">
        <f t="shared" si="64"/>
        <v>0</v>
      </c>
      <c r="AI101" s="223">
        <f t="shared" si="64"/>
        <v>0</v>
      </c>
      <c r="AJ101" s="223">
        <f t="shared" si="64"/>
        <v>0</v>
      </c>
      <c r="AK101" s="223">
        <f t="shared" si="64"/>
        <v>0</v>
      </c>
      <c r="AL101" s="224">
        <f t="shared" si="64"/>
        <v>0</v>
      </c>
      <c r="AM101" s="328" t="str">
        <f t="shared" si="47"/>
        <v/>
      </c>
      <c r="AN101" s="223" t="str">
        <f t="shared" si="65"/>
        <v/>
      </c>
      <c r="AO101" s="223">
        <f t="shared" si="65"/>
        <v>0</v>
      </c>
      <c r="AP101" s="223">
        <f t="shared" si="65"/>
        <v>0</v>
      </c>
      <c r="AQ101" s="223">
        <f t="shared" si="65"/>
        <v>0</v>
      </c>
      <c r="AR101" s="223">
        <f t="shared" si="65"/>
        <v>0</v>
      </c>
      <c r="AS101" s="223">
        <f t="shared" si="65"/>
        <v>0</v>
      </c>
      <c r="AT101" s="223">
        <f t="shared" si="65"/>
        <v>0</v>
      </c>
      <c r="AU101" s="223">
        <f t="shared" si="65"/>
        <v>0</v>
      </c>
      <c r="AV101" s="223">
        <f t="shared" si="65"/>
        <v>0</v>
      </c>
      <c r="AW101" s="223">
        <f t="shared" si="65"/>
        <v>0</v>
      </c>
      <c r="AX101" s="223">
        <f t="shared" si="65"/>
        <v>0</v>
      </c>
      <c r="AY101" s="223">
        <f t="shared" si="65"/>
        <v>0</v>
      </c>
      <c r="AZ101" s="224">
        <f t="shared" si="65"/>
        <v>0</v>
      </c>
      <c r="BA101" s="328" t="str">
        <f t="shared" si="49"/>
        <v/>
      </c>
      <c r="BB101" s="223" t="str">
        <f t="shared" si="66"/>
        <v/>
      </c>
      <c r="BC101" s="223">
        <f t="shared" si="66"/>
        <v>0</v>
      </c>
      <c r="BD101" s="223">
        <f t="shared" si="66"/>
        <v>0</v>
      </c>
      <c r="BE101" s="223">
        <f t="shared" si="66"/>
        <v>0</v>
      </c>
      <c r="BF101" s="223">
        <f t="shared" si="66"/>
        <v>0</v>
      </c>
      <c r="BG101" s="223">
        <f t="shared" si="66"/>
        <v>0</v>
      </c>
      <c r="BH101" s="223">
        <f t="shared" si="66"/>
        <v>0</v>
      </c>
      <c r="BI101" s="223">
        <f t="shared" si="66"/>
        <v>0</v>
      </c>
      <c r="BJ101" s="223">
        <f t="shared" si="66"/>
        <v>0</v>
      </c>
      <c r="BK101" s="223">
        <f t="shared" si="66"/>
        <v>0</v>
      </c>
      <c r="BL101" s="223">
        <f t="shared" si="66"/>
        <v>0</v>
      </c>
      <c r="BM101" s="223">
        <f t="shared" si="66"/>
        <v>0</v>
      </c>
      <c r="BN101" s="224">
        <f t="shared" si="66"/>
        <v>0</v>
      </c>
      <c r="BO101" s="328" t="str">
        <f t="shared" si="50"/>
        <v/>
      </c>
      <c r="BP101" s="223" t="str">
        <f t="shared" si="67"/>
        <v/>
      </c>
      <c r="BQ101" s="223">
        <f t="shared" si="67"/>
        <v>0</v>
      </c>
      <c r="BR101" s="223">
        <f t="shared" si="67"/>
        <v>0</v>
      </c>
      <c r="BS101" s="223">
        <f t="shared" si="67"/>
        <v>0</v>
      </c>
      <c r="BT101" s="223">
        <f t="shared" si="67"/>
        <v>0</v>
      </c>
      <c r="BU101" s="223">
        <f t="shared" si="67"/>
        <v>0</v>
      </c>
      <c r="BV101" s="223">
        <f t="shared" si="67"/>
        <v>0</v>
      </c>
      <c r="BW101" s="223">
        <f t="shared" si="67"/>
        <v>0</v>
      </c>
      <c r="BX101" s="223">
        <f t="shared" si="67"/>
        <v>0</v>
      </c>
      <c r="BY101" s="223">
        <f t="shared" si="67"/>
        <v>0</v>
      </c>
      <c r="BZ101" s="223">
        <f t="shared" si="67"/>
        <v>0</v>
      </c>
      <c r="CA101" s="223">
        <f t="shared" si="67"/>
        <v>0</v>
      </c>
      <c r="CB101" s="224">
        <f t="shared" si="67"/>
        <v>0</v>
      </c>
      <c r="CD101" s="73">
        <f t="shared" si="51"/>
        <v>0</v>
      </c>
    </row>
    <row r="102" spans="2:82" ht="24" customHeight="1">
      <c r="B102" s="150">
        <v>98</v>
      </c>
      <c r="C102" s="71"/>
      <c r="D102" s="69"/>
      <c r="E102" s="376"/>
      <c r="F102" s="218"/>
      <c r="G102" s="71"/>
      <c r="H102" s="218" t="s">
        <v>251</v>
      </c>
      <c r="I102" s="517"/>
      <c r="J102" s="508">
        <v>0.25</v>
      </c>
      <c r="K102" s="492">
        <v>100</v>
      </c>
      <c r="L102" s="328" t="str">
        <f t="shared" si="68"/>
        <v/>
      </c>
      <c r="M102" s="223">
        <f t="shared" si="52"/>
        <v>0</v>
      </c>
      <c r="N102" s="223">
        <f t="shared" si="63"/>
        <v>0</v>
      </c>
      <c r="O102" s="223">
        <f t="shared" si="63"/>
        <v>0</v>
      </c>
      <c r="P102" s="223">
        <f t="shared" si="63"/>
        <v>0</v>
      </c>
      <c r="Q102" s="223">
        <f t="shared" si="63"/>
        <v>0</v>
      </c>
      <c r="R102" s="223">
        <f t="shared" si="63"/>
        <v>0</v>
      </c>
      <c r="S102" s="223">
        <f t="shared" si="63"/>
        <v>0</v>
      </c>
      <c r="T102" s="223">
        <f t="shared" si="63"/>
        <v>0</v>
      </c>
      <c r="U102" s="223">
        <f t="shared" si="63"/>
        <v>0</v>
      </c>
      <c r="V102" s="223">
        <f t="shared" si="63"/>
        <v>0</v>
      </c>
      <c r="W102" s="223">
        <f t="shared" si="63"/>
        <v>0</v>
      </c>
      <c r="X102" s="223">
        <f t="shared" si="63"/>
        <v>0</v>
      </c>
      <c r="Y102" s="224">
        <f t="shared" si="63"/>
        <v>0</v>
      </c>
      <c r="Z102" s="328">
        <f t="shared" si="64"/>
        <v>0</v>
      </c>
      <c r="AA102" s="223">
        <f t="shared" si="64"/>
        <v>0</v>
      </c>
      <c r="AB102" s="223">
        <f t="shared" si="64"/>
        <v>0</v>
      </c>
      <c r="AC102" s="223">
        <f t="shared" si="64"/>
        <v>0</v>
      </c>
      <c r="AD102" s="223">
        <f t="shared" si="64"/>
        <v>0</v>
      </c>
      <c r="AE102" s="223">
        <f t="shared" si="64"/>
        <v>0</v>
      </c>
      <c r="AF102" s="223">
        <f t="shared" si="64"/>
        <v>0</v>
      </c>
      <c r="AG102" s="223">
        <f t="shared" si="64"/>
        <v>0</v>
      </c>
      <c r="AH102" s="223">
        <f t="shared" si="64"/>
        <v>0</v>
      </c>
      <c r="AI102" s="223">
        <f t="shared" si="64"/>
        <v>0</v>
      </c>
      <c r="AJ102" s="223">
        <f t="shared" si="64"/>
        <v>0</v>
      </c>
      <c r="AK102" s="223">
        <f t="shared" si="64"/>
        <v>0</v>
      </c>
      <c r="AL102" s="224">
        <f t="shared" si="64"/>
        <v>0</v>
      </c>
      <c r="AM102" s="328" t="str">
        <f t="shared" si="47"/>
        <v/>
      </c>
      <c r="AN102" s="223" t="str">
        <f t="shared" si="65"/>
        <v/>
      </c>
      <c r="AO102" s="223">
        <f t="shared" si="65"/>
        <v>0</v>
      </c>
      <c r="AP102" s="223">
        <f t="shared" si="65"/>
        <v>0</v>
      </c>
      <c r="AQ102" s="223">
        <f t="shared" si="65"/>
        <v>0</v>
      </c>
      <c r="AR102" s="223">
        <f t="shared" si="65"/>
        <v>0</v>
      </c>
      <c r="AS102" s="223">
        <f t="shared" si="65"/>
        <v>0</v>
      </c>
      <c r="AT102" s="223">
        <f t="shared" si="65"/>
        <v>0</v>
      </c>
      <c r="AU102" s="223">
        <f t="shared" si="65"/>
        <v>0</v>
      </c>
      <c r="AV102" s="223">
        <f t="shared" si="65"/>
        <v>0</v>
      </c>
      <c r="AW102" s="223">
        <f t="shared" si="65"/>
        <v>0</v>
      </c>
      <c r="AX102" s="223">
        <f t="shared" si="65"/>
        <v>0</v>
      </c>
      <c r="AY102" s="223">
        <f t="shared" si="65"/>
        <v>0</v>
      </c>
      <c r="AZ102" s="224">
        <f t="shared" si="65"/>
        <v>0</v>
      </c>
      <c r="BA102" s="328" t="str">
        <f t="shared" si="49"/>
        <v/>
      </c>
      <c r="BB102" s="223" t="str">
        <f t="shared" si="66"/>
        <v/>
      </c>
      <c r="BC102" s="223">
        <f t="shared" si="66"/>
        <v>0</v>
      </c>
      <c r="BD102" s="223">
        <f t="shared" si="66"/>
        <v>0</v>
      </c>
      <c r="BE102" s="223">
        <f t="shared" si="66"/>
        <v>0</v>
      </c>
      <c r="BF102" s="223">
        <f t="shared" si="66"/>
        <v>0</v>
      </c>
      <c r="BG102" s="223">
        <f t="shared" si="66"/>
        <v>0</v>
      </c>
      <c r="BH102" s="223">
        <f t="shared" si="66"/>
        <v>0</v>
      </c>
      <c r="BI102" s="223">
        <f t="shared" si="66"/>
        <v>0</v>
      </c>
      <c r="BJ102" s="223">
        <f t="shared" si="66"/>
        <v>0</v>
      </c>
      <c r="BK102" s="223">
        <f t="shared" si="66"/>
        <v>0</v>
      </c>
      <c r="BL102" s="223">
        <f t="shared" si="66"/>
        <v>0</v>
      </c>
      <c r="BM102" s="223">
        <f t="shared" si="66"/>
        <v>0</v>
      </c>
      <c r="BN102" s="224">
        <f t="shared" si="66"/>
        <v>0</v>
      </c>
      <c r="BO102" s="328" t="str">
        <f t="shared" si="50"/>
        <v/>
      </c>
      <c r="BP102" s="223" t="str">
        <f t="shared" si="67"/>
        <v/>
      </c>
      <c r="BQ102" s="223">
        <f t="shared" si="67"/>
        <v>0</v>
      </c>
      <c r="BR102" s="223">
        <f t="shared" si="67"/>
        <v>0</v>
      </c>
      <c r="BS102" s="223">
        <f t="shared" si="67"/>
        <v>0</v>
      </c>
      <c r="BT102" s="223">
        <f t="shared" si="67"/>
        <v>0</v>
      </c>
      <c r="BU102" s="223">
        <f t="shared" si="67"/>
        <v>0</v>
      </c>
      <c r="BV102" s="223">
        <f t="shared" si="67"/>
        <v>0</v>
      </c>
      <c r="BW102" s="223">
        <f t="shared" si="67"/>
        <v>0</v>
      </c>
      <c r="BX102" s="223">
        <f t="shared" si="67"/>
        <v>0</v>
      </c>
      <c r="BY102" s="223">
        <f t="shared" si="67"/>
        <v>0</v>
      </c>
      <c r="BZ102" s="223">
        <f t="shared" si="67"/>
        <v>0</v>
      </c>
      <c r="CA102" s="223">
        <f t="shared" si="67"/>
        <v>0</v>
      </c>
      <c r="CB102" s="224">
        <f t="shared" si="67"/>
        <v>0</v>
      </c>
      <c r="CD102" s="73">
        <f t="shared" si="51"/>
        <v>0</v>
      </c>
    </row>
    <row r="103" spans="2:82" ht="24" customHeight="1">
      <c r="B103" s="150">
        <v>99</v>
      </c>
      <c r="C103" s="71"/>
      <c r="D103" s="69"/>
      <c r="E103" s="376"/>
      <c r="F103" s="218"/>
      <c r="G103" s="71"/>
      <c r="H103" s="218" t="s">
        <v>251</v>
      </c>
      <c r="I103" s="517"/>
      <c r="J103" s="508">
        <v>0.25</v>
      </c>
      <c r="K103" s="492">
        <v>100</v>
      </c>
      <c r="L103" s="328" t="str">
        <f t="shared" si="68"/>
        <v/>
      </c>
      <c r="M103" s="223">
        <f t="shared" si="52"/>
        <v>0</v>
      </c>
      <c r="N103" s="223">
        <f t="shared" si="63"/>
        <v>0</v>
      </c>
      <c r="O103" s="223">
        <f t="shared" si="63"/>
        <v>0</v>
      </c>
      <c r="P103" s="223">
        <f t="shared" si="63"/>
        <v>0</v>
      </c>
      <c r="Q103" s="223">
        <f t="shared" si="63"/>
        <v>0</v>
      </c>
      <c r="R103" s="223">
        <f t="shared" si="63"/>
        <v>0</v>
      </c>
      <c r="S103" s="223">
        <f t="shared" si="63"/>
        <v>0</v>
      </c>
      <c r="T103" s="223">
        <f t="shared" si="63"/>
        <v>0</v>
      </c>
      <c r="U103" s="223">
        <f t="shared" si="63"/>
        <v>0</v>
      </c>
      <c r="V103" s="223">
        <f t="shared" si="63"/>
        <v>0</v>
      </c>
      <c r="W103" s="223">
        <f t="shared" si="63"/>
        <v>0</v>
      </c>
      <c r="X103" s="223">
        <f t="shared" si="63"/>
        <v>0</v>
      </c>
      <c r="Y103" s="224">
        <f t="shared" si="63"/>
        <v>0</v>
      </c>
      <c r="Z103" s="328">
        <f t="shared" si="64"/>
        <v>0</v>
      </c>
      <c r="AA103" s="223">
        <f t="shared" si="64"/>
        <v>0</v>
      </c>
      <c r="AB103" s="223">
        <f t="shared" si="64"/>
        <v>0</v>
      </c>
      <c r="AC103" s="223">
        <f t="shared" si="64"/>
        <v>0</v>
      </c>
      <c r="AD103" s="223">
        <f t="shared" si="64"/>
        <v>0</v>
      </c>
      <c r="AE103" s="223">
        <f t="shared" si="64"/>
        <v>0</v>
      </c>
      <c r="AF103" s="223">
        <f t="shared" si="64"/>
        <v>0</v>
      </c>
      <c r="AG103" s="223">
        <f t="shared" si="64"/>
        <v>0</v>
      </c>
      <c r="AH103" s="223">
        <f t="shared" si="64"/>
        <v>0</v>
      </c>
      <c r="AI103" s="223">
        <f t="shared" si="64"/>
        <v>0</v>
      </c>
      <c r="AJ103" s="223">
        <f t="shared" si="64"/>
        <v>0</v>
      </c>
      <c r="AK103" s="223">
        <f t="shared" si="64"/>
        <v>0</v>
      </c>
      <c r="AL103" s="224">
        <f t="shared" si="64"/>
        <v>0</v>
      </c>
      <c r="AM103" s="328" t="str">
        <f t="shared" si="47"/>
        <v/>
      </c>
      <c r="AN103" s="223" t="str">
        <f t="shared" si="65"/>
        <v/>
      </c>
      <c r="AO103" s="223">
        <f t="shared" si="65"/>
        <v>0</v>
      </c>
      <c r="AP103" s="223">
        <f t="shared" si="65"/>
        <v>0</v>
      </c>
      <c r="AQ103" s="223">
        <f t="shared" si="65"/>
        <v>0</v>
      </c>
      <c r="AR103" s="223">
        <f t="shared" si="65"/>
        <v>0</v>
      </c>
      <c r="AS103" s="223">
        <f t="shared" si="65"/>
        <v>0</v>
      </c>
      <c r="AT103" s="223">
        <f t="shared" si="65"/>
        <v>0</v>
      </c>
      <c r="AU103" s="223">
        <f t="shared" si="65"/>
        <v>0</v>
      </c>
      <c r="AV103" s="223">
        <f t="shared" si="65"/>
        <v>0</v>
      </c>
      <c r="AW103" s="223">
        <f t="shared" si="65"/>
        <v>0</v>
      </c>
      <c r="AX103" s="223">
        <f t="shared" si="65"/>
        <v>0</v>
      </c>
      <c r="AY103" s="223">
        <f t="shared" si="65"/>
        <v>0</v>
      </c>
      <c r="AZ103" s="224">
        <f t="shared" si="65"/>
        <v>0</v>
      </c>
      <c r="BA103" s="328" t="str">
        <f t="shared" si="49"/>
        <v/>
      </c>
      <c r="BB103" s="223" t="str">
        <f t="shared" si="66"/>
        <v/>
      </c>
      <c r="BC103" s="223">
        <f t="shared" si="66"/>
        <v>0</v>
      </c>
      <c r="BD103" s="223">
        <f t="shared" si="66"/>
        <v>0</v>
      </c>
      <c r="BE103" s="223">
        <f t="shared" si="66"/>
        <v>0</v>
      </c>
      <c r="BF103" s="223">
        <f t="shared" si="66"/>
        <v>0</v>
      </c>
      <c r="BG103" s="223">
        <f t="shared" si="66"/>
        <v>0</v>
      </c>
      <c r="BH103" s="223">
        <f t="shared" si="66"/>
        <v>0</v>
      </c>
      <c r="BI103" s="223">
        <f t="shared" si="66"/>
        <v>0</v>
      </c>
      <c r="BJ103" s="223">
        <f t="shared" si="66"/>
        <v>0</v>
      </c>
      <c r="BK103" s="223">
        <f t="shared" si="66"/>
        <v>0</v>
      </c>
      <c r="BL103" s="223">
        <f t="shared" si="66"/>
        <v>0</v>
      </c>
      <c r="BM103" s="223">
        <f t="shared" si="66"/>
        <v>0</v>
      </c>
      <c r="BN103" s="224">
        <f t="shared" si="66"/>
        <v>0</v>
      </c>
      <c r="BO103" s="328" t="str">
        <f t="shared" si="50"/>
        <v/>
      </c>
      <c r="BP103" s="223" t="str">
        <f t="shared" si="67"/>
        <v/>
      </c>
      <c r="BQ103" s="223">
        <f t="shared" si="67"/>
        <v>0</v>
      </c>
      <c r="BR103" s="223">
        <f t="shared" si="67"/>
        <v>0</v>
      </c>
      <c r="BS103" s="223">
        <f t="shared" si="67"/>
        <v>0</v>
      </c>
      <c r="BT103" s="223">
        <f t="shared" si="67"/>
        <v>0</v>
      </c>
      <c r="BU103" s="223">
        <f t="shared" si="67"/>
        <v>0</v>
      </c>
      <c r="BV103" s="223">
        <f t="shared" si="67"/>
        <v>0</v>
      </c>
      <c r="BW103" s="223">
        <f t="shared" si="67"/>
        <v>0</v>
      </c>
      <c r="BX103" s="223">
        <f t="shared" si="67"/>
        <v>0</v>
      </c>
      <c r="BY103" s="223">
        <f t="shared" si="67"/>
        <v>0</v>
      </c>
      <c r="BZ103" s="223">
        <f t="shared" si="67"/>
        <v>0</v>
      </c>
      <c r="CA103" s="223">
        <f t="shared" si="67"/>
        <v>0</v>
      </c>
      <c r="CB103" s="224">
        <f t="shared" si="67"/>
        <v>0</v>
      </c>
      <c r="CD103" s="73">
        <f t="shared" si="51"/>
        <v>0</v>
      </c>
    </row>
    <row r="104" spans="2:82" ht="24" customHeight="1">
      <c r="B104" s="150">
        <v>100</v>
      </c>
      <c r="C104" s="71"/>
      <c r="D104" s="69"/>
      <c r="E104" s="376"/>
      <c r="F104" s="218"/>
      <c r="G104" s="71"/>
      <c r="H104" s="218" t="s">
        <v>251</v>
      </c>
      <c r="I104" s="517"/>
      <c r="J104" s="508">
        <v>0.25</v>
      </c>
      <c r="K104" s="492">
        <v>100</v>
      </c>
      <c r="L104" s="328" t="str">
        <f t="shared" ref="L104:L154" si="69">IF(G104="","",(F104-0.0001)*K104/100/G104)</f>
        <v/>
      </c>
      <c r="M104" s="223">
        <f t="shared" si="52"/>
        <v>0</v>
      </c>
      <c r="N104" s="223">
        <f t="shared" ref="N104:Y123" si="70">IF(N$3-$D104&lt;0,0,IF(N$3-$D104=0,$L104/12*(12-($E104-1)),IF(N$3-$D104=$G104,$L104/12*($E104-1),IF(N$3-$D104+1&lt;=$G104,$L104,0))))</f>
        <v>0</v>
      </c>
      <c r="O104" s="223">
        <f t="shared" si="70"/>
        <v>0</v>
      </c>
      <c r="P104" s="223">
        <f t="shared" si="70"/>
        <v>0</v>
      </c>
      <c r="Q104" s="223">
        <f t="shared" si="70"/>
        <v>0</v>
      </c>
      <c r="R104" s="223">
        <f t="shared" si="70"/>
        <v>0</v>
      </c>
      <c r="S104" s="223">
        <f t="shared" si="70"/>
        <v>0</v>
      </c>
      <c r="T104" s="223">
        <f t="shared" si="70"/>
        <v>0</v>
      </c>
      <c r="U104" s="223">
        <f t="shared" si="70"/>
        <v>0</v>
      </c>
      <c r="V104" s="223">
        <f t="shared" si="70"/>
        <v>0</v>
      </c>
      <c r="W104" s="223">
        <f t="shared" si="70"/>
        <v>0</v>
      </c>
      <c r="X104" s="223">
        <f t="shared" si="70"/>
        <v>0</v>
      </c>
      <c r="Y104" s="224">
        <f t="shared" si="70"/>
        <v>0</v>
      </c>
      <c r="Z104" s="328">
        <f t="shared" ref="Z104:AL123" si="71">IF($CD104=2,IF($D104=Z$3,$F104,0),0)</f>
        <v>0</v>
      </c>
      <c r="AA104" s="223">
        <f t="shared" si="71"/>
        <v>0</v>
      </c>
      <c r="AB104" s="223">
        <f t="shared" si="71"/>
        <v>0</v>
      </c>
      <c r="AC104" s="223">
        <f t="shared" si="71"/>
        <v>0</v>
      </c>
      <c r="AD104" s="223">
        <f t="shared" si="71"/>
        <v>0</v>
      </c>
      <c r="AE104" s="223">
        <f t="shared" si="71"/>
        <v>0</v>
      </c>
      <c r="AF104" s="223">
        <f t="shared" si="71"/>
        <v>0</v>
      </c>
      <c r="AG104" s="223">
        <f t="shared" si="71"/>
        <v>0</v>
      </c>
      <c r="AH104" s="223">
        <f t="shared" si="71"/>
        <v>0</v>
      </c>
      <c r="AI104" s="223">
        <f t="shared" si="71"/>
        <v>0</v>
      </c>
      <c r="AJ104" s="223">
        <f t="shared" si="71"/>
        <v>0</v>
      </c>
      <c r="AK104" s="223">
        <f t="shared" si="71"/>
        <v>0</v>
      </c>
      <c r="AL104" s="224">
        <f t="shared" si="71"/>
        <v>0</v>
      </c>
      <c r="AM104" s="328" t="str">
        <f t="shared" ref="AM104:AM154" si="72">IF(L104="","",IF(I104="",L104*0.1,F104*I104/100))</f>
        <v/>
      </c>
      <c r="AN104" s="223" t="str">
        <f t="shared" ref="AN104:AZ123" si="73">IF(AN$3-$D104&lt;0,0,IF(AN$3-$D104=0,$AM104,IF(AN$3-$D104+1&lt;=$G104,$AM104,0)))</f>
        <v/>
      </c>
      <c r="AO104" s="223">
        <f t="shared" si="73"/>
        <v>0</v>
      </c>
      <c r="AP104" s="223">
        <f t="shared" si="73"/>
        <v>0</v>
      </c>
      <c r="AQ104" s="223">
        <f t="shared" si="73"/>
        <v>0</v>
      </c>
      <c r="AR104" s="223">
        <f t="shared" si="73"/>
        <v>0</v>
      </c>
      <c r="AS104" s="223">
        <f t="shared" si="73"/>
        <v>0</v>
      </c>
      <c r="AT104" s="223">
        <f t="shared" si="73"/>
        <v>0</v>
      </c>
      <c r="AU104" s="223">
        <f t="shared" si="73"/>
        <v>0</v>
      </c>
      <c r="AV104" s="223">
        <f t="shared" si="73"/>
        <v>0</v>
      </c>
      <c r="AW104" s="223">
        <f t="shared" si="73"/>
        <v>0</v>
      </c>
      <c r="AX104" s="223">
        <f t="shared" si="73"/>
        <v>0</v>
      </c>
      <c r="AY104" s="223">
        <f t="shared" si="73"/>
        <v>0</v>
      </c>
      <c r="AZ104" s="224">
        <f t="shared" si="73"/>
        <v>0</v>
      </c>
      <c r="BA104" s="328" t="str">
        <f t="shared" ref="BA104:BA154" si="74">IF(L104="","",F104*0.007)</f>
        <v/>
      </c>
      <c r="BB104" s="223" t="str">
        <f t="shared" ref="BB104:BN123" si="75">IF(BB$3-$D104&lt;0,0,IF(BB$3-$D104=0,$BA104,IF(BB$3-$D104+1&lt;=$G104,$BA104,0)))</f>
        <v/>
      </c>
      <c r="BC104" s="223">
        <f t="shared" si="75"/>
        <v>0</v>
      </c>
      <c r="BD104" s="223">
        <f t="shared" si="75"/>
        <v>0</v>
      </c>
      <c r="BE104" s="223">
        <f t="shared" si="75"/>
        <v>0</v>
      </c>
      <c r="BF104" s="223">
        <f t="shared" si="75"/>
        <v>0</v>
      </c>
      <c r="BG104" s="223">
        <f t="shared" si="75"/>
        <v>0</v>
      </c>
      <c r="BH104" s="223">
        <f t="shared" si="75"/>
        <v>0</v>
      </c>
      <c r="BI104" s="223">
        <f t="shared" si="75"/>
        <v>0</v>
      </c>
      <c r="BJ104" s="223">
        <f t="shared" si="75"/>
        <v>0</v>
      </c>
      <c r="BK104" s="223">
        <f t="shared" si="75"/>
        <v>0</v>
      </c>
      <c r="BL104" s="223">
        <f t="shared" si="75"/>
        <v>0</v>
      </c>
      <c r="BM104" s="223">
        <f t="shared" si="75"/>
        <v>0</v>
      </c>
      <c r="BN104" s="224">
        <f t="shared" si="75"/>
        <v>0</v>
      </c>
      <c r="BO104" s="328" t="str">
        <f t="shared" ref="BO104:BO154" si="76">IF(L104="","",F104*J104/100)</f>
        <v/>
      </c>
      <c r="BP104" s="223" t="str">
        <f t="shared" ref="BP104:CB123" si="77">IF(BP$3-$D104&lt;0,0,IF(BP$3-$D104=0,$BO104,IF(BP$3-$D104+1&lt;=$G104,$BO104,0)))</f>
        <v/>
      </c>
      <c r="BQ104" s="223">
        <f t="shared" si="77"/>
        <v>0</v>
      </c>
      <c r="BR104" s="223">
        <f t="shared" si="77"/>
        <v>0</v>
      </c>
      <c r="BS104" s="223">
        <f t="shared" si="77"/>
        <v>0</v>
      </c>
      <c r="BT104" s="223">
        <f t="shared" si="77"/>
        <v>0</v>
      </c>
      <c r="BU104" s="223">
        <f t="shared" si="77"/>
        <v>0</v>
      </c>
      <c r="BV104" s="223">
        <f t="shared" si="77"/>
        <v>0</v>
      </c>
      <c r="BW104" s="223">
        <f t="shared" si="77"/>
        <v>0</v>
      </c>
      <c r="BX104" s="223">
        <f t="shared" si="77"/>
        <v>0</v>
      </c>
      <c r="BY104" s="223">
        <f t="shared" si="77"/>
        <v>0</v>
      </c>
      <c r="BZ104" s="223">
        <f t="shared" si="77"/>
        <v>0</v>
      </c>
      <c r="CA104" s="223">
        <f t="shared" si="77"/>
        <v>0</v>
      </c>
      <c r="CB104" s="224">
        <f t="shared" si="77"/>
        <v>0</v>
      </c>
      <c r="CD104" s="73">
        <f t="shared" si="51"/>
        <v>0</v>
      </c>
    </row>
    <row r="105" spans="2:82" ht="24" customHeight="1">
      <c r="B105" s="150">
        <v>101</v>
      </c>
      <c r="C105" s="71"/>
      <c r="D105" s="69"/>
      <c r="E105" s="376"/>
      <c r="F105" s="218"/>
      <c r="G105" s="71"/>
      <c r="H105" s="218" t="s">
        <v>251</v>
      </c>
      <c r="I105" s="517"/>
      <c r="J105" s="508">
        <v>0.25</v>
      </c>
      <c r="K105" s="492">
        <v>100</v>
      </c>
      <c r="L105" s="328" t="str">
        <f t="shared" si="69"/>
        <v/>
      </c>
      <c r="M105" s="223">
        <f t="shared" si="52"/>
        <v>0</v>
      </c>
      <c r="N105" s="223">
        <f t="shared" si="70"/>
        <v>0</v>
      </c>
      <c r="O105" s="223">
        <f t="shared" si="70"/>
        <v>0</v>
      </c>
      <c r="P105" s="223">
        <f t="shared" si="70"/>
        <v>0</v>
      </c>
      <c r="Q105" s="223">
        <f t="shared" si="70"/>
        <v>0</v>
      </c>
      <c r="R105" s="223">
        <f t="shared" si="70"/>
        <v>0</v>
      </c>
      <c r="S105" s="223">
        <f t="shared" si="70"/>
        <v>0</v>
      </c>
      <c r="T105" s="223">
        <f t="shared" si="70"/>
        <v>0</v>
      </c>
      <c r="U105" s="223">
        <f t="shared" si="70"/>
        <v>0</v>
      </c>
      <c r="V105" s="223">
        <f t="shared" si="70"/>
        <v>0</v>
      </c>
      <c r="W105" s="223">
        <f t="shared" si="70"/>
        <v>0</v>
      </c>
      <c r="X105" s="223">
        <f t="shared" si="70"/>
        <v>0</v>
      </c>
      <c r="Y105" s="224">
        <f t="shared" si="70"/>
        <v>0</v>
      </c>
      <c r="Z105" s="328">
        <f t="shared" si="71"/>
        <v>0</v>
      </c>
      <c r="AA105" s="223">
        <f t="shared" si="71"/>
        <v>0</v>
      </c>
      <c r="AB105" s="223">
        <f t="shared" si="71"/>
        <v>0</v>
      </c>
      <c r="AC105" s="223">
        <f t="shared" si="71"/>
        <v>0</v>
      </c>
      <c r="AD105" s="223">
        <f t="shared" si="71"/>
        <v>0</v>
      </c>
      <c r="AE105" s="223">
        <f t="shared" si="71"/>
        <v>0</v>
      </c>
      <c r="AF105" s="223">
        <f t="shared" si="71"/>
        <v>0</v>
      </c>
      <c r="AG105" s="223">
        <f t="shared" si="71"/>
        <v>0</v>
      </c>
      <c r="AH105" s="223">
        <f t="shared" si="71"/>
        <v>0</v>
      </c>
      <c r="AI105" s="223">
        <f t="shared" si="71"/>
        <v>0</v>
      </c>
      <c r="AJ105" s="223">
        <f t="shared" si="71"/>
        <v>0</v>
      </c>
      <c r="AK105" s="223">
        <f t="shared" si="71"/>
        <v>0</v>
      </c>
      <c r="AL105" s="224">
        <f t="shared" si="71"/>
        <v>0</v>
      </c>
      <c r="AM105" s="328" t="str">
        <f t="shared" si="72"/>
        <v/>
      </c>
      <c r="AN105" s="223" t="str">
        <f t="shared" si="73"/>
        <v/>
      </c>
      <c r="AO105" s="223">
        <f t="shared" si="73"/>
        <v>0</v>
      </c>
      <c r="AP105" s="223">
        <f t="shared" si="73"/>
        <v>0</v>
      </c>
      <c r="AQ105" s="223">
        <f t="shared" si="73"/>
        <v>0</v>
      </c>
      <c r="AR105" s="223">
        <f t="shared" si="73"/>
        <v>0</v>
      </c>
      <c r="AS105" s="223">
        <f t="shared" si="73"/>
        <v>0</v>
      </c>
      <c r="AT105" s="223">
        <f t="shared" si="73"/>
        <v>0</v>
      </c>
      <c r="AU105" s="223">
        <f t="shared" si="73"/>
        <v>0</v>
      </c>
      <c r="AV105" s="223">
        <f t="shared" si="73"/>
        <v>0</v>
      </c>
      <c r="AW105" s="223">
        <f t="shared" si="73"/>
        <v>0</v>
      </c>
      <c r="AX105" s="223">
        <f t="shared" si="73"/>
        <v>0</v>
      </c>
      <c r="AY105" s="223">
        <f t="shared" si="73"/>
        <v>0</v>
      </c>
      <c r="AZ105" s="224">
        <f t="shared" si="73"/>
        <v>0</v>
      </c>
      <c r="BA105" s="328" t="str">
        <f t="shared" si="74"/>
        <v/>
      </c>
      <c r="BB105" s="223" t="str">
        <f t="shared" si="75"/>
        <v/>
      </c>
      <c r="BC105" s="223">
        <f t="shared" si="75"/>
        <v>0</v>
      </c>
      <c r="BD105" s="223">
        <f t="shared" si="75"/>
        <v>0</v>
      </c>
      <c r="BE105" s="223">
        <f t="shared" si="75"/>
        <v>0</v>
      </c>
      <c r="BF105" s="223">
        <f t="shared" si="75"/>
        <v>0</v>
      </c>
      <c r="BG105" s="223">
        <f t="shared" si="75"/>
        <v>0</v>
      </c>
      <c r="BH105" s="223">
        <f t="shared" si="75"/>
        <v>0</v>
      </c>
      <c r="BI105" s="223">
        <f t="shared" si="75"/>
        <v>0</v>
      </c>
      <c r="BJ105" s="223">
        <f t="shared" si="75"/>
        <v>0</v>
      </c>
      <c r="BK105" s="223">
        <f t="shared" si="75"/>
        <v>0</v>
      </c>
      <c r="BL105" s="223">
        <f t="shared" si="75"/>
        <v>0</v>
      </c>
      <c r="BM105" s="223">
        <f t="shared" si="75"/>
        <v>0</v>
      </c>
      <c r="BN105" s="224">
        <f t="shared" si="75"/>
        <v>0</v>
      </c>
      <c r="BO105" s="328" t="str">
        <f t="shared" si="76"/>
        <v/>
      </c>
      <c r="BP105" s="223" t="str">
        <f t="shared" si="77"/>
        <v/>
      </c>
      <c r="BQ105" s="223">
        <f t="shared" si="77"/>
        <v>0</v>
      </c>
      <c r="BR105" s="223">
        <f t="shared" si="77"/>
        <v>0</v>
      </c>
      <c r="BS105" s="223">
        <f t="shared" si="77"/>
        <v>0</v>
      </c>
      <c r="BT105" s="223">
        <f t="shared" si="77"/>
        <v>0</v>
      </c>
      <c r="BU105" s="223">
        <f t="shared" si="77"/>
        <v>0</v>
      </c>
      <c r="BV105" s="223">
        <f t="shared" si="77"/>
        <v>0</v>
      </c>
      <c r="BW105" s="223">
        <f t="shared" si="77"/>
        <v>0</v>
      </c>
      <c r="BX105" s="223">
        <f t="shared" si="77"/>
        <v>0</v>
      </c>
      <c r="BY105" s="223">
        <f t="shared" si="77"/>
        <v>0</v>
      </c>
      <c r="BZ105" s="223">
        <f t="shared" si="77"/>
        <v>0</v>
      </c>
      <c r="CA105" s="223">
        <f t="shared" si="77"/>
        <v>0</v>
      </c>
      <c r="CB105" s="224">
        <f t="shared" si="77"/>
        <v>0</v>
      </c>
    </row>
    <row r="106" spans="2:82" ht="24" customHeight="1">
      <c r="B106" s="150">
        <v>102</v>
      </c>
      <c r="C106" s="71"/>
      <c r="D106" s="69"/>
      <c r="E106" s="376"/>
      <c r="F106" s="218"/>
      <c r="G106" s="71"/>
      <c r="H106" s="218" t="s">
        <v>251</v>
      </c>
      <c r="I106" s="517"/>
      <c r="J106" s="508">
        <v>0.25</v>
      </c>
      <c r="K106" s="492">
        <v>100</v>
      </c>
      <c r="L106" s="328" t="str">
        <f t="shared" si="69"/>
        <v/>
      </c>
      <c r="M106" s="223">
        <f t="shared" si="52"/>
        <v>0</v>
      </c>
      <c r="N106" s="223">
        <f t="shared" si="70"/>
        <v>0</v>
      </c>
      <c r="O106" s="223">
        <f t="shared" si="70"/>
        <v>0</v>
      </c>
      <c r="P106" s="223">
        <f t="shared" si="70"/>
        <v>0</v>
      </c>
      <c r="Q106" s="223">
        <f t="shared" si="70"/>
        <v>0</v>
      </c>
      <c r="R106" s="223">
        <f t="shared" si="70"/>
        <v>0</v>
      </c>
      <c r="S106" s="223">
        <f t="shared" si="70"/>
        <v>0</v>
      </c>
      <c r="T106" s="223">
        <f t="shared" si="70"/>
        <v>0</v>
      </c>
      <c r="U106" s="223">
        <f t="shared" si="70"/>
        <v>0</v>
      </c>
      <c r="V106" s="223">
        <f t="shared" si="70"/>
        <v>0</v>
      </c>
      <c r="W106" s="223">
        <f t="shared" si="70"/>
        <v>0</v>
      </c>
      <c r="X106" s="223">
        <f t="shared" si="70"/>
        <v>0</v>
      </c>
      <c r="Y106" s="224">
        <f t="shared" si="70"/>
        <v>0</v>
      </c>
      <c r="Z106" s="328">
        <f t="shared" si="71"/>
        <v>0</v>
      </c>
      <c r="AA106" s="223">
        <f t="shared" si="71"/>
        <v>0</v>
      </c>
      <c r="AB106" s="223">
        <f t="shared" si="71"/>
        <v>0</v>
      </c>
      <c r="AC106" s="223">
        <f t="shared" si="71"/>
        <v>0</v>
      </c>
      <c r="AD106" s="223">
        <f t="shared" si="71"/>
        <v>0</v>
      </c>
      <c r="AE106" s="223">
        <f t="shared" si="71"/>
        <v>0</v>
      </c>
      <c r="AF106" s="223">
        <f t="shared" si="71"/>
        <v>0</v>
      </c>
      <c r="AG106" s="223">
        <f t="shared" si="71"/>
        <v>0</v>
      </c>
      <c r="AH106" s="223">
        <f t="shared" si="71"/>
        <v>0</v>
      </c>
      <c r="AI106" s="223">
        <f t="shared" si="71"/>
        <v>0</v>
      </c>
      <c r="AJ106" s="223">
        <f t="shared" si="71"/>
        <v>0</v>
      </c>
      <c r="AK106" s="223">
        <f t="shared" si="71"/>
        <v>0</v>
      </c>
      <c r="AL106" s="224">
        <f t="shared" si="71"/>
        <v>0</v>
      </c>
      <c r="AM106" s="328" t="str">
        <f t="shared" si="72"/>
        <v/>
      </c>
      <c r="AN106" s="223" t="str">
        <f t="shared" si="73"/>
        <v/>
      </c>
      <c r="AO106" s="223">
        <f t="shared" si="73"/>
        <v>0</v>
      </c>
      <c r="AP106" s="223">
        <f t="shared" si="73"/>
        <v>0</v>
      </c>
      <c r="AQ106" s="223">
        <f t="shared" si="73"/>
        <v>0</v>
      </c>
      <c r="AR106" s="223">
        <f t="shared" si="73"/>
        <v>0</v>
      </c>
      <c r="AS106" s="223">
        <f t="shared" si="73"/>
        <v>0</v>
      </c>
      <c r="AT106" s="223">
        <f t="shared" si="73"/>
        <v>0</v>
      </c>
      <c r="AU106" s="223">
        <f t="shared" si="73"/>
        <v>0</v>
      </c>
      <c r="AV106" s="223">
        <f t="shared" si="73"/>
        <v>0</v>
      </c>
      <c r="AW106" s="223">
        <f t="shared" si="73"/>
        <v>0</v>
      </c>
      <c r="AX106" s="223">
        <f t="shared" si="73"/>
        <v>0</v>
      </c>
      <c r="AY106" s="223">
        <f t="shared" si="73"/>
        <v>0</v>
      </c>
      <c r="AZ106" s="224">
        <f t="shared" si="73"/>
        <v>0</v>
      </c>
      <c r="BA106" s="328" t="str">
        <f t="shared" si="74"/>
        <v/>
      </c>
      <c r="BB106" s="223" t="str">
        <f t="shared" si="75"/>
        <v/>
      </c>
      <c r="BC106" s="223">
        <f t="shared" si="75"/>
        <v>0</v>
      </c>
      <c r="BD106" s="223">
        <f t="shared" si="75"/>
        <v>0</v>
      </c>
      <c r="BE106" s="223">
        <f t="shared" si="75"/>
        <v>0</v>
      </c>
      <c r="BF106" s="223">
        <f t="shared" si="75"/>
        <v>0</v>
      </c>
      <c r="BG106" s="223">
        <f t="shared" si="75"/>
        <v>0</v>
      </c>
      <c r="BH106" s="223">
        <f t="shared" si="75"/>
        <v>0</v>
      </c>
      <c r="BI106" s="223">
        <f t="shared" si="75"/>
        <v>0</v>
      </c>
      <c r="BJ106" s="223">
        <f t="shared" si="75"/>
        <v>0</v>
      </c>
      <c r="BK106" s="223">
        <f t="shared" si="75"/>
        <v>0</v>
      </c>
      <c r="BL106" s="223">
        <f t="shared" si="75"/>
        <v>0</v>
      </c>
      <c r="BM106" s="223">
        <f t="shared" si="75"/>
        <v>0</v>
      </c>
      <c r="BN106" s="224">
        <f t="shared" si="75"/>
        <v>0</v>
      </c>
      <c r="BO106" s="328" t="str">
        <f t="shared" si="76"/>
        <v/>
      </c>
      <c r="BP106" s="223" t="str">
        <f t="shared" si="77"/>
        <v/>
      </c>
      <c r="BQ106" s="223">
        <f t="shared" si="77"/>
        <v>0</v>
      </c>
      <c r="BR106" s="223">
        <f t="shared" si="77"/>
        <v>0</v>
      </c>
      <c r="BS106" s="223">
        <f t="shared" si="77"/>
        <v>0</v>
      </c>
      <c r="BT106" s="223">
        <f t="shared" si="77"/>
        <v>0</v>
      </c>
      <c r="BU106" s="223">
        <f t="shared" si="77"/>
        <v>0</v>
      </c>
      <c r="BV106" s="223">
        <f t="shared" si="77"/>
        <v>0</v>
      </c>
      <c r="BW106" s="223">
        <f t="shared" si="77"/>
        <v>0</v>
      </c>
      <c r="BX106" s="223">
        <f t="shared" si="77"/>
        <v>0</v>
      </c>
      <c r="BY106" s="223">
        <f t="shared" si="77"/>
        <v>0</v>
      </c>
      <c r="BZ106" s="223">
        <f t="shared" si="77"/>
        <v>0</v>
      </c>
      <c r="CA106" s="223">
        <f t="shared" si="77"/>
        <v>0</v>
      </c>
      <c r="CB106" s="224">
        <f t="shared" si="77"/>
        <v>0</v>
      </c>
    </row>
    <row r="107" spans="2:82" ht="24" customHeight="1">
      <c r="B107" s="150">
        <v>103</v>
      </c>
      <c r="C107" s="71"/>
      <c r="D107" s="69"/>
      <c r="E107" s="376"/>
      <c r="F107" s="218"/>
      <c r="G107" s="71"/>
      <c r="H107" s="218" t="s">
        <v>251</v>
      </c>
      <c r="I107" s="517"/>
      <c r="J107" s="508">
        <v>0.25</v>
      </c>
      <c r="K107" s="492">
        <v>100</v>
      </c>
      <c r="L107" s="328" t="str">
        <f t="shared" si="69"/>
        <v/>
      </c>
      <c r="M107" s="223">
        <f t="shared" si="52"/>
        <v>0</v>
      </c>
      <c r="N107" s="223">
        <f t="shared" si="70"/>
        <v>0</v>
      </c>
      <c r="O107" s="223">
        <f t="shared" si="70"/>
        <v>0</v>
      </c>
      <c r="P107" s="223">
        <f t="shared" si="70"/>
        <v>0</v>
      </c>
      <c r="Q107" s="223">
        <f t="shared" si="70"/>
        <v>0</v>
      </c>
      <c r="R107" s="223">
        <f t="shared" si="70"/>
        <v>0</v>
      </c>
      <c r="S107" s="223">
        <f t="shared" si="70"/>
        <v>0</v>
      </c>
      <c r="T107" s="223">
        <f t="shared" si="70"/>
        <v>0</v>
      </c>
      <c r="U107" s="223">
        <f t="shared" si="70"/>
        <v>0</v>
      </c>
      <c r="V107" s="223">
        <f t="shared" si="70"/>
        <v>0</v>
      </c>
      <c r="W107" s="223">
        <f t="shared" si="70"/>
        <v>0</v>
      </c>
      <c r="X107" s="223">
        <f t="shared" si="70"/>
        <v>0</v>
      </c>
      <c r="Y107" s="224">
        <f t="shared" si="70"/>
        <v>0</v>
      </c>
      <c r="Z107" s="328">
        <f t="shared" si="71"/>
        <v>0</v>
      </c>
      <c r="AA107" s="223">
        <f t="shared" si="71"/>
        <v>0</v>
      </c>
      <c r="AB107" s="223">
        <f t="shared" si="71"/>
        <v>0</v>
      </c>
      <c r="AC107" s="223">
        <f t="shared" si="71"/>
        <v>0</v>
      </c>
      <c r="AD107" s="223">
        <f t="shared" si="71"/>
        <v>0</v>
      </c>
      <c r="AE107" s="223">
        <f t="shared" si="71"/>
        <v>0</v>
      </c>
      <c r="AF107" s="223">
        <f t="shared" si="71"/>
        <v>0</v>
      </c>
      <c r="AG107" s="223">
        <f t="shared" si="71"/>
        <v>0</v>
      </c>
      <c r="AH107" s="223">
        <f t="shared" si="71"/>
        <v>0</v>
      </c>
      <c r="AI107" s="223">
        <f t="shared" si="71"/>
        <v>0</v>
      </c>
      <c r="AJ107" s="223">
        <f t="shared" si="71"/>
        <v>0</v>
      </c>
      <c r="AK107" s="223">
        <f t="shared" si="71"/>
        <v>0</v>
      </c>
      <c r="AL107" s="224">
        <f t="shared" si="71"/>
        <v>0</v>
      </c>
      <c r="AM107" s="328" t="str">
        <f t="shared" si="72"/>
        <v/>
      </c>
      <c r="AN107" s="223" t="str">
        <f t="shared" si="73"/>
        <v/>
      </c>
      <c r="AO107" s="223">
        <f t="shared" si="73"/>
        <v>0</v>
      </c>
      <c r="AP107" s="223">
        <f t="shared" si="73"/>
        <v>0</v>
      </c>
      <c r="AQ107" s="223">
        <f t="shared" si="73"/>
        <v>0</v>
      </c>
      <c r="AR107" s="223">
        <f t="shared" si="73"/>
        <v>0</v>
      </c>
      <c r="AS107" s="223">
        <f t="shared" si="73"/>
        <v>0</v>
      </c>
      <c r="AT107" s="223">
        <f t="shared" si="73"/>
        <v>0</v>
      </c>
      <c r="AU107" s="223">
        <f t="shared" si="73"/>
        <v>0</v>
      </c>
      <c r="AV107" s="223">
        <f t="shared" si="73"/>
        <v>0</v>
      </c>
      <c r="AW107" s="223">
        <f t="shared" si="73"/>
        <v>0</v>
      </c>
      <c r="AX107" s="223">
        <f t="shared" si="73"/>
        <v>0</v>
      </c>
      <c r="AY107" s="223">
        <f t="shared" si="73"/>
        <v>0</v>
      </c>
      <c r="AZ107" s="224">
        <f t="shared" si="73"/>
        <v>0</v>
      </c>
      <c r="BA107" s="328" t="str">
        <f t="shared" si="74"/>
        <v/>
      </c>
      <c r="BB107" s="223" t="str">
        <f t="shared" si="75"/>
        <v/>
      </c>
      <c r="BC107" s="223">
        <f t="shared" si="75"/>
        <v>0</v>
      </c>
      <c r="BD107" s="223">
        <f t="shared" si="75"/>
        <v>0</v>
      </c>
      <c r="BE107" s="223">
        <f t="shared" si="75"/>
        <v>0</v>
      </c>
      <c r="BF107" s="223">
        <f t="shared" si="75"/>
        <v>0</v>
      </c>
      <c r="BG107" s="223">
        <f t="shared" si="75"/>
        <v>0</v>
      </c>
      <c r="BH107" s="223">
        <f t="shared" si="75"/>
        <v>0</v>
      </c>
      <c r="BI107" s="223">
        <f t="shared" si="75"/>
        <v>0</v>
      </c>
      <c r="BJ107" s="223">
        <f t="shared" si="75"/>
        <v>0</v>
      </c>
      <c r="BK107" s="223">
        <f t="shared" si="75"/>
        <v>0</v>
      </c>
      <c r="BL107" s="223">
        <f t="shared" si="75"/>
        <v>0</v>
      </c>
      <c r="BM107" s="223">
        <f t="shared" si="75"/>
        <v>0</v>
      </c>
      <c r="BN107" s="224">
        <f t="shared" si="75"/>
        <v>0</v>
      </c>
      <c r="BO107" s="328" t="str">
        <f t="shared" si="76"/>
        <v/>
      </c>
      <c r="BP107" s="223" t="str">
        <f t="shared" si="77"/>
        <v/>
      </c>
      <c r="BQ107" s="223">
        <f t="shared" si="77"/>
        <v>0</v>
      </c>
      <c r="BR107" s="223">
        <f t="shared" si="77"/>
        <v>0</v>
      </c>
      <c r="BS107" s="223">
        <f t="shared" si="77"/>
        <v>0</v>
      </c>
      <c r="BT107" s="223">
        <f t="shared" si="77"/>
        <v>0</v>
      </c>
      <c r="BU107" s="223">
        <f t="shared" si="77"/>
        <v>0</v>
      </c>
      <c r="BV107" s="223">
        <f t="shared" si="77"/>
        <v>0</v>
      </c>
      <c r="BW107" s="223">
        <f t="shared" si="77"/>
        <v>0</v>
      </c>
      <c r="BX107" s="223">
        <f t="shared" si="77"/>
        <v>0</v>
      </c>
      <c r="BY107" s="223">
        <f t="shared" si="77"/>
        <v>0</v>
      </c>
      <c r="BZ107" s="223">
        <f t="shared" si="77"/>
        <v>0</v>
      </c>
      <c r="CA107" s="223">
        <f t="shared" si="77"/>
        <v>0</v>
      </c>
      <c r="CB107" s="224">
        <f t="shared" si="77"/>
        <v>0</v>
      </c>
    </row>
    <row r="108" spans="2:82" ht="24" customHeight="1">
      <c r="B108" s="150">
        <v>104</v>
      </c>
      <c r="C108" s="71"/>
      <c r="D108" s="69"/>
      <c r="E108" s="376"/>
      <c r="F108" s="218"/>
      <c r="G108" s="71"/>
      <c r="H108" s="218" t="s">
        <v>251</v>
      </c>
      <c r="I108" s="517"/>
      <c r="J108" s="508">
        <v>0.25</v>
      </c>
      <c r="K108" s="492">
        <v>100</v>
      </c>
      <c r="L108" s="328" t="str">
        <f t="shared" si="69"/>
        <v/>
      </c>
      <c r="M108" s="223">
        <f t="shared" si="52"/>
        <v>0</v>
      </c>
      <c r="N108" s="223">
        <f t="shared" si="70"/>
        <v>0</v>
      </c>
      <c r="O108" s="223">
        <f t="shared" si="70"/>
        <v>0</v>
      </c>
      <c r="P108" s="223">
        <f t="shared" si="70"/>
        <v>0</v>
      </c>
      <c r="Q108" s="223">
        <f t="shared" si="70"/>
        <v>0</v>
      </c>
      <c r="R108" s="223">
        <f t="shared" si="70"/>
        <v>0</v>
      </c>
      <c r="S108" s="223">
        <f t="shared" si="70"/>
        <v>0</v>
      </c>
      <c r="T108" s="223">
        <f t="shared" si="70"/>
        <v>0</v>
      </c>
      <c r="U108" s="223">
        <f t="shared" si="70"/>
        <v>0</v>
      </c>
      <c r="V108" s="223">
        <f t="shared" si="70"/>
        <v>0</v>
      </c>
      <c r="W108" s="223">
        <f t="shared" si="70"/>
        <v>0</v>
      </c>
      <c r="X108" s="223">
        <f t="shared" si="70"/>
        <v>0</v>
      </c>
      <c r="Y108" s="224">
        <f t="shared" si="70"/>
        <v>0</v>
      </c>
      <c r="Z108" s="328">
        <f t="shared" si="71"/>
        <v>0</v>
      </c>
      <c r="AA108" s="223">
        <f t="shared" si="71"/>
        <v>0</v>
      </c>
      <c r="AB108" s="223">
        <f t="shared" si="71"/>
        <v>0</v>
      </c>
      <c r="AC108" s="223">
        <f t="shared" si="71"/>
        <v>0</v>
      </c>
      <c r="AD108" s="223">
        <f t="shared" si="71"/>
        <v>0</v>
      </c>
      <c r="AE108" s="223">
        <f t="shared" si="71"/>
        <v>0</v>
      </c>
      <c r="AF108" s="223">
        <f t="shared" si="71"/>
        <v>0</v>
      </c>
      <c r="AG108" s="223">
        <f t="shared" si="71"/>
        <v>0</v>
      </c>
      <c r="AH108" s="223">
        <f t="shared" si="71"/>
        <v>0</v>
      </c>
      <c r="AI108" s="223">
        <f t="shared" si="71"/>
        <v>0</v>
      </c>
      <c r="AJ108" s="223">
        <f t="shared" si="71"/>
        <v>0</v>
      </c>
      <c r="AK108" s="223">
        <f t="shared" si="71"/>
        <v>0</v>
      </c>
      <c r="AL108" s="224">
        <f t="shared" si="71"/>
        <v>0</v>
      </c>
      <c r="AM108" s="328" t="str">
        <f t="shared" si="72"/>
        <v/>
      </c>
      <c r="AN108" s="223" t="str">
        <f t="shared" si="73"/>
        <v/>
      </c>
      <c r="AO108" s="223">
        <f t="shared" si="73"/>
        <v>0</v>
      </c>
      <c r="AP108" s="223">
        <f t="shared" si="73"/>
        <v>0</v>
      </c>
      <c r="AQ108" s="223">
        <f t="shared" si="73"/>
        <v>0</v>
      </c>
      <c r="AR108" s="223">
        <f t="shared" si="73"/>
        <v>0</v>
      </c>
      <c r="AS108" s="223">
        <f t="shared" si="73"/>
        <v>0</v>
      </c>
      <c r="AT108" s="223">
        <f t="shared" si="73"/>
        <v>0</v>
      </c>
      <c r="AU108" s="223">
        <f t="shared" si="73"/>
        <v>0</v>
      </c>
      <c r="AV108" s="223">
        <f t="shared" si="73"/>
        <v>0</v>
      </c>
      <c r="AW108" s="223">
        <f t="shared" si="73"/>
        <v>0</v>
      </c>
      <c r="AX108" s="223">
        <f t="shared" si="73"/>
        <v>0</v>
      </c>
      <c r="AY108" s="223">
        <f t="shared" si="73"/>
        <v>0</v>
      </c>
      <c r="AZ108" s="224">
        <f t="shared" si="73"/>
        <v>0</v>
      </c>
      <c r="BA108" s="328" t="str">
        <f t="shared" si="74"/>
        <v/>
      </c>
      <c r="BB108" s="223" t="str">
        <f t="shared" si="75"/>
        <v/>
      </c>
      <c r="BC108" s="223">
        <f t="shared" si="75"/>
        <v>0</v>
      </c>
      <c r="BD108" s="223">
        <f t="shared" si="75"/>
        <v>0</v>
      </c>
      <c r="BE108" s="223">
        <f t="shared" si="75"/>
        <v>0</v>
      </c>
      <c r="BF108" s="223">
        <f t="shared" si="75"/>
        <v>0</v>
      </c>
      <c r="BG108" s="223">
        <f t="shared" si="75"/>
        <v>0</v>
      </c>
      <c r="BH108" s="223">
        <f t="shared" si="75"/>
        <v>0</v>
      </c>
      <c r="BI108" s="223">
        <f t="shared" si="75"/>
        <v>0</v>
      </c>
      <c r="BJ108" s="223">
        <f t="shared" si="75"/>
        <v>0</v>
      </c>
      <c r="BK108" s="223">
        <f t="shared" si="75"/>
        <v>0</v>
      </c>
      <c r="BL108" s="223">
        <f t="shared" si="75"/>
        <v>0</v>
      </c>
      <c r="BM108" s="223">
        <f t="shared" si="75"/>
        <v>0</v>
      </c>
      <c r="BN108" s="224">
        <f t="shared" si="75"/>
        <v>0</v>
      </c>
      <c r="BO108" s="328" t="str">
        <f t="shared" si="76"/>
        <v/>
      </c>
      <c r="BP108" s="223" t="str">
        <f t="shared" si="77"/>
        <v/>
      </c>
      <c r="BQ108" s="223">
        <f t="shared" si="77"/>
        <v>0</v>
      </c>
      <c r="BR108" s="223">
        <f t="shared" si="77"/>
        <v>0</v>
      </c>
      <c r="BS108" s="223">
        <f t="shared" si="77"/>
        <v>0</v>
      </c>
      <c r="BT108" s="223">
        <f t="shared" si="77"/>
        <v>0</v>
      </c>
      <c r="BU108" s="223">
        <f t="shared" si="77"/>
        <v>0</v>
      </c>
      <c r="BV108" s="223">
        <f t="shared" si="77"/>
        <v>0</v>
      </c>
      <c r="BW108" s="223">
        <f t="shared" si="77"/>
        <v>0</v>
      </c>
      <c r="BX108" s="223">
        <f t="shared" si="77"/>
        <v>0</v>
      </c>
      <c r="BY108" s="223">
        <f t="shared" si="77"/>
        <v>0</v>
      </c>
      <c r="BZ108" s="223">
        <f t="shared" si="77"/>
        <v>0</v>
      </c>
      <c r="CA108" s="223">
        <f t="shared" si="77"/>
        <v>0</v>
      </c>
      <c r="CB108" s="224">
        <f t="shared" si="77"/>
        <v>0</v>
      </c>
    </row>
    <row r="109" spans="2:82" ht="24" customHeight="1">
      <c r="B109" s="150">
        <v>105</v>
      </c>
      <c r="C109" s="71"/>
      <c r="D109" s="69"/>
      <c r="E109" s="376"/>
      <c r="F109" s="218"/>
      <c r="G109" s="71"/>
      <c r="H109" s="218" t="s">
        <v>251</v>
      </c>
      <c r="I109" s="517"/>
      <c r="J109" s="508">
        <v>0.25</v>
      </c>
      <c r="K109" s="492">
        <v>100</v>
      </c>
      <c r="L109" s="328" t="str">
        <f t="shared" si="69"/>
        <v/>
      </c>
      <c r="M109" s="223">
        <f t="shared" si="52"/>
        <v>0</v>
      </c>
      <c r="N109" s="223">
        <f t="shared" si="70"/>
        <v>0</v>
      </c>
      <c r="O109" s="223">
        <f t="shared" si="70"/>
        <v>0</v>
      </c>
      <c r="P109" s="223">
        <f t="shared" si="70"/>
        <v>0</v>
      </c>
      <c r="Q109" s="223">
        <f t="shared" si="70"/>
        <v>0</v>
      </c>
      <c r="R109" s="223">
        <f t="shared" si="70"/>
        <v>0</v>
      </c>
      <c r="S109" s="223">
        <f t="shared" si="70"/>
        <v>0</v>
      </c>
      <c r="T109" s="223">
        <f t="shared" si="70"/>
        <v>0</v>
      </c>
      <c r="U109" s="223">
        <f t="shared" si="70"/>
        <v>0</v>
      </c>
      <c r="V109" s="223">
        <f t="shared" si="70"/>
        <v>0</v>
      </c>
      <c r="W109" s="223">
        <f t="shared" si="70"/>
        <v>0</v>
      </c>
      <c r="X109" s="223">
        <f t="shared" si="70"/>
        <v>0</v>
      </c>
      <c r="Y109" s="224">
        <f t="shared" si="70"/>
        <v>0</v>
      </c>
      <c r="Z109" s="328">
        <f t="shared" si="71"/>
        <v>0</v>
      </c>
      <c r="AA109" s="223">
        <f t="shared" si="71"/>
        <v>0</v>
      </c>
      <c r="AB109" s="223">
        <f t="shared" si="71"/>
        <v>0</v>
      </c>
      <c r="AC109" s="223">
        <f t="shared" si="71"/>
        <v>0</v>
      </c>
      <c r="AD109" s="223">
        <f t="shared" si="71"/>
        <v>0</v>
      </c>
      <c r="AE109" s="223">
        <f t="shared" si="71"/>
        <v>0</v>
      </c>
      <c r="AF109" s="223">
        <f t="shared" si="71"/>
        <v>0</v>
      </c>
      <c r="AG109" s="223">
        <f t="shared" si="71"/>
        <v>0</v>
      </c>
      <c r="AH109" s="223">
        <f t="shared" si="71"/>
        <v>0</v>
      </c>
      <c r="AI109" s="223">
        <f t="shared" si="71"/>
        <v>0</v>
      </c>
      <c r="AJ109" s="223">
        <f t="shared" si="71"/>
        <v>0</v>
      </c>
      <c r="AK109" s="223">
        <f t="shared" si="71"/>
        <v>0</v>
      </c>
      <c r="AL109" s="224">
        <f t="shared" si="71"/>
        <v>0</v>
      </c>
      <c r="AM109" s="328" t="str">
        <f t="shared" si="72"/>
        <v/>
      </c>
      <c r="AN109" s="223" t="str">
        <f t="shared" si="73"/>
        <v/>
      </c>
      <c r="AO109" s="223">
        <f t="shared" si="73"/>
        <v>0</v>
      </c>
      <c r="AP109" s="223">
        <f t="shared" si="73"/>
        <v>0</v>
      </c>
      <c r="AQ109" s="223">
        <f t="shared" si="73"/>
        <v>0</v>
      </c>
      <c r="AR109" s="223">
        <f t="shared" si="73"/>
        <v>0</v>
      </c>
      <c r="AS109" s="223">
        <f t="shared" si="73"/>
        <v>0</v>
      </c>
      <c r="AT109" s="223">
        <f t="shared" si="73"/>
        <v>0</v>
      </c>
      <c r="AU109" s="223">
        <f t="shared" si="73"/>
        <v>0</v>
      </c>
      <c r="AV109" s="223">
        <f t="shared" si="73"/>
        <v>0</v>
      </c>
      <c r="AW109" s="223">
        <f t="shared" si="73"/>
        <v>0</v>
      </c>
      <c r="AX109" s="223">
        <f t="shared" si="73"/>
        <v>0</v>
      </c>
      <c r="AY109" s="223">
        <f t="shared" si="73"/>
        <v>0</v>
      </c>
      <c r="AZ109" s="224">
        <f t="shared" si="73"/>
        <v>0</v>
      </c>
      <c r="BA109" s="328" t="str">
        <f t="shared" si="74"/>
        <v/>
      </c>
      <c r="BB109" s="223" t="str">
        <f t="shared" si="75"/>
        <v/>
      </c>
      <c r="BC109" s="223">
        <f t="shared" si="75"/>
        <v>0</v>
      </c>
      <c r="BD109" s="223">
        <f t="shared" si="75"/>
        <v>0</v>
      </c>
      <c r="BE109" s="223">
        <f t="shared" si="75"/>
        <v>0</v>
      </c>
      <c r="BF109" s="223">
        <f t="shared" si="75"/>
        <v>0</v>
      </c>
      <c r="BG109" s="223">
        <f t="shared" si="75"/>
        <v>0</v>
      </c>
      <c r="BH109" s="223">
        <f t="shared" si="75"/>
        <v>0</v>
      </c>
      <c r="BI109" s="223">
        <f t="shared" si="75"/>
        <v>0</v>
      </c>
      <c r="BJ109" s="223">
        <f t="shared" si="75"/>
        <v>0</v>
      </c>
      <c r="BK109" s="223">
        <f t="shared" si="75"/>
        <v>0</v>
      </c>
      <c r="BL109" s="223">
        <f t="shared" si="75"/>
        <v>0</v>
      </c>
      <c r="BM109" s="223">
        <f t="shared" si="75"/>
        <v>0</v>
      </c>
      <c r="BN109" s="224">
        <f t="shared" si="75"/>
        <v>0</v>
      </c>
      <c r="BO109" s="328" t="str">
        <f t="shared" si="76"/>
        <v/>
      </c>
      <c r="BP109" s="223" t="str">
        <f t="shared" si="77"/>
        <v/>
      </c>
      <c r="BQ109" s="223">
        <f t="shared" si="77"/>
        <v>0</v>
      </c>
      <c r="BR109" s="223">
        <f t="shared" si="77"/>
        <v>0</v>
      </c>
      <c r="BS109" s="223">
        <f t="shared" si="77"/>
        <v>0</v>
      </c>
      <c r="BT109" s="223">
        <f t="shared" si="77"/>
        <v>0</v>
      </c>
      <c r="BU109" s="223">
        <f t="shared" si="77"/>
        <v>0</v>
      </c>
      <c r="BV109" s="223">
        <f t="shared" si="77"/>
        <v>0</v>
      </c>
      <c r="BW109" s="223">
        <f t="shared" si="77"/>
        <v>0</v>
      </c>
      <c r="BX109" s="223">
        <f t="shared" si="77"/>
        <v>0</v>
      </c>
      <c r="BY109" s="223">
        <f t="shared" si="77"/>
        <v>0</v>
      </c>
      <c r="BZ109" s="223">
        <f t="shared" si="77"/>
        <v>0</v>
      </c>
      <c r="CA109" s="223">
        <f t="shared" si="77"/>
        <v>0</v>
      </c>
      <c r="CB109" s="224">
        <f t="shared" si="77"/>
        <v>0</v>
      </c>
    </row>
    <row r="110" spans="2:82" ht="24" customHeight="1">
      <c r="B110" s="150">
        <v>106</v>
      </c>
      <c r="C110" s="71"/>
      <c r="D110" s="69"/>
      <c r="E110" s="376"/>
      <c r="F110" s="218"/>
      <c r="G110" s="71"/>
      <c r="H110" s="218" t="s">
        <v>251</v>
      </c>
      <c r="I110" s="517"/>
      <c r="J110" s="508">
        <v>0.25</v>
      </c>
      <c r="K110" s="492">
        <v>100</v>
      </c>
      <c r="L110" s="328" t="str">
        <f t="shared" si="69"/>
        <v/>
      </c>
      <c r="M110" s="223">
        <f t="shared" si="52"/>
        <v>0</v>
      </c>
      <c r="N110" s="223">
        <f t="shared" si="70"/>
        <v>0</v>
      </c>
      <c r="O110" s="223">
        <f t="shared" si="70"/>
        <v>0</v>
      </c>
      <c r="P110" s="223">
        <f t="shared" si="70"/>
        <v>0</v>
      </c>
      <c r="Q110" s="223">
        <f t="shared" si="70"/>
        <v>0</v>
      </c>
      <c r="R110" s="223">
        <f t="shared" si="70"/>
        <v>0</v>
      </c>
      <c r="S110" s="223">
        <f t="shared" si="70"/>
        <v>0</v>
      </c>
      <c r="T110" s="223">
        <f t="shared" si="70"/>
        <v>0</v>
      </c>
      <c r="U110" s="223">
        <f t="shared" si="70"/>
        <v>0</v>
      </c>
      <c r="V110" s="223">
        <f t="shared" si="70"/>
        <v>0</v>
      </c>
      <c r="W110" s="223">
        <f t="shared" si="70"/>
        <v>0</v>
      </c>
      <c r="X110" s="223">
        <f t="shared" si="70"/>
        <v>0</v>
      </c>
      <c r="Y110" s="224">
        <f t="shared" si="70"/>
        <v>0</v>
      </c>
      <c r="Z110" s="328">
        <f t="shared" si="71"/>
        <v>0</v>
      </c>
      <c r="AA110" s="223">
        <f t="shared" si="71"/>
        <v>0</v>
      </c>
      <c r="AB110" s="223">
        <f t="shared" si="71"/>
        <v>0</v>
      </c>
      <c r="AC110" s="223">
        <f t="shared" si="71"/>
        <v>0</v>
      </c>
      <c r="AD110" s="223">
        <f t="shared" si="71"/>
        <v>0</v>
      </c>
      <c r="AE110" s="223">
        <f t="shared" si="71"/>
        <v>0</v>
      </c>
      <c r="AF110" s="223">
        <f t="shared" si="71"/>
        <v>0</v>
      </c>
      <c r="AG110" s="223">
        <f t="shared" si="71"/>
        <v>0</v>
      </c>
      <c r="AH110" s="223">
        <f t="shared" si="71"/>
        <v>0</v>
      </c>
      <c r="AI110" s="223">
        <f t="shared" si="71"/>
        <v>0</v>
      </c>
      <c r="AJ110" s="223">
        <f t="shared" si="71"/>
        <v>0</v>
      </c>
      <c r="AK110" s="223">
        <f t="shared" si="71"/>
        <v>0</v>
      </c>
      <c r="AL110" s="224">
        <f t="shared" si="71"/>
        <v>0</v>
      </c>
      <c r="AM110" s="328" t="str">
        <f t="shared" si="72"/>
        <v/>
      </c>
      <c r="AN110" s="223" t="str">
        <f t="shared" si="73"/>
        <v/>
      </c>
      <c r="AO110" s="223">
        <f t="shared" si="73"/>
        <v>0</v>
      </c>
      <c r="AP110" s="223">
        <f t="shared" si="73"/>
        <v>0</v>
      </c>
      <c r="AQ110" s="223">
        <f t="shared" si="73"/>
        <v>0</v>
      </c>
      <c r="AR110" s="223">
        <f t="shared" si="73"/>
        <v>0</v>
      </c>
      <c r="AS110" s="223">
        <f t="shared" si="73"/>
        <v>0</v>
      </c>
      <c r="AT110" s="223">
        <f t="shared" si="73"/>
        <v>0</v>
      </c>
      <c r="AU110" s="223">
        <f t="shared" si="73"/>
        <v>0</v>
      </c>
      <c r="AV110" s="223">
        <f t="shared" si="73"/>
        <v>0</v>
      </c>
      <c r="AW110" s="223">
        <f t="shared" si="73"/>
        <v>0</v>
      </c>
      <c r="AX110" s="223">
        <f t="shared" si="73"/>
        <v>0</v>
      </c>
      <c r="AY110" s="223">
        <f t="shared" si="73"/>
        <v>0</v>
      </c>
      <c r="AZ110" s="224">
        <f t="shared" si="73"/>
        <v>0</v>
      </c>
      <c r="BA110" s="328" t="str">
        <f t="shared" si="74"/>
        <v/>
      </c>
      <c r="BB110" s="223" t="str">
        <f t="shared" si="75"/>
        <v/>
      </c>
      <c r="BC110" s="223">
        <f t="shared" si="75"/>
        <v>0</v>
      </c>
      <c r="BD110" s="223">
        <f t="shared" si="75"/>
        <v>0</v>
      </c>
      <c r="BE110" s="223">
        <f t="shared" si="75"/>
        <v>0</v>
      </c>
      <c r="BF110" s="223">
        <f t="shared" si="75"/>
        <v>0</v>
      </c>
      <c r="BG110" s="223">
        <f t="shared" si="75"/>
        <v>0</v>
      </c>
      <c r="BH110" s="223">
        <f t="shared" si="75"/>
        <v>0</v>
      </c>
      <c r="BI110" s="223">
        <f t="shared" si="75"/>
        <v>0</v>
      </c>
      <c r="BJ110" s="223">
        <f t="shared" si="75"/>
        <v>0</v>
      </c>
      <c r="BK110" s="223">
        <f t="shared" si="75"/>
        <v>0</v>
      </c>
      <c r="BL110" s="223">
        <f t="shared" si="75"/>
        <v>0</v>
      </c>
      <c r="BM110" s="223">
        <f t="shared" si="75"/>
        <v>0</v>
      </c>
      <c r="BN110" s="224">
        <f t="shared" si="75"/>
        <v>0</v>
      </c>
      <c r="BO110" s="328" t="str">
        <f t="shared" si="76"/>
        <v/>
      </c>
      <c r="BP110" s="223" t="str">
        <f t="shared" si="77"/>
        <v/>
      </c>
      <c r="BQ110" s="223">
        <f t="shared" si="77"/>
        <v>0</v>
      </c>
      <c r="BR110" s="223">
        <f t="shared" si="77"/>
        <v>0</v>
      </c>
      <c r="BS110" s="223">
        <f t="shared" si="77"/>
        <v>0</v>
      </c>
      <c r="BT110" s="223">
        <f t="shared" si="77"/>
        <v>0</v>
      </c>
      <c r="BU110" s="223">
        <f t="shared" si="77"/>
        <v>0</v>
      </c>
      <c r="BV110" s="223">
        <f t="shared" si="77"/>
        <v>0</v>
      </c>
      <c r="BW110" s="223">
        <f t="shared" si="77"/>
        <v>0</v>
      </c>
      <c r="BX110" s="223">
        <f t="shared" si="77"/>
        <v>0</v>
      </c>
      <c r="BY110" s="223">
        <f t="shared" si="77"/>
        <v>0</v>
      </c>
      <c r="BZ110" s="223">
        <f t="shared" si="77"/>
        <v>0</v>
      </c>
      <c r="CA110" s="223">
        <f t="shared" si="77"/>
        <v>0</v>
      </c>
      <c r="CB110" s="224">
        <f t="shared" si="77"/>
        <v>0</v>
      </c>
    </row>
    <row r="111" spans="2:82" ht="24" customHeight="1">
      <c r="B111" s="150">
        <v>107</v>
      </c>
      <c r="C111" s="71"/>
      <c r="D111" s="69"/>
      <c r="E111" s="376"/>
      <c r="F111" s="218"/>
      <c r="G111" s="71"/>
      <c r="H111" s="218" t="s">
        <v>251</v>
      </c>
      <c r="I111" s="517"/>
      <c r="J111" s="508">
        <v>0.25</v>
      </c>
      <c r="K111" s="492">
        <v>100</v>
      </c>
      <c r="L111" s="328" t="str">
        <f t="shared" si="69"/>
        <v/>
      </c>
      <c r="M111" s="223">
        <f t="shared" si="52"/>
        <v>0</v>
      </c>
      <c r="N111" s="223">
        <f t="shared" si="70"/>
        <v>0</v>
      </c>
      <c r="O111" s="223">
        <f t="shared" si="70"/>
        <v>0</v>
      </c>
      <c r="P111" s="223">
        <f t="shared" si="70"/>
        <v>0</v>
      </c>
      <c r="Q111" s="223">
        <f t="shared" si="70"/>
        <v>0</v>
      </c>
      <c r="R111" s="223">
        <f t="shared" si="70"/>
        <v>0</v>
      </c>
      <c r="S111" s="223">
        <f t="shared" si="70"/>
        <v>0</v>
      </c>
      <c r="T111" s="223">
        <f t="shared" si="70"/>
        <v>0</v>
      </c>
      <c r="U111" s="223">
        <f t="shared" si="70"/>
        <v>0</v>
      </c>
      <c r="V111" s="223">
        <f t="shared" si="70"/>
        <v>0</v>
      </c>
      <c r="W111" s="223">
        <f t="shared" si="70"/>
        <v>0</v>
      </c>
      <c r="X111" s="223">
        <f t="shared" si="70"/>
        <v>0</v>
      </c>
      <c r="Y111" s="224">
        <f t="shared" si="70"/>
        <v>0</v>
      </c>
      <c r="Z111" s="328">
        <f t="shared" si="71"/>
        <v>0</v>
      </c>
      <c r="AA111" s="223">
        <f t="shared" si="71"/>
        <v>0</v>
      </c>
      <c r="AB111" s="223">
        <f t="shared" si="71"/>
        <v>0</v>
      </c>
      <c r="AC111" s="223">
        <f t="shared" si="71"/>
        <v>0</v>
      </c>
      <c r="AD111" s="223">
        <f t="shared" si="71"/>
        <v>0</v>
      </c>
      <c r="AE111" s="223">
        <f t="shared" si="71"/>
        <v>0</v>
      </c>
      <c r="AF111" s="223">
        <f t="shared" si="71"/>
        <v>0</v>
      </c>
      <c r="AG111" s="223">
        <f t="shared" si="71"/>
        <v>0</v>
      </c>
      <c r="AH111" s="223">
        <f t="shared" si="71"/>
        <v>0</v>
      </c>
      <c r="AI111" s="223">
        <f t="shared" si="71"/>
        <v>0</v>
      </c>
      <c r="AJ111" s="223">
        <f t="shared" si="71"/>
        <v>0</v>
      </c>
      <c r="AK111" s="223">
        <f t="shared" si="71"/>
        <v>0</v>
      </c>
      <c r="AL111" s="224">
        <f t="shared" si="71"/>
        <v>0</v>
      </c>
      <c r="AM111" s="328" t="str">
        <f t="shared" si="72"/>
        <v/>
      </c>
      <c r="AN111" s="223" t="str">
        <f t="shared" si="73"/>
        <v/>
      </c>
      <c r="AO111" s="223">
        <f t="shared" si="73"/>
        <v>0</v>
      </c>
      <c r="AP111" s="223">
        <f t="shared" si="73"/>
        <v>0</v>
      </c>
      <c r="AQ111" s="223">
        <f t="shared" si="73"/>
        <v>0</v>
      </c>
      <c r="AR111" s="223">
        <f t="shared" si="73"/>
        <v>0</v>
      </c>
      <c r="AS111" s="223">
        <f t="shared" si="73"/>
        <v>0</v>
      </c>
      <c r="AT111" s="223">
        <f t="shared" si="73"/>
        <v>0</v>
      </c>
      <c r="AU111" s="223">
        <f t="shared" si="73"/>
        <v>0</v>
      </c>
      <c r="AV111" s="223">
        <f t="shared" si="73"/>
        <v>0</v>
      </c>
      <c r="AW111" s="223">
        <f t="shared" si="73"/>
        <v>0</v>
      </c>
      <c r="AX111" s="223">
        <f t="shared" si="73"/>
        <v>0</v>
      </c>
      <c r="AY111" s="223">
        <f t="shared" si="73"/>
        <v>0</v>
      </c>
      <c r="AZ111" s="224">
        <f t="shared" si="73"/>
        <v>0</v>
      </c>
      <c r="BA111" s="328" t="str">
        <f t="shared" si="74"/>
        <v/>
      </c>
      <c r="BB111" s="223" t="str">
        <f t="shared" si="75"/>
        <v/>
      </c>
      <c r="BC111" s="223">
        <f t="shared" si="75"/>
        <v>0</v>
      </c>
      <c r="BD111" s="223">
        <f t="shared" si="75"/>
        <v>0</v>
      </c>
      <c r="BE111" s="223">
        <f t="shared" si="75"/>
        <v>0</v>
      </c>
      <c r="BF111" s="223">
        <f t="shared" si="75"/>
        <v>0</v>
      </c>
      <c r="BG111" s="223">
        <f t="shared" si="75"/>
        <v>0</v>
      </c>
      <c r="BH111" s="223">
        <f t="shared" si="75"/>
        <v>0</v>
      </c>
      <c r="BI111" s="223">
        <f t="shared" si="75"/>
        <v>0</v>
      </c>
      <c r="BJ111" s="223">
        <f t="shared" si="75"/>
        <v>0</v>
      </c>
      <c r="BK111" s="223">
        <f t="shared" si="75"/>
        <v>0</v>
      </c>
      <c r="BL111" s="223">
        <f t="shared" si="75"/>
        <v>0</v>
      </c>
      <c r="BM111" s="223">
        <f t="shared" si="75"/>
        <v>0</v>
      </c>
      <c r="BN111" s="224">
        <f t="shared" si="75"/>
        <v>0</v>
      </c>
      <c r="BO111" s="328" t="str">
        <f t="shared" si="76"/>
        <v/>
      </c>
      <c r="BP111" s="223" t="str">
        <f t="shared" si="77"/>
        <v/>
      </c>
      <c r="BQ111" s="223">
        <f t="shared" si="77"/>
        <v>0</v>
      </c>
      <c r="BR111" s="223">
        <f t="shared" si="77"/>
        <v>0</v>
      </c>
      <c r="BS111" s="223">
        <f t="shared" si="77"/>
        <v>0</v>
      </c>
      <c r="BT111" s="223">
        <f t="shared" si="77"/>
        <v>0</v>
      </c>
      <c r="BU111" s="223">
        <f t="shared" si="77"/>
        <v>0</v>
      </c>
      <c r="BV111" s="223">
        <f t="shared" si="77"/>
        <v>0</v>
      </c>
      <c r="BW111" s="223">
        <f t="shared" si="77"/>
        <v>0</v>
      </c>
      <c r="BX111" s="223">
        <f t="shared" si="77"/>
        <v>0</v>
      </c>
      <c r="BY111" s="223">
        <f t="shared" si="77"/>
        <v>0</v>
      </c>
      <c r="BZ111" s="223">
        <f t="shared" si="77"/>
        <v>0</v>
      </c>
      <c r="CA111" s="223">
        <f t="shared" si="77"/>
        <v>0</v>
      </c>
      <c r="CB111" s="224">
        <f t="shared" si="77"/>
        <v>0</v>
      </c>
    </row>
    <row r="112" spans="2:82" ht="24" customHeight="1">
      <c r="B112" s="150">
        <v>108</v>
      </c>
      <c r="C112" s="71"/>
      <c r="D112" s="69"/>
      <c r="E112" s="376"/>
      <c r="F112" s="218"/>
      <c r="G112" s="71"/>
      <c r="H112" s="218" t="s">
        <v>251</v>
      </c>
      <c r="I112" s="517"/>
      <c r="J112" s="508">
        <v>0.25</v>
      </c>
      <c r="K112" s="492">
        <v>100</v>
      </c>
      <c r="L112" s="328" t="str">
        <f t="shared" si="69"/>
        <v/>
      </c>
      <c r="M112" s="223">
        <f t="shared" si="52"/>
        <v>0</v>
      </c>
      <c r="N112" s="223">
        <f t="shared" si="70"/>
        <v>0</v>
      </c>
      <c r="O112" s="223">
        <f t="shared" si="70"/>
        <v>0</v>
      </c>
      <c r="P112" s="223">
        <f t="shared" si="70"/>
        <v>0</v>
      </c>
      <c r="Q112" s="223">
        <f t="shared" si="70"/>
        <v>0</v>
      </c>
      <c r="R112" s="223">
        <f t="shared" si="70"/>
        <v>0</v>
      </c>
      <c r="S112" s="223">
        <f t="shared" si="70"/>
        <v>0</v>
      </c>
      <c r="T112" s="223">
        <f t="shared" si="70"/>
        <v>0</v>
      </c>
      <c r="U112" s="223">
        <f t="shared" si="70"/>
        <v>0</v>
      </c>
      <c r="V112" s="223">
        <f t="shared" si="70"/>
        <v>0</v>
      </c>
      <c r="W112" s="223">
        <f t="shared" si="70"/>
        <v>0</v>
      </c>
      <c r="X112" s="223">
        <f t="shared" si="70"/>
        <v>0</v>
      </c>
      <c r="Y112" s="224">
        <f t="shared" si="70"/>
        <v>0</v>
      </c>
      <c r="Z112" s="328">
        <f t="shared" si="71"/>
        <v>0</v>
      </c>
      <c r="AA112" s="223">
        <f t="shared" si="71"/>
        <v>0</v>
      </c>
      <c r="AB112" s="223">
        <f t="shared" si="71"/>
        <v>0</v>
      </c>
      <c r="AC112" s="223">
        <f t="shared" si="71"/>
        <v>0</v>
      </c>
      <c r="AD112" s="223">
        <f t="shared" si="71"/>
        <v>0</v>
      </c>
      <c r="AE112" s="223">
        <f t="shared" si="71"/>
        <v>0</v>
      </c>
      <c r="AF112" s="223">
        <f t="shared" si="71"/>
        <v>0</v>
      </c>
      <c r="AG112" s="223">
        <f t="shared" si="71"/>
        <v>0</v>
      </c>
      <c r="AH112" s="223">
        <f t="shared" si="71"/>
        <v>0</v>
      </c>
      <c r="AI112" s="223">
        <f t="shared" si="71"/>
        <v>0</v>
      </c>
      <c r="AJ112" s="223">
        <f t="shared" si="71"/>
        <v>0</v>
      </c>
      <c r="AK112" s="223">
        <f t="shared" si="71"/>
        <v>0</v>
      </c>
      <c r="AL112" s="224">
        <f t="shared" si="71"/>
        <v>0</v>
      </c>
      <c r="AM112" s="328" t="str">
        <f t="shared" si="72"/>
        <v/>
      </c>
      <c r="AN112" s="223" t="str">
        <f t="shared" si="73"/>
        <v/>
      </c>
      <c r="AO112" s="223">
        <f t="shared" si="73"/>
        <v>0</v>
      </c>
      <c r="AP112" s="223">
        <f t="shared" si="73"/>
        <v>0</v>
      </c>
      <c r="AQ112" s="223">
        <f t="shared" si="73"/>
        <v>0</v>
      </c>
      <c r="AR112" s="223">
        <f t="shared" si="73"/>
        <v>0</v>
      </c>
      <c r="AS112" s="223">
        <f t="shared" si="73"/>
        <v>0</v>
      </c>
      <c r="AT112" s="223">
        <f t="shared" si="73"/>
        <v>0</v>
      </c>
      <c r="AU112" s="223">
        <f t="shared" si="73"/>
        <v>0</v>
      </c>
      <c r="AV112" s="223">
        <f t="shared" si="73"/>
        <v>0</v>
      </c>
      <c r="AW112" s="223">
        <f t="shared" si="73"/>
        <v>0</v>
      </c>
      <c r="AX112" s="223">
        <f t="shared" si="73"/>
        <v>0</v>
      </c>
      <c r="AY112" s="223">
        <f t="shared" si="73"/>
        <v>0</v>
      </c>
      <c r="AZ112" s="224">
        <f t="shared" si="73"/>
        <v>0</v>
      </c>
      <c r="BA112" s="328" t="str">
        <f t="shared" si="74"/>
        <v/>
      </c>
      <c r="BB112" s="223" t="str">
        <f t="shared" si="75"/>
        <v/>
      </c>
      <c r="BC112" s="223">
        <f t="shared" si="75"/>
        <v>0</v>
      </c>
      <c r="BD112" s="223">
        <f t="shared" si="75"/>
        <v>0</v>
      </c>
      <c r="BE112" s="223">
        <f t="shared" si="75"/>
        <v>0</v>
      </c>
      <c r="BF112" s="223">
        <f t="shared" si="75"/>
        <v>0</v>
      </c>
      <c r="BG112" s="223">
        <f t="shared" si="75"/>
        <v>0</v>
      </c>
      <c r="BH112" s="223">
        <f t="shared" si="75"/>
        <v>0</v>
      </c>
      <c r="BI112" s="223">
        <f t="shared" si="75"/>
        <v>0</v>
      </c>
      <c r="BJ112" s="223">
        <f t="shared" si="75"/>
        <v>0</v>
      </c>
      <c r="BK112" s="223">
        <f t="shared" si="75"/>
        <v>0</v>
      </c>
      <c r="BL112" s="223">
        <f t="shared" si="75"/>
        <v>0</v>
      </c>
      <c r="BM112" s="223">
        <f t="shared" si="75"/>
        <v>0</v>
      </c>
      <c r="BN112" s="224">
        <f t="shared" si="75"/>
        <v>0</v>
      </c>
      <c r="BO112" s="328" t="str">
        <f t="shared" si="76"/>
        <v/>
      </c>
      <c r="BP112" s="223" t="str">
        <f t="shared" si="77"/>
        <v/>
      </c>
      <c r="BQ112" s="223">
        <f t="shared" si="77"/>
        <v>0</v>
      </c>
      <c r="BR112" s="223">
        <f t="shared" si="77"/>
        <v>0</v>
      </c>
      <c r="BS112" s="223">
        <f t="shared" si="77"/>
        <v>0</v>
      </c>
      <c r="BT112" s="223">
        <f t="shared" si="77"/>
        <v>0</v>
      </c>
      <c r="BU112" s="223">
        <f t="shared" si="77"/>
        <v>0</v>
      </c>
      <c r="BV112" s="223">
        <f t="shared" si="77"/>
        <v>0</v>
      </c>
      <c r="BW112" s="223">
        <f t="shared" si="77"/>
        <v>0</v>
      </c>
      <c r="BX112" s="223">
        <f t="shared" si="77"/>
        <v>0</v>
      </c>
      <c r="BY112" s="223">
        <f t="shared" si="77"/>
        <v>0</v>
      </c>
      <c r="BZ112" s="223">
        <f t="shared" si="77"/>
        <v>0</v>
      </c>
      <c r="CA112" s="223">
        <f t="shared" si="77"/>
        <v>0</v>
      </c>
      <c r="CB112" s="224">
        <f t="shared" si="77"/>
        <v>0</v>
      </c>
    </row>
    <row r="113" spans="2:80" ht="24" customHeight="1">
      <c r="B113" s="150">
        <v>109</v>
      </c>
      <c r="C113" s="71"/>
      <c r="D113" s="69"/>
      <c r="E113" s="376"/>
      <c r="F113" s="218"/>
      <c r="G113" s="71"/>
      <c r="H113" s="218" t="s">
        <v>251</v>
      </c>
      <c r="I113" s="517"/>
      <c r="J113" s="508">
        <v>0.25</v>
      </c>
      <c r="K113" s="492">
        <v>100</v>
      </c>
      <c r="L113" s="328" t="str">
        <f t="shared" si="69"/>
        <v/>
      </c>
      <c r="M113" s="223">
        <f t="shared" si="52"/>
        <v>0</v>
      </c>
      <c r="N113" s="223">
        <f t="shared" si="70"/>
        <v>0</v>
      </c>
      <c r="O113" s="223">
        <f t="shared" si="70"/>
        <v>0</v>
      </c>
      <c r="P113" s="223">
        <f t="shared" si="70"/>
        <v>0</v>
      </c>
      <c r="Q113" s="223">
        <f t="shared" si="70"/>
        <v>0</v>
      </c>
      <c r="R113" s="223">
        <f t="shared" si="70"/>
        <v>0</v>
      </c>
      <c r="S113" s="223">
        <f t="shared" si="70"/>
        <v>0</v>
      </c>
      <c r="T113" s="223">
        <f t="shared" si="70"/>
        <v>0</v>
      </c>
      <c r="U113" s="223">
        <f t="shared" si="70"/>
        <v>0</v>
      </c>
      <c r="V113" s="223">
        <f t="shared" si="70"/>
        <v>0</v>
      </c>
      <c r="W113" s="223">
        <f t="shared" si="70"/>
        <v>0</v>
      </c>
      <c r="X113" s="223">
        <f t="shared" si="70"/>
        <v>0</v>
      </c>
      <c r="Y113" s="224">
        <f t="shared" si="70"/>
        <v>0</v>
      </c>
      <c r="Z113" s="328">
        <f t="shared" si="71"/>
        <v>0</v>
      </c>
      <c r="AA113" s="223">
        <f t="shared" si="71"/>
        <v>0</v>
      </c>
      <c r="AB113" s="223">
        <f t="shared" si="71"/>
        <v>0</v>
      </c>
      <c r="AC113" s="223">
        <f t="shared" si="71"/>
        <v>0</v>
      </c>
      <c r="AD113" s="223">
        <f t="shared" si="71"/>
        <v>0</v>
      </c>
      <c r="AE113" s="223">
        <f t="shared" si="71"/>
        <v>0</v>
      </c>
      <c r="AF113" s="223">
        <f t="shared" si="71"/>
        <v>0</v>
      </c>
      <c r="AG113" s="223">
        <f t="shared" si="71"/>
        <v>0</v>
      </c>
      <c r="AH113" s="223">
        <f t="shared" si="71"/>
        <v>0</v>
      </c>
      <c r="AI113" s="223">
        <f t="shared" si="71"/>
        <v>0</v>
      </c>
      <c r="AJ113" s="223">
        <f t="shared" si="71"/>
        <v>0</v>
      </c>
      <c r="AK113" s="223">
        <f t="shared" si="71"/>
        <v>0</v>
      </c>
      <c r="AL113" s="224">
        <f t="shared" si="71"/>
        <v>0</v>
      </c>
      <c r="AM113" s="328" t="str">
        <f t="shared" si="72"/>
        <v/>
      </c>
      <c r="AN113" s="223" t="str">
        <f t="shared" si="73"/>
        <v/>
      </c>
      <c r="AO113" s="223">
        <f t="shared" si="73"/>
        <v>0</v>
      </c>
      <c r="AP113" s="223">
        <f t="shared" si="73"/>
        <v>0</v>
      </c>
      <c r="AQ113" s="223">
        <f t="shared" si="73"/>
        <v>0</v>
      </c>
      <c r="AR113" s="223">
        <f t="shared" si="73"/>
        <v>0</v>
      </c>
      <c r="AS113" s="223">
        <f t="shared" si="73"/>
        <v>0</v>
      </c>
      <c r="AT113" s="223">
        <f t="shared" si="73"/>
        <v>0</v>
      </c>
      <c r="AU113" s="223">
        <f t="shared" si="73"/>
        <v>0</v>
      </c>
      <c r="AV113" s="223">
        <f t="shared" si="73"/>
        <v>0</v>
      </c>
      <c r="AW113" s="223">
        <f t="shared" si="73"/>
        <v>0</v>
      </c>
      <c r="AX113" s="223">
        <f t="shared" si="73"/>
        <v>0</v>
      </c>
      <c r="AY113" s="223">
        <f t="shared" si="73"/>
        <v>0</v>
      </c>
      <c r="AZ113" s="224">
        <f t="shared" si="73"/>
        <v>0</v>
      </c>
      <c r="BA113" s="328" t="str">
        <f t="shared" si="74"/>
        <v/>
      </c>
      <c r="BB113" s="223" t="str">
        <f t="shared" si="75"/>
        <v/>
      </c>
      <c r="BC113" s="223">
        <f t="shared" si="75"/>
        <v>0</v>
      </c>
      <c r="BD113" s="223">
        <f t="shared" si="75"/>
        <v>0</v>
      </c>
      <c r="BE113" s="223">
        <f t="shared" si="75"/>
        <v>0</v>
      </c>
      <c r="BF113" s="223">
        <f t="shared" si="75"/>
        <v>0</v>
      </c>
      <c r="BG113" s="223">
        <f t="shared" si="75"/>
        <v>0</v>
      </c>
      <c r="BH113" s="223">
        <f t="shared" si="75"/>
        <v>0</v>
      </c>
      <c r="BI113" s="223">
        <f t="shared" si="75"/>
        <v>0</v>
      </c>
      <c r="BJ113" s="223">
        <f t="shared" si="75"/>
        <v>0</v>
      </c>
      <c r="BK113" s="223">
        <f t="shared" si="75"/>
        <v>0</v>
      </c>
      <c r="BL113" s="223">
        <f t="shared" si="75"/>
        <v>0</v>
      </c>
      <c r="BM113" s="223">
        <f t="shared" si="75"/>
        <v>0</v>
      </c>
      <c r="BN113" s="224">
        <f t="shared" si="75"/>
        <v>0</v>
      </c>
      <c r="BO113" s="328" t="str">
        <f t="shared" si="76"/>
        <v/>
      </c>
      <c r="BP113" s="223" t="str">
        <f t="shared" si="77"/>
        <v/>
      </c>
      <c r="BQ113" s="223">
        <f t="shared" si="77"/>
        <v>0</v>
      </c>
      <c r="BR113" s="223">
        <f t="shared" si="77"/>
        <v>0</v>
      </c>
      <c r="BS113" s="223">
        <f t="shared" si="77"/>
        <v>0</v>
      </c>
      <c r="BT113" s="223">
        <f t="shared" si="77"/>
        <v>0</v>
      </c>
      <c r="BU113" s="223">
        <f t="shared" si="77"/>
        <v>0</v>
      </c>
      <c r="BV113" s="223">
        <f t="shared" si="77"/>
        <v>0</v>
      </c>
      <c r="BW113" s="223">
        <f t="shared" si="77"/>
        <v>0</v>
      </c>
      <c r="BX113" s="223">
        <f t="shared" si="77"/>
        <v>0</v>
      </c>
      <c r="BY113" s="223">
        <f t="shared" si="77"/>
        <v>0</v>
      </c>
      <c r="BZ113" s="223">
        <f t="shared" si="77"/>
        <v>0</v>
      </c>
      <c r="CA113" s="223">
        <f t="shared" si="77"/>
        <v>0</v>
      </c>
      <c r="CB113" s="224">
        <f t="shared" si="77"/>
        <v>0</v>
      </c>
    </row>
    <row r="114" spans="2:80" ht="24" customHeight="1">
      <c r="B114" s="150">
        <v>110</v>
      </c>
      <c r="C114" s="71"/>
      <c r="D114" s="69"/>
      <c r="E114" s="376"/>
      <c r="F114" s="218"/>
      <c r="G114" s="71"/>
      <c r="H114" s="218" t="s">
        <v>251</v>
      </c>
      <c r="I114" s="517"/>
      <c r="J114" s="508">
        <v>0.25</v>
      </c>
      <c r="K114" s="492">
        <v>100</v>
      </c>
      <c r="L114" s="328" t="str">
        <f t="shared" si="69"/>
        <v/>
      </c>
      <c r="M114" s="223">
        <f t="shared" si="52"/>
        <v>0</v>
      </c>
      <c r="N114" s="223">
        <f t="shared" si="70"/>
        <v>0</v>
      </c>
      <c r="O114" s="223">
        <f t="shared" si="70"/>
        <v>0</v>
      </c>
      <c r="P114" s="223">
        <f t="shared" si="70"/>
        <v>0</v>
      </c>
      <c r="Q114" s="223">
        <f t="shared" si="70"/>
        <v>0</v>
      </c>
      <c r="R114" s="223">
        <f t="shared" si="70"/>
        <v>0</v>
      </c>
      <c r="S114" s="223">
        <f t="shared" si="70"/>
        <v>0</v>
      </c>
      <c r="T114" s="223">
        <f t="shared" si="70"/>
        <v>0</v>
      </c>
      <c r="U114" s="223">
        <f t="shared" si="70"/>
        <v>0</v>
      </c>
      <c r="V114" s="223">
        <f t="shared" si="70"/>
        <v>0</v>
      </c>
      <c r="W114" s="223">
        <f t="shared" si="70"/>
        <v>0</v>
      </c>
      <c r="X114" s="223">
        <f t="shared" si="70"/>
        <v>0</v>
      </c>
      <c r="Y114" s="224">
        <f t="shared" si="70"/>
        <v>0</v>
      </c>
      <c r="Z114" s="328">
        <f t="shared" si="71"/>
        <v>0</v>
      </c>
      <c r="AA114" s="223">
        <f t="shared" si="71"/>
        <v>0</v>
      </c>
      <c r="AB114" s="223">
        <f t="shared" si="71"/>
        <v>0</v>
      </c>
      <c r="AC114" s="223">
        <f t="shared" si="71"/>
        <v>0</v>
      </c>
      <c r="AD114" s="223">
        <f t="shared" si="71"/>
        <v>0</v>
      </c>
      <c r="AE114" s="223">
        <f t="shared" si="71"/>
        <v>0</v>
      </c>
      <c r="AF114" s="223">
        <f t="shared" si="71"/>
        <v>0</v>
      </c>
      <c r="AG114" s="223">
        <f t="shared" si="71"/>
        <v>0</v>
      </c>
      <c r="AH114" s="223">
        <f t="shared" si="71"/>
        <v>0</v>
      </c>
      <c r="AI114" s="223">
        <f t="shared" si="71"/>
        <v>0</v>
      </c>
      <c r="AJ114" s="223">
        <f t="shared" si="71"/>
        <v>0</v>
      </c>
      <c r="AK114" s="223">
        <f t="shared" si="71"/>
        <v>0</v>
      </c>
      <c r="AL114" s="224">
        <f t="shared" si="71"/>
        <v>0</v>
      </c>
      <c r="AM114" s="328" t="str">
        <f t="shared" si="72"/>
        <v/>
      </c>
      <c r="AN114" s="223" t="str">
        <f t="shared" si="73"/>
        <v/>
      </c>
      <c r="AO114" s="223">
        <f t="shared" si="73"/>
        <v>0</v>
      </c>
      <c r="AP114" s="223">
        <f t="shared" si="73"/>
        <v>0</v>
      </c>
      <c r="AQ114" s="223">
        <f t="shared" si="73"/>
        <v>0</v>
      </c>
      <c r="AR114" s="223">
        <f t="shared" si="73"/>
        <v>0</v>
      </c>
      <c r="AS114" s="223">
        <f t="shared" si="73"/>
        <v>0</v>
      </c>
      <c r="AT114" s="223">
        <f t="shared" si="73"/>
        <v>0</v>
      </c>
      <c r="AU114" s="223">
        <f t="shared" si="73"/>
        <v>0</v>
      </c>
      <c r="AV114" s="223">
        <f t="shared" si="73"/>
        <v>0</v>
      </c>
      <c r="AW114" s="223">
        <f t="shared" si="73"/>
        <v>0</v>
      </c>
      <c r="AX114" s="223">
        <f t="shared" si="73"/>
        <v>0</v>
      </c>
      <c r="AY114" s="223">
        <f t="shared" si="73"/>
        <v>0</v>
      </c>
      <c r="AZ114" s="224">
        <f t="shared" si="73"/>
        <v>0</v>
      </c>
      <c r="BA114" s="328" t="str">
        <f t="shared" si="74"/>
        <v/>
      </c>
      <c r="BB114" s="223" t="str">
        <f t="shared" si="75"/>
        <v/>
      </c>
      <c r="BC114" s="223">
        <f t="shared" si="75"/>
        <v>0</v>
      </c>
      <c r="BD114" s="223">
        <f t="shared" si="75"/>
        <v>0</v>
      </c>
      <c r="BE114" s="223">
        <f t="shared" si="75"/>
        <v>0</v>
      </c>
      <c r="BF114" s="223">
        <f t="shared" si="75"/>
        <v>0</v>
      </c>
      <c r="BG114" s="223">
        <f t="shared" si="75"/>
        <v>0</v>
      </c>
      <c r="BH114" s="223">
        <f t="shared" si="75"/>
        <v>0</v>
      </c>
      <c r="BI114" s="223">
        <f t="shared" si="75"/>
        <v>0</v>
      </c>
      <c r="BJ114" s="223">
        <f t="shared" si="75"/>
        <v>0</v>
      </c>
      <c r="BK114" s="223">
        <f t="shared" si="75"/>
        <v>0</v>
      </c>
      <c r="BL114" s="223">
        <f t="shared" si="75"/>
        <v>0</v>
      </c>
      <c r="BM114" s="223">
        <f t="shared" si="75"/>
        <v>0</v>
      </c>
      <c r="BN114" s="224">
        <f t="shared" si="75"/>
        <v>0</v>
      </c>
      <c r="BO114" s="328" t="str">
        <f t="shared" si="76"/>
        <v/>
      </c>
      <c r="BP114" s="223" t="str">
        <f t="shared" si="77"/>
        <v/>
      </c>
      <c r="BQ114" s="223">
        <f t="shared" si="77"/>
        <v>0</v>
      </c>
      <c r="BR114" s="223">
        <f t="shared" si="77"/>
        <v>0</v>
      </c>
      <c r="BS114" s="223">
        <f t="shared" si="77"/>
        <v>0</v>
      </c>
      <c r="BT114" s="223">
        <f t="shared" si="77"/>
        <v>0</v>
      </c>
      <c r="BU114" s="223">
        <f t="shared" si="77"/>
        <v>0</v>
      </c>
      <c r="BV114" s="223">
        <f t="shared" si="77"/>
        <v>0</v>
      </c>
      <c r="BW114" s="223">
        <f t="shared" si="77"/>
        <v>0</v>
      </c>
      <c r="BX114" s="223">
        <f t="shared" si="77"/>
        <v>0</v>
      </c>
      <c r="BY114" s="223">
        <f t="shared" si="77"/>
        <v>0</v>
      </c>
      <c r="BZ114" s="223">
        <f t="shared" si="77"/>
        <v>0</v>
      </c>
      <c r="CA114" s="223">
        <f t="shared" si="77"/>
        <v>0</v>
      </c>
      <c r="CB114" s="224">
        <f t="shared" si="77"/>
        <v>0</v>
      </c>
    </row>
    <row r="115" spans="2:80" ht="24" customHeight="1">
      <c r="B115" s="150">
        <v>111</v>
      </c>
      <c r="C115" s="71"/>
      <c r="D115" s="69"/>
      <c r="E115" s="376"/>
      <c r="F115" s="218"/>
      <c r="G115" s="71"/>
      <c r="H115" s="218" t="s">
        <v>251</v>
      </c>
      <c r="I115" s="517"/>
      <c r="J115" s="508">
        <v>0.25</v>
      </c>
      <c r="K115" s="492">
        <v>100</v>
      </c>
      <c r="L115" s="328" t="str">
        <f t="shared" si="69"/>
        <v/>
      </c>
      <c r="M115" s="223">
        <f t="shared" si="52"/>
        <v>0</v>
      </c>
      <c r="N115" s="223">
        <f t="shared" si="70"/>
        <v>0</v>
      </c>
      <c r="O115" s="223">
        <f t="shared" si="70"/>
        <v>0</v>
      </c>
      <c r="P115" s="223">
        <f t="shared" si="70"/>
        <v>0</v>
      </c>
      <c r="Q115" s="223">
        <f t="shared" si="70"/>
        <v>0</v>
      </c>
      <c r="R115" s="223">
        <f t="shared" si="70"/>
        <v>0</v>
      </c>
      <c r="S115" s="223">
        <f t="shared" si="70"/>
        <v>0</v>
      </c>
      <c r="T115" s="223">
        <f t="shared" si="70"/>
        <v>0</v>
      </c>
      <c r="U115" s="223">
        <f t="shared" si="70"/>
        <v>0</v>
      </c>
      <c r="V115" s="223">
        <f t="shared" si="70"/>
        <v>0</v>
      </c>
      <c r="W115" s="223">
        <f t="shared" si="70"/>
        <v>0</v>
      </c>
      <c r="X115" s="223">
        <f t="shared" si="70"/>
        <v>0</v>
      </c>
      <c r="Y115" s="224">
        <f t="shared" si="70"/>
        <v>0</v>
      </c>
      <c r="Z115" s="328">
        <f t="shared" si="71"/>
        <v>0</v>
      </c>
      <c r="AA115" s="223">
        <f t="shared" si="71"/>
        <v>0</v>
      </c>
      <c r="AB115" s="223">
        <f t="shared" si="71"/>
        <v>0</v>
      </c>
      <c r="AC115" s="223">
        <f t="shared" si="71"/>
        <v>0</v>
      </c>
      <c r="AD115" s="223">
        <f t="shared" si="71"/>
        <v>0</v>
      </c>
      <c r="AE115" s="223">
        <f t="shared" si="71"/>
        <v>0</v>
      </c>
      <c r="AF115" s="223">
        <f t="shared" si="71"/>
        <v>0</v>
      </c>
      <c r="AG115" s="223">
        <f t="shared" si="71"/>
        <v>0</v>
      </c>
      <c r="AH115" s="223">
        <f t="shared" si="71"/>
        <v>0</v>
      </c>
      <c r="AI115" s="223">
        <f t="shared" si="71"/>
        <v>0</v>
      </c>
      <c r="AJ115" s="223">
        <f t="shared" si="71"/>
        <v>0</v>
      </c>
      <c r="AK115" s="223">
        <f t="shared" si="71"/>
        <v>0</v>
      </c>
      <c r="AL115" s="224">
        <f t="shared" si="71"/>
        <v>0</v>
      </c>
      <c r="AM115" s="328" t="str">
        <f t="shared" si="72"/>
        <v/>
      </c>
      <c r="AN115" s="223" t="str">
        <f t="shared" si="73"/>
        <v/>
      </c>
      <c r="AO115" s="223">
        <f t="shared" si="73"/>
        <v>0</v>
      </c>
      <c r="AP115" s="223">
        <f t="shared" si="73"/>
        <v>0</v>
      </c>
      <c r="AQ115" s="223">
        <f t="shared" si="73"/>
        <v>0</v>
      </c>
      <c r="AR115" s="223">
        <f t="shared" si="73"/>
        <v>0</v>
      </c>
      <c r="AS115" s="223">
        <f t="shared" si="73"/>
        <v>0</v>
      </c>
      <c r="AT115" s="223">
        <f t="shared" si="73"/>
        <v>0</v>
      </c>
      <c r="AU115" s="223">
        <f t="shared" si="73"/>
        <v>0</v>
      </c>
      <c r="AV115" s="223">
        <f t="shared" si="73"/>
        <v>0</v>
      </c>
      <c r="AW115" s="223">
        <f t="shared" si="73"/>
        <v>0</v>
      </c>
      <c r="AX115" s="223">
        <f t="shared" si="73"/>
        <v>0</v>
      </c>
      <c r="AY115" s="223">
        <f t="shared" si="73"/>
        <v>0</v>
      </c>
      <c r="AZ115" s="224">
        <f t="shared" si="73"/>
        <v>0</v>
      </c>
      <c r="BA115" s="328" t="str">
        <f t="shared" si="74"/>
        <v/>
      </c>
      <c r="BB115" s="223" t="str">
        <f t="shared" si="75"/>
        <v/>
      </c>
      <c r="BC115" s="223">
        <f t="shared" si="75"/>
        <v>0</v>
      </c>
      <c r="BD115" s="223">
        <f t="shared" si="75"/>
        <v>0</v>
      </c>
      <c r="BE115" s="223">
        <f t="shared" si="75"/>
        <v>0</v>
      </c>
      <c r="BF115" s="223">
        <f t="shared" si="75"/>
        <v>0</v>
      </c>
      <c r="BG115" s="223">
        <f t="shared" si="75"/>
        <v>0</v>
      </c>
      <c r="BH115" s="223">
        <f t="shared" si="75"/>
        <v>0</v>
      </c>
      <c r="BI115" s="223">
        <f t="shared" si="75"/>
        <v>0</v>
      </c>
      <c r="BJ115" s="223">
        <f t="shared" si="75"/>
        <v>0</v>
      </c>
      <c r="BK115" s="223">
        <f t="shared" si="75"/>
        <v>0</v>
      </c>
      <c r="BL115" s="223">
        <f t="shared" si="75"/>
        <v>0</v>
      </c>
      <c r="BM115" s="223">
        <f t="shared" si="75"/>
        <v>0</v>
      </c>
      <c r="BN115" s="224">
        <f t="shared" si="75"/>
        <v>0</v>
      </c>
      <c r="BO115" s="328" t="str">
        <f t="shared" si="76"/>
        <v/>
      </c>
      <c r="BP115" s="223" t="str">
        <f t="shared" si="77"/>
        <v/>
      </c>
      <c r="BQ115" s="223">
        <f t="shared" si="77"/>
        <v>0</v>
      </c>
      <c r="BR115" s="223">
        <f t="shared" si="77"/>
        <v>0</v>
      </c>
      <c r="BS115" s="223">
        <f t="shared" si="77"/>
        <v>0</v>
      </c>
      <c r="BT115" s="223">
        <f t="shared" si="77"/>
        <v>0</v>
      </c>
      <c r="BU115" s="223">
        <f t="shared" si="77"/>
        <v>0</v>
      </c>
      <c r="BV115" s="223">
        <f t="shared" si="77"/>
        <v>0</v>
      </c>
      <c r="BW115" s="223">
        <f t="shared" si="77"/>
        <v>0</v>
      </c>
      <c r="BX115" s="223">
        <f t="shared" si="77"/>
        <v>0</v>
      </c>
      <c r="BY115" s="223">
        <f t="shared" si="77"/>
        <v>0</v>
      </c>
      <c r="BZ115" s="223">
        <f t="shared" si="77"/>
        <v>0</v>
      </c>
      <c r="CA115" s="223">
        <f t="shared" si="77"/>
        <v>0</v>
      </c>
      <c r="CB115" s="224">
        <f t="shared" si="77"/>
        <v>0</v>
      </c>
    </row>
    <row r="116" spans="2:80" ht="24" customHeight="1">
      <c r="B116" s="150">
        <v>112</v>
      </c>
      <c r="C116" s="71"/>
      <c r="D116" s="69"/>
      <c r="E116" s="376"/>
      <c r="F116" s="218"/>
      <c r="G116" s="71"/>
      <c r="H116" s="218" t="s">
        <v>251</v>
      </c>
      <c r="I116" s="517"/>
      <c r="J116" s="508">
        <v>0.25</v>
      </c>
      <c r="K116" s="492">
        <v>100</v>
      </c>
      <c r="L116" s="328" t="str">
        <f t="shared" si="69"/>
        <v/>
      </c>
      <c r="M116" s="223">
        <f t="shared" si="52"/>
        <v>0</v>
      </c>
      <c r="N116" s="223">
        <f t="shared" si="70"/>
        <v>0</v>
      </c>
      <c r="O116" s="223">
        <f t="shared" si="70"/>
        <v>0</v>
      </c>
      <c r="P116" s="223">
        <f t="shared" si="70"/>
        <v>0</v>
      </c>
      <c r="Q116" s="223">
        <f t="shared" si="70"/>
        <v>0</v>
      </c>
      <c r="R116" s="223">
        <f t="shared" si="70"/>
        <v>0</v>
      </c>
      <c r="S116" s="223">
        <f t="shared" si="70"/>
        <v>0</v>
      </c>
      <c r="T116" s="223">
        <f t="shared" si="70"/>
        <v>0</v>
      </c>
      <c r="U116" s="223">
        <f t="shared" si="70"/>
        <v>0</v>
      </c>
      <c r="V116" s="223">
        <f t="shared" si="70"/>
        <v>0</v>
      </c>
      <c r="W116" s="223">
        <f t="shared" si="70"/>
        <v>0</v>
      </c>
      <c r="X116" s="223">
        <f t="shared" si="70"/>
        <v>0</v>
      </c>
      <c r="Y116" s="224">
        <f t="shared" si="70"/>
        <v>0</v>
      </c>
      <c r="Z116" s="328">
        <f t="shared" si="71"/>
        <v>0</v>
      </c>
      <c r="AA116" s="223">
        <f t="shared" si="71"/>
        <v>0</v>
      </c>
      <c r="AB116" s="223">
        <f t="shared" si="71"/>
        <v>0</v>
      </c>
      <c r="AC116" s="223">
        <f t="shared" si="71"/>
        <v>0</v>
      </c>
      <c r="AD116" s="223">
        <f t="shared" si="71"/>
        <v>0</v>
      </c>
      <c r="AE116" s="223">
        <f t="shared" si="71"/>
        <v>0</v>
      </c>
      <c r="AF116" s="223">
        <f t="shared" si="71"/>
        <v>0</v>
      </c>
      <c r="AG116" s="223">
        <f t="shared" si="71"/>
        <v>0</v>
      </c>
      <c r="AH116" s="223">
        <f t="shared" si="71"/>
        <v>0</v>
      </c>
      <c r="AI116" s="223">
        <f t="shared" si="71"/>
        <v>0</v>
      </c>
      <c r="AJ116" s="223">
        <f t="shared" si="71"/>
        <v>0</v>
      </c>
      <c r="AK116" s="223">
        <f t="shared" si="71"/>
        <v>0</v>
      </c>
      <c r="AL116" s="224">
        <f t="shared" si="71"/>
        <v>0</v>
      </c>
      <c r="AM116" s="328" t="str">
        <f t="shared" si="72"/>
        <v/>
      </c>
      <c r="AN116" s="223" t="str">
        <f t="shared" si="73"/>
        <v/>
      </c>
      <c r="AO116" s="223">
        <f t="shared" si="73"/>
        <v>0</v>
      </c>
      <c r="AP116" s="223">
        <f t="shared" si="73"/>
        <v>0</v>
      </c>
      <c r="AQ116" s="223">
        <f t="shared" si="73"/>
        <v>0</v>
      </c>
      <c r="AR116" s="223">
        <f t="shared" si="73"/>
        <v>0</v>
      </c>
      <c r="AS116" s="223">
        <f t="shared" si="73"/>
        <v>0</v>
      </c>
      <c r="AT116" s="223">
        <f t="shared" si="73"/>
        <v>0</v>
      </c>
      <c r="AU116" s="223">
        <f t="shared" si="73"/>
        <v>0</v>
      </c>
      <c r="AV116" s="223">
        <f t="shared" si="73"/>
        <v>0</v>
      </c>
      <c r="AW116" s="223">
        <f t="shared" si="73"/>
        <v>0</v>
      </c>
      <c r="AX116" s="223">
        <f t="shared" si="73"/>
        <v>0</v>
      </c>
      <c r="AY116" s="223">
        <f t="shared" si="73"/>
        <v>0</v>
      </c>
      <c r="AZ116" s="224">
        <f t="shared" si="73"/>
        <v>0</v>
      </c>
      <c r="BA116" s="328" t="str">
        <f t="shared" si="74"/>
        <v/>
      </c>
      <c r="BB116" s="223" t="str">
        <f t="shared" si="75"/>
        <v/>
      </c>
      <c r="BC116" s="223">
        <f t="shared" si="75"/>
        <v>0</v>
      </c>
      <c r="BD116" s="223">
        <f t="shared" si="75"/>
        <v>0</v>
      </c>
      <c r="BE116" s="223">
        <f t="shared" si="75"/>
        <v>0</v>
      </c>
      <c r="BF116" s="223">
        <f t="shared" si="75"/>
        <v>0</v>
      </c>
      <c r="BG116" s="223">
        <f t="shared" si="75"/>
        <v>0</v>
      </c>
      <c r="BH116" s="223">
        <f t="shared" si="75"/>
        <v>0</v>
      </c>
      <c r="BI116" s="223">
        <f t="shared" si="75"/>
        <v>0</v>
      </c>
      <c r="BJ116" s="223">
        <f t="shared" si="75"/>
        <v>0</v>
      </c>
      <c r="BK116" s="223">
        <f t="shared" si="75"/>
        <v>0</v>
      </c>
      <c r="BL116" s="223">
        <f t="shared" si="75"/>
        <v>0</v>
      </c>
      <c r="BM116" s="223">
        <f t="shared" si="75"/>
        <v>0</v>
      </c>
      <c r="BN116" s="224">
        <f t="shared" si="75"/>
        <v>0</v>
      </c>
      <c r="BO116" s="328" t="str">
        <f t="shared" si="76"/>
        <v/>
      </c>
      <c r="BP116" s="223" t="str">
        <f t="shared" si="77"/>
        <v/>
      </c>
      <c r="BQ116" s="223">
        <f t="shared" si="77"/>
        <v>0</v>
      </c>
      <c r="BR116" s="223">
        <f t="shared" si="77"/>
        <v>0</v>
      </c>
      <c r="BS116" s="223">
        <f t="shared" si="77"/>
        <v>0</v>
      </c>
      <c r="BT116" s="223">
        <f t="shared" si="77"/>
        <v>0</v>
      </c>
      <c r="BU116" s="223">
        <f t="shared" si="77"/>
        <v>0</v>
      </c>
      <c r="BV116" s="223">
        <f t="shared" si="77"/>
        <v>0</v>
      </c>
      <c r="BW116" s="223">
        <f t="shared" si="77"/>
        <v>0</v>
      </c>
      <c r="BX116" s="223">
        <f t="shared" si="77"/>
        <v>0</v>
      </c>
      <c r="BY116" s="223">
        <f t="shared" si="77"/>
        <v>0</v>
      </c>
      <c r="BZ116" s="223">
        <f t="shared" si="77"/>
        <v>0</v>
      </c>
      <c r="CA116" s="223">
        <f t="shared" si="77"/>
        <v>0</v>
      </c>
      <c r="CB116" s="224">
        <f t="shared" si="77"/>
        <v>0</v>
      </c>
    </row>
    <row r="117" spans="2:80" ht="24" customHeight="1">
      <c r="B117" s="150">
        <v>113</v>
      </c>
      <c r="C117" s="71"/>
      <c r="D117" s="69"/>
      <c r="E117" s="376"/>
      <c r="F117" s="218"/>
      <c r="G117" s="71"/>
      <c r="H117" s="218" t="s">
        <v>251</v>
      </c>
      <c r="I117" s="517"/>
      <c r="J117" s="508">
        <v>0.25</v>
      </c>
      <c r="K117" s="492">
        <v>100</v>
      </c>
      <c r="L117" s="328" t="str">
        <f t="shared" si="69"/>
        <v/>
      </c>
      <c r="M117" s="223">
        <f t="shared" si="52"/>
        <v>0</v>
      </c>
      <c r="N117" s="223">
        <f t="shared" si="70"/>
        <v>0</v>
      </c>
      <c r="O117" s="223">
        <f t="shared" si="70"/>
        <v>0</v>
      </c>
      <c r="P117" s="223">
        <f t="shared" si="70"/>
        <v>0</v>
      </c>
      <c r="Q117" s="223">
        <f t="shared" si="70"/>
        <v>0</v>
      </c>
      <c r="R117" s="223">
        <f t="shared" si="70"/>
        <v>0</v>
      </c>
      <c r="S117" s="223">
        <f t="shared" si="70"/>
        <v>0</v>
      </c>
      <c r="T117" s="223">
        <f t="shared" si="70"/>
        <v>0</v>
      </c>
      <c r="U117" s="223">
        <f t="shared" si="70"/>
        <v>0</v>
      </c>
      <c r="V117" s="223">
        <f t="shared" si="70"/>
        <v>0</v>
      </c>
      <c r="W117" s="223">
        <f t="shared" si="70"/>
        <v>0</v>
      </c>
      <c r="X117" s="223">
        <f t="shared" si="70"/>
        <v>0</v>
      </c>
      <c r="Y117" s="224">
        <f t="shared" si="70"/>
        <v>0</v>
      </c>
      <c r="Z117" s="328">
        <f t="shared" si="71"/>
        <v>0</v>
      </c>
      <c r="AA117" s="223">
        <f t="shared" si="71"/>
        <v>0</v>
      </c>
      <c r="AB117" s="223">
        <f t="shared" si="71"/>
        <v>0</v>
      </c>
      <c r="AC117" s="223">
        <f t="shared" si="71"/>
        <v>0</v>
      </c>
      <c r="AD117" s="223">
        <f t="shared" si="71"/>
        <v>0</v>
      </c>
      <c r="AE117" s="223">
        <f t="shared" si="71"/>
        <v>0</v>
      </c>
      <c r="AF117" s="223">
        <f t="shared" si="71"/>
        <v>0</v>
      </c>
      <c r="AG117" s="223">
        <f t="shared" si="71"/>
        <v>0</v>
      </c>
      <c r="AH117" s="223">
        <f t="shared" si="71"/>
        <v>0</v>
      </c>
      <c r="AI117" s="223">
        <f t="shared" si="71"/>
        <v>0</v>
      </c>
      <c r="AJ117" s="223">
        <f t="shared" si="71"/>
        <v>0</v>
      </c>
      <c r="AK117" s="223">
        <f t="shared" si="71"/>
        <v>0</v>
      </c>
      <c r="AL117" s="224">
        <f t="shared" si="71"/>
        <v>0</v>
      </c>
      <c r="AM117" s="328" t="str">
        <f t="shared" si="72"/>
        <v/>
      </c>
      <c r="AN117" s="223" t="str">
        <f t="shared" si="73"/>
        <v/>
      </c>
      <c r="AO117" s="223">
        <f t="shared" si="73"/>
        <v>0</v>
      </c>
      <c r="AP117" s="223">
        <f t="shared" si="73"/>
        <v>0</v>
      </c>
      <c r="AQ117" s="223">
        <f t="shared" si="73"/>
        <v>0</v>
      </c>
      <c r="AR117" s="223">
        <f t="shared" si="73"/>
        <v>0</v>
      </c>
      <c r="AS117" s="223">
        <f t="shared" si="73"/>
        <v>0</v>
      </c>
      <c r="AT117" s="223">
        <f t="shared" si="73"/>
        <v>0</v>
      </c>
      <c r="AU117" s="223">
        <f t="shared" si="73"/>
        <v>0</v>
      </c>
      <c r="AV117" s="223">
        <f t="shared" si="73"/>
        <v>0</v>
      </c>
      <c r="AW117" s="223">
        <f t="shared" si="73"/>
        <v>0</v>
      </c>
      <c r="AX117" s="223">
        <f t="shared" si="73"/>
        <v>0</v>
      </c>
      <c r="AY117" s="223">
        <f t="shared" si="73"/>
        <v>0</v>
      </c>
      <c r="AZ117" s="224">
        <f t="shared" si="73"/>
        <v>0</v>
      </c>
      <c r="BA117" s="328" t="str">
        <f t="shared" si="74"/>
        <v/>
      </c>
      <c r="BB117" s="223" t="str">
        <f t="shared" si="75"/>
        <v/>
      </c>
      <c r="BC117" s="223">
        <f t="shared" si="75"/>
        <v>0</v>
      </c>
      <c r="BD117" s="223">
        <f t="shared" si="75"/>
        <v>0</v>
      </c>
      <c r="BE117" s="223">
        <f t="shared" si="75"/>
        <v>0</v>
      </c>
      <c r="BF117" s="223">
        <f t="shared" si="75"/>
        <v>0</v>
      </c>
      <c r="BG117" s="223">
        <f t="shared" si="75"/>
        <v>0</v>
      </c>
      <c r="BH117" s="223">
        <f t="shared" si="75"/>
        <v>0</v>
      </c>
      <c r="BI117" s="223">
        <f t="shared" si="75"/>
        <v>0</v>
      </c>
      <c r="BJ117" s="223">
        <f t="shared" si="75"/>
        <v>0</v>
      </c>
      <c r="BK117" s="223">
        <f t="shared" si="75"/>
        <v>0</v>
      </c>
      <c r="BL117" s="223">
        <f t="shared" si="75"/>
        <v>0</v>
      </c>
      <c r="BM117" s="223">
        <f t="shared" si="75"/>
        <v>0</v>
      </c>
      <c r="BN117" s="224">
        <f t="shared" si="75"/>
        <v>0</v>
      </c>
      <c r="BO117" s="328" t="str">
        <f t="shared" si="76"/>
        <v/>
      </c>
      <c r="BP117" s="223" t="str">
        <f t="shared" si="77"/>
        <v/>
      </c>
      <c r="BQ117" s="223">
        <f t="shared" si="77"/>
        <v>0</v>
      </c>
      <c r="BR117" s="223">
        <f t="shared" si="77"/>
        <v>0</v>
      </c>
      <c r="BS117" s="223">
        <f t="shared" si="77"/>
        <v>0</v>
      </c>
      <c r="BT117" s="223">
        <f t="shared" si="77"/>
        <v>0</v>
      </c>
      <c r="BU117" s="223">
        <f t="shared" si="77"/>
        <v>0</v>
      </c>
      <c r="BV117" s="223">
        <f t="shared" si="77"/>
        <v>0</v>
      </c>
      <c r="BW117" s="223">
        <f t="shared" si="77"/>
        <v>0</v>
      </c>
      <c r="BX117" s="223">
        <f t="shared" si="77"/>
        <v>0</v>
      </c>
      <c r="BY117" s="223">
        <f t="shared" si="77"/>
        <v>0</v>
      </c>
      <c r="BZ117" s="223">
        <f t="shared" si="77"/>
        <v>0</v>
      </c>
      <c r="CA117" s="223">
        <f t="shared" si="77"/>
        <v>0</v>
      </c>
      <c r="CB117" s="224">
        <f t="shared" si="77"/>
        <v>0</v>
      </c>
    </row>
    <row r="118" spans="2:80" ht="24" customHeight="1">
      <c r="B118" s="150">
        <v>114</v>
      </c>
      <c r="C118" s="71"/>
      <c r="D118" s="69"/>
      <c r="E118" s="376"/>
      <c r="F118" s="218"/>
      <c r="G118" s="71"/>
      <c r="H118" s="218" t="s">
        <v>251</v>
      </c>
      <c r="I118" s="517"/>
      <c r="J118" s="508">
        <v>0.25</v>
      </c>
      <c r="K118" s="492">
        <v>100</v>
      </c>
      <c r="L118" s="328" t="str">
        <f t="shared" si="69"/>
        <v/>
      </c>
      <c r="M118" s="223">
        <f t="shared" si="52"/>
        <v>0</v>
      </c>
      <c r="N118" s="223">
        <f t="shared" si="70"/>
        <v>0</v>
      </c>
      <c r="O118" s="223">
        <f t="shared" si="70"/>
        <v>0</v>
      </c>
      <c r="P118" s="223">
        <f t="shared" si="70"/>
        <v>0</v>
      </c>
      <c r="Q118" s="223">
        <f t="shared" si="70"/>
        <v>0</v>
      </c>
      <c r="R118" s="223">
        <f t="shared" si="70"/>
        <v>0</v>
      </c>
      <c r="S118" s="223">
        <f t="shared" si="70"/>
        <v>0</v>
      </c>
      <c r="T118" s="223">
        <f t="shared" si="70"/>
        <v>0</v>
      </c>
      <c r="U118" s="223">
        <f t="shared" si="70"/>
        <v>0</v>
      </c>
      <c r="V118" s="223">
        <f t="shared" si="70"/>
        <v>0</v>
      </c>
      <c r="W118" s="223">
        <f t="shared" si="70"/>
        <v>0</v>
      </c>
      <c r="X118" s="223">
        <f t="shared" si="70"/>
        <v>0</v>
      </c>
      <c r="Y118" s="224">
        <f t="shared" si="70"/>
        <v>0</v>
      </c>
      <c r="Z118" s="328">
        <f t="shared" si="71"/>
        <v>0</v>
      </c>
      <c r="AA118" s="223">
        <f t="shared" si="71"/>
        <v>0</v>
      </c>
      <c r="AB118" s="223">
        <f t="shared" si="71"/>
        <v>0</v>
      </c>
      <c r="AC118" s="223">
        <f t="shared" si="71"/>
        <v>0</v>
      </c>
      <c r="AD118" s="223">
        <f t="shared" si="71"/>
        <v>0</v>
      </c>
      <c r="AE118" s="223">
        <f t="shared" si="71"/>
        <v>0</v>
      </c>
      <c r="AF118" s="223">
        <f t="shared" si="71"/>
        <v>0</v>
      </c>
      <c r="AG118" s="223">
        <f t="shared" si="71"/>
        <v>0</v>
      </c>
      <c r="AH118" s="223">
        <f t="shared" si="71"/>
        <v>0</v>
      </c>
      <c r="AI118" s="223">
        <f t="shared" si="71"/>
        <v>0</v>
      </c>
      <c r="AJ118" s="223">
        <f t="shared" si="71"/>
        <v>0</v>
      </c>
      <c r="AK118" s="223">
        <f t="shared" si="71"/>
        <v>0</v>
      </c>
      <c r="AL118" s="224">
        <f t="shared" si="71"/>
        <v>0</v>
      </c>
      <c r="AM118" s="328" t="str">
        <f t="shared" si="72"/>
        <v/>
      </c>
      <c r="AN118" s="223" t="str">
        <f t="shared" si="73"/>
        <v/>
      </c>
      <c r="AO118" s="223">
        <f t="shared" si="73"/>
        <v>0</v>
      </c>
      <c r="AP118" s="223">
        <f t="shared" si="73"/>
        <v>0</v>
      </c>
      <c r="AQ118" s="223">
        <f t="shared" si="73"/>
        <v>0</v>
      </c>
      <c r="AR118" s="223">
        <f t="shared" si="73"/>
        <v>0</v>
      </c>
      <c r="AS118" s="223">
        <f t="shared" si="73"/>
        <v>0</v>
      </c>
      <c r="AT118" s="223">
        <f t="shared" si="73"/>
        <v>0</v>
      </c>
      <c r="AU118" s="223">
        <f t="shared" si="73"/>
        <v>0</v>
      </c>
      <c r="AV118" s="223">
        <f t="shared" si="73"/>
        <v>0</v>
      </c>
      <c r="AW118" s="223">
        <f t="shared" si="73"/>
        <v>0</v>
      </c>
      <c r="AX118" s="223">
        <f t="shared" si="73"/>
        <v>0</v>
      </c>
      <c r="AY118" s="223">
        <f t="shared" si="73"/>
        <v>0</v>
      </c>
      <c r="AZ118" s="224">
        <f t="shared" si="73"/>
        <v>0</v>
      </c>
      <c r="BA118" s="328" t="str">
        <f t="shared" si="74"/>
        <v/>
      </c>
      <c r="BB118" s="223" t="str">
        <f t="shared" si="75"/>
        <v/>
      </c>
      <c r="BC118" s="223">
        <f t="shared" si="75"/>
        <v>0</v>
      </c>
      <c r="BD118" s="223">
        <f t="shared" si="75"/>
        <v>0</v>
      </c>
      <c r="BE118" s="223">
        <f t="shared" si="75"/>
        <v>0</v>
      </c>
      <c r="BF118" s="223">
        <f t="shared" si="75"/>
        <v>0</v>
      </c>
      <c r="BG118" s="223">
        <f t="shared" si="75"/>
        <v>0</v>
      </c>
      <c r="BH118" s="223">
        <f t="shared" si="75"/>
        <v>0</v>
      </c>
      <c r="BI118" s="223">
        <f t="shared" si="75"/>
        <v>0</v>
      </c>
      <c r="BJ118" s="223">
        <f t="shared" si="75"/>
        <v>0</v>
      </c>
      <c r="BK118" s="223">
        <f t="shared" si="75"/>
        <v>0</v>
      </c>
      <c r="BL118" s="223">
        <f t="shared" si="75"/>
        <v>0</v>
      </c>
      <c r="BM118" s="223">
        <f t="shared" si="75"/>
        <v>0</v>
      </c>
      <c r="BN118" s="224">
        <f t="shared" si="75"/>
        <v>0</v>
      </c>
      <c r="BO118" s="328" t="str">
        <f t="shared" si="76"/>
        <v/>
      </c>
      <c r="BP118" s="223" t="str">
        <f t="shared" si="77"/>
        <v/>
      </c>
      <c r="BQ118" s="223">
        <f t="shared" si="77"/>
        <v>0</v>
      </c>
      <c r="BR118" s="223">
        <f t="shared" si="77"/>
        <v>0</v>
      </c>
      <c r="BS118" s="223">
        <f t="shared" si="77"/>
        <v>0</v>
      </c>
      <c r="BT118" s="223">
        <f t="shared" si="77"/>
        <v>0</v>
      </c>
      <c r="BU118" s="223">
        <f t="shared" si="77"/>
        <v>0</v>
      </c>
      <c r="BV118" s="223">
        <f t="shared" si="77"/>
        <v>0</v>
      </c>
      <c r="BW118" s="223">
        <f t="shared" si="77"/>
        <v>0</v>
      </c>
      <c r="BX118" s="223">
        <f t="shared" si="77"/>
        <v>0</v>
      </c>
      <c r="BY118" s="223">
        <f t="shared" si="77"/>
        <v>0</v>
      </c>
      <c r="BZ118" s="223">
        <f t="shared" si="77"/>
        <v>0</v>
      </c>
      <c r="CA118" s="223">
        <f t="shared" si="77"/>
        <v>0</v>
      </c>
      <c r="CB118" s="224">
        <f t="shared" si="77"/>
        <v>0</v>
      </c>
    </row>
    <row r="119" spans="2:80" ht="24" customHeight="1">
      <c r="B119" s="150">
        <v>115</v>
      </c>
      <c r="C119" s="71"/>
      <c r="D119" s="69"/>
      <c r="E119" s="376"/>
      <c r="F119" s="218"/>
      <c r="G119" s="71"/>
      <c r="H119" s="218" t="s">
        <v>251</v>
      </c>
      <c r="I119" s="517"/>
      <c r="J119" s="508">
        <v>0.25</v>
      </c>
      <c r="K119" s="492">
        <v>100</v>
      </c>
      <c r="L119" s="328" t="str">
        <f t="shared" si="69"/>
        <v/>
      </c>
      <c r="M119" s="223">
        <f t="shared" si="52"/>
        <v>0</v>
      </c>
      <c r="N119" s="223">
        <f t="shared" si="70"/>
        <v>0</v>
      </c>
      <c r="O119" s="223">
        <f t="shared" si="70"/>
        <v>0</v>
      </c>
      <c r="P119" s="223">
        <f t="shared" si="70"/>
        <v>0</v>
      </c>
      <c r="Q119" s="223">
        <f t="shared" si="70"/>
        <v>0</v>
      </c>
      <c r="R119" s="223">
        <f t="shared" si="70"/>
        <v>0</v>
      </c>
      <c r="S119" s="223">
        <f t="shared" si="70"/>
        <v>0</v>
      </c>
      <c r="T119" s="223">
        <f t="shared" si="70"/>
        <v>0</v>
      </c>
      <c r="U119" s="223">
        <f t="shared" si="70"/>
        <v>0</v>
      </c>
      <c r="V119" s="223">
        <f t="shared" si="70"/>
        <v>0</v>
      </c>
      <c r="W119" s="223">
        <f t="shared" si="70"/>
        <v>0</v>
      </c>
      <c r="X119" s="223">
        <f t="shared" si="70"/>
        <v>0</v>
      </c>
      <c r="Y119" s="224">
        <f t="shared" si="70"/>
        <v>0</v>
      </c>
      <c r="Z119" s="328">
        <f t="shared" si="71"/>
        <v>0</v>
      </c>
      <c r="AA119" s="223">
        <f t="shared" si="71"/>
        <v>0</v>
      </c>
      <c r="AB119" s="223">
        <f t="shared" si="71"/>
        <v>0</v>
      </c>
      <c r="AC119" s="223">
        <f t="shared" si="71"/>
        <v>0</v>
      </c>
      <c r="AD119" s="223">
        <f t="shared" si="71"/>
        <v>0</v>
      </c>
      <c r="AE119" s="223">
        <f t="shared" si="71"/>
        <v>0</v>
      </c>
      <c r="AF119" s="223">
        <f t="shared" si="71"/>
        <v>0</v>
      </c>
      <c r="AG119" s="223">
        <f t="shared" si="71"/>
        <v>0</v>
      </c>
      <c r="AH119" s="223">
        <f t="shared" si="71"/>
        <v>0</v>
      </c>
      <c r="AI119" s="223">
        <f t="shared" si="71"/>
        <v>0</v>
      </c>
      <c r="AJ119" s="223">
        <f t="shared" si="71"/>
        <v>0</v>
      </c>
      <c r="AK119" s="223">
        <f t="shared" si="71"/>
        <v>0</v>
      </c>
      <c r="AL119" s="224">
        <f t="shared" si="71"/>
        <v>0</v>
      </c>
      <c r="AM119" s="328" t="str">
        <f t="shared" si="72"/>
        <v/>
      </c>
      <c r="AN119" s="223" t="str">
        <f t="shared" si="73"/>
        <v/>
      </c>
      <c r="AO119" s="223">
        <f t="shared" si="73"/>
        <v>0</v>
      </c>
      <c r="AP119" s="223">
        <f t="shared" si="73"/>
        <v>0</v>
      </c>
      <c r="AQ119" s="223">
        <f t="shared" si="73"/>
        <v>0</v>
      </c>
      <c r="AR119" s="223">
        <f t="shared" si="73"/>
        <v>0</v>
      </c>
      <c r="AS119" s="223">
        <f t="shared" si="73"/>
        <v>0</v>
      </c>
      <c r="AT119" s="223">
        <f t="shared" si="73"/>
        <v>0</v>
      </c>
      <c r="AU119" s="223">
        <f t="shared" si="73"/>
        <v>0</v>
      </c>
      <c r="AV119" s="223">
        <f t="shared" si="73"/>
        <v>0</v>
      </c>
      <c r="AW119" s="223">
        <f t="shared" si="73"/>
        <v>0</v>
      </c>
      <c r="AX119" s="223">
        <f t="shared" si="73"/>
        <v>0</v>
      </c>
      <c r="AY119" s="223">
        <f t="shared" si="73"/>
        <v>0</v>
      </c>
      <c r="AZ119" s="224">
        <f t="shared" si="73"/>
        <v>0</v>
      </c>
      <c r="BA119" s="328" t="str">
        <f t="shared" si="74"/>
        <v/>
      </c>
      <c r="BB119" s="223" t="str">
        <f t="shared" si="75"/>
        <v/>
      </c>
      <c r="BC119" s="223">
        <f t="shared" si="75"/>
        <v>0</v>
      </c>
      <c r="BD119" s="223">
        <f t="shared" si="75"/>
        <v>0</v>
      </c>
      <c r="BE119" s="223">
        <f t="shared" si="75"/>
        <v>0</v>
      </c>
      <c r="BF119" s="223">
        <f t="shared" si="75"/>
        <v>0</v>
      </c>
      <c r="BG119" s="223">
        <f t="shared" si="75"/>
        <v>0</v>
      </c>
      <c r="BH119" s="223">
        <f t="shared" si="75"/>
        <v>0</v>
      </c>
      <c r="BI119" s="223">
        <f t="shared" si="75"/>
        <v>0</v>
      </c>
      <c r="BJ119" s="223">
        <f t="shared" si="75"/>
        <v>0</v>
      </c>
      <c r="BK119" s="223">
        <f t="shared" si="75"/>
        <v>0</v>
      </c>
      <c r="BL119" s="223">
        <f t="shared" si="75"/>
        <v>0</v>
      </c>
      <c r="BM119" s="223">
        <f t="shared" si="75"/>
        <v>0</v>
      </c>
      <c r="BN119" s="224">
        <f t="shared" si="75"/>
        <v>0</v>
      </c>
      <c r="BO119" s="328" t="str">
        <f t="shared" si="76"/>
        <v/>
      </c>
      <c r="BP119" s="223" t="str">
        <f t="shared" si="77"/>
        <v/>
      </c>
      <c r="BQ119" s="223">
        <f t="shared" si="77"/>
        <v>0</v>
      </c>
      <c r="BR119" s="223">
        <f t="shared" si="77"/>
        <v>0</v>
      </c>
      <c r="BS119" s="223">
        <f t="shared" si="77"/>
        <v>0</v>
      </c>
      <c r="BT119" s="223">
        <f t="shared" si="77"/>
        <v>0</v>
      </c>
      <c r="BU119" s="223">
        <f t="shared" si="77"/>
        <v>0</v>
      </c>
      <c r="BV119" s="223">
        <f t="shared" si="77"/>
        <v>0</v>
      </c>
      <c r="BW119" s="223">
        <f t="shared" si="77"/>
        <v>0</v>
      </c>
      <c r="BX119" s="223">
        <f t="shared" si="77"/>
        <v>0</v>
      </c>
      <c r="BY119" s="223">
        <f t="shared" si="77"/>
        <v>0</v>
      </c>
      <c r="BZ119" s="223">
        <f t="shared" si="77"/>
        <v>0</v>
      </c>
      <c r="CA119" s="223">
        <f t="shared" si="77"/>
        <v>0</v>
      </c>
      <c r="CB119" s="224">
        <f t="shared" si="77"/>
        <v>0</v>
      </c>
    </row>
    <row r="120" spans="2:80" ht="24" customHeight="1">
      <c r="B120" s="150">
        <v>116</v>
      </c>
      <c r="C120" s="71"/>
      <c r="D120" s="69"/>
      <c r="E120" s="376"/>
      <c r="F120" s="218"/>
      <c r="G120" s="71"/>
      <c r="H120" s="218" t="s">
        <v>251</v>
      </c>
      <c r="I120" s="517"/>
      <c r="J120" s="508">
        <v>0.25</v>
      </c>
      <c r="K120" s="492">
        <v>100</v>
      </c>
      <c r="L120" s="328" t="str">
        <f t="shared" si="69"/>
        <v/>
      </c>
      <c r="M120" s="223">
        <f t="shared" si="52"/>
        <v>0</v>
      </c>
      <c r="N120" s="223">
        <f t="shared" si="70"/>
        <v>0</v>
      </c>
      <c r="O120" s="223">
        <f t="shared" si="70"/>
        <v>0</v>
      </c>
      <c r="P120" s="223">
        <f t="shared" si="70"/>
        <v>0</v>
      </c>
      <c r="Q120" s="223">
        <f t="shared" si="70"/>
        <v>0</v>
      </c>
      <c r="R120" s="223">
        <f t="shared" si="70"/>
        <v>0</v>
      </c>
      <c r="S120" s="223">
        <f t="shared" si="70"/>
        <v>0</v>
      </c>
      <c r="T120" s="223">
        <f t="shared" si="70"/>
        <v>0</v>
      </c>
      <c r="U120" s="223">
        <f t="shared" si="70"/>
        <v>0</v>
      </c>
      <c r="V120" s="223">
        <f t="shared" si="70"/>
        <v>0</v>
      </c>
      <c r="W120" s="223">
        <f t="shared" si="70"/>
        <v>0</v>
      </c>
      <c r="X120" s="223">
        <f t="shared" si="70"/>
        <v>0</v>
      </c>
      <c r="Y120" s="224">
        <f t="shared" si="70"/>
        <v>0</v>
      </c>
      <c r="Z120" s="328">
        <f t="shared" si="71"/>
        <v>0</v>
      </c>
      <c r="AA120" s="223">
        <f t="shared" si="71"/>
        <v>0</v>
      </c>
      <c r="AB120" s="223">
        <f t="shared" si="71"/>
        <v>0</v>
      </c>
      <c r="AC120" s="223">
        <f t="shared" si="71"/>
        <v>0</v>
      </c>
      <c r="AD120" s="223">
        <f t="shared" si="71"/>
        <v>0</v>
      </c>
      <c r="AE120" s="223">
        <f t="shared" si="71"/>
        <v>0</v>
      </c>
      <c r="AF120" s="223">
        <f t="shared" si="71"/>
        <v>0</v>
      </c>
      <c r="AG120" s="223">
        <f t="shared" si="71"/>
        <v>0</v>
      </c>
      <c r="AH120" s="223">
        <f t="shared" si="71"/>
        <v>0</v>
      </c>
      <c r="AI120" s="223">
        <f t="shared" si="71"/>
        <v>0</v>
      </c>
      <c r="AJ120" s="223">
        <f t="shared" si="71"/>
        <v>0</v>
      </c>
      <c r="AK120" s="223">
        <f t="shared" si="71"/>
        <v>0</v>
      </c>
      <c r="AL120" s="224">
        <f t="shared" si="71"/>
        <v>0</v>
      </c>
      <c r="AM120" s="328" t="str">
        <f t="shared" si="72"/>
        <v/>
      </c>
      <c r="AN120" s="223" t="str">
        <f t="shared" si="73"/>
        <v/>
      </c>
      <c r="AO120" s="223">
        <f t="shared" si="73"/>
        <v>0</v>
      </c>
      <c r="AP120" s="223">
        <f t="shared" si="73"/>
        <v>0</v>
      </c>
      <c r="AQ120" s="223">
        <f t="shared" si="73"/>
        <v>0</v>
      </c>
      <c r="AR120" s="223">
        <f t="shared" si="73"/>
        <v>0</v>
      </c>
      <c r="AS120" s="223">
        <f t="shared" si="73"/>
        <v>0</v>
      </c>
      <c r="AT120" s="223">
        <f t="shared" si="73"/>
        <v>0</v>
      </c>
      <c r="AU120" s="223">
        <f t="shared" si="73"/>
        <v>0</v>
      </c>
      <c r="AV120" s="223">
        <f t="shared" si="73"/>
        <v>0</v>
      </c>
      <c r="AW120" s="223">
        <f t="shared" si="73"/>
        <v>0</v>
      </c>
      <c r="AX120" s="223">
        <f t="shared" si="73"/>
        <v>0</v>
      </c>
      <c r="AY120" s="223">
        <f t="shared" si="73"/>
        <v>0</v>
      </c>
      <c r="AZ120" s="224">
        <f t="shared" si="73"/>
        <v>0</v>
      </c>
      <c r="BA120" s="328" t="str">
        <f t="shared" si="74"/>
        <v/>
      </c>
      <c r="BB120" s="223" t="str">
        <f t="shared" si="75"/>
        <v/>
      </c>
      <c r="BC120" s="223">
        <f t="shared" si="75"/>
        <v>0</v>
      </c>
      <c r="BD120" s="223">
        <f t="shared" si="75"/>
        <v>0</v>
      </c>
      <c r="BE120" s="223">
        <f t="shared" si="75"/>
        <v>0</v>
      </c>
      <c r="BF120" s="223">
        <f t="shared" si="75"/>
        <v>0</v>
      </c>
      <c r="BG120" s="223">
        <f t="shared" si="75"/>
        <v>0</v>
      </c>
      <c r="BH120" s="223">
        <f t="shared" si="75"/>
        <v>0</v>
      </c>
      <c r="BI120" s="223">
        <f t="shared" si="75"/>
        <v>0</v>
      </c>
      <c r="BJ120" s="223">
        <f t="shared" si="75"/>
        <v>0</v>
      </c>
      <c r="BK120" s="223">
        <f t="shared" si="75"/>
        <v>0</v>
      </c>
      <c r="BL120" s="223">
        <f t="shared" si="75"/>
        <v>0</v>
      </c>
      <c r="BM120" s="223">
        <f t="shared" si="75"/>
        <v>0</v>
      </c>
      <c r="BN120" s="224">
        <f t="shared" si="75"/>
        <v>0</v>
      </c>
      <c r="BO120" s="328" t="str">
        <f t="shared" si="76"/>
        <v/>
      </c>
      <c r="BP120" s="223" t="str">
        <f t="shared" si="77"/>
        <v/>
      </c>
      <c r="BQ120" s="223">
        <f t="shared" si="77"/>
        <v>0</v>
      </c>
      <c r="BR120" s="223">
        <f t="shared" si="77"/>
        <v>0</v>
      </c>
      <c r="BS120" s="223">
        <f t="shared" si="77"/>
        <v>0</v>
      </c>
      <c r="BT120" s="223">
        <f t="shared" si="77"/>
        <v>0</v>
      </c>
      <c r="BU120" s="223">
        <f t="shared" si="77"/>
        <v>0</v>
      </c>
      <c r="BV120" s="223">
        <f t="shared" si="77"/>
        <v>0</v>
      </c>
      <c r="BW120" s="223">
        <f t="shared" si="77"/>
        <v>0</v>
      </c>
      <c r="BX120" s="223">
        <f t="shared" si="77"/>
        <v>0</v>
      </c>
      <c r="BY120" s="223">
        <f t="shared" si="77"/>
        <v>0</v>
      </c>
      <c r="BZ120" s="223">
        <f t="shared" si="77"/>
        <v>0</v>
      </c>
      <c r="CA120" s="223">
        <f t="shared" si="77"/>
        <v>0</v>
      </c>
      <c r="CB120" s="224">
        <f t="shared" si="77"/>
        <v>0</v>
      </c>
    </row>
    <row r="121" spans="2:80" ht="24" customHeight="1">
      <c r="B121" s="150">
        <v>117</v>
      </c>
      <c r="C121" s="71"/>
      <c r="D121" s="69"/>
      <c r="E121" s="376"/>
      <c r="F121" s="218"/>
      <c r="G121" s="71"/>
      <c r="H121" s="218" t="s">
        <v>251</v>
      </c>
      <c r="I121" s="517"/>
      <c r="J121" s="508">
        <v>0.25</v>
      </c>
      <c r="K121" s="492">
        <v>100</v>
      </c>
      <c r="L121" s="328" t="str">
        <f t="shared" si="69"/>
        <v/>
      </c>
      <c r="M121" s="223">
        <f t="shared" si="52"/>
        <v>0</v>
      </c>
      <c r="N121" s="223">
        <f t="shared" si="70"/>
        <v>0</v>
      </c>
      <c r="O121" s="223">
        <f t="shared" si="70"/>
        <v>0</v>
      </c>
      <c r="P121" s="223">
        <f t="shared" si="70"/>
        <v>0</v>
      </c>
      <c r="Q121" s="223">
        <f t="shared" si="70"/>
        <v>0</v>
      </c>
      <c r="R121" s="223">
        <f t="shared" si="70"/>
        <v>0</v>
      </c>
      <c r="S121" s="223">
        <f t="shared" si="70"/>
        <v>0</v>
      </c>
      <c r="T121" s="223">
        <f t="shared" si="70"/>
        <v>0</v>
      </c>
      <c r="U121" s="223">
        <f t="shared" si="70"/>
        <v>0</v>
      </c>
      <c r="V121" s="223">
        <f t="shared" si="70"/>
        <v>0</v>
      </c>
      <c r="W121" s="223">
        <f t="shared" si="70"/>
        <v>0</v>
      </c>
      <c r="X121" s="223">
        <f t="shared" si="70"/>
        <v>0</v>
      </c>
      <c r="Y121" s="224">
        <f t="shared" si="70"/>
        <v>0</v>
      </c>
      <c r="Z121" s="328">
        <f t="shared" si="71"/>
        <v>0</v>
      </c>
      <c r="AA121" s="223">
        <f t="shared" si="71"/>
        <v>0</v>
      </c>
      <c r="AB121" s="223">
        <f t="shared" si="71"/>
        <v>0</v>
      </c>
      <c r="AC121" s="223">
        <f t="shared" si="71"/>
        <v>0</v>
      </c>
      <c r="AD121" s="223">
        <f t="shared" si="71"/>
        <v>0</v>
      </c>
      <c r="AE121" s="223">
        <f t="shared" si="71"/>
        <v>0</v>
      </c>
      <c r="AF121" s="223">
        <f t="shared" si="71"/>
        <v>0</v>
      </c>
      <c r="AG121" s="223">
        <f t="shared" si="71"/>
        <v>0</v>
      </c>
      <c r="AH121" s="223">
        <f t="shared" si="71"/>
        <v>0</v>
      </c>
      <c r="AI121" s="223">
        <f t="shared" si="71"/>
        <v>0</v>
      </c>
      <c r="AJ121" s="223">
        <f t="shared" si="71"/>
        <v>0</v>
      </c>
      <c r="AK121" s="223">
        <f t="shared" si="71"/>
        <v>0</v>
      </c>
      <c r="AL121" s="224">
        <f t="shared" si="71"/>
        <v>0</v>
      </c>
      <c r="AM121" s="328" t="str">
        <f t="shared" si="72"/>
        <v/>
      </c>
      <c r="AN121" s="223" t="str">
        <f t="shared" si="73"/>
        <v/>
      </c>
      <c r="AO121" s="223">
        <f t="shared" si="73"/>
        <v>0</v>
      </c>
      <c r="AP121" s="223">
        <f t="shared" si="73"/>
        <v>0</v>
      </c>
      <c r="AQ121" s="223">
        <f t="shared" si="73"/>
        <v>0</v>
      </c>
      <c r="AR121" s="223">
        <f t="shared" si="73"/>
        <v>0</v>
      </c>
      <c r="AS121" s="223">
        <f t="shared" si="73"/>
        <v>0</v>
      </c>
      <c r="AT121" s="223">
        <f t="shared" si="73"/>
        <v>0</v>
      </c>
      <c r="AU121" s="223">
        <f t="shared" si="73"/>
        <v>0</v>
      </c>
      <c r="AV121" s="223">
        <f t="shared" si="73"/>
        <v>0</v>
      </c>
      <c r="AW121" s="223">
        <f t="shared" si="73"/>
        <v>0</v>
      </c>
      <c r="AX121" s="223">
        <f t="shared" si="73"/>
        <v>0</v>
      </c>
      <c r="AY121" s="223">
        <f t="shared" si="73"/>
        <v>0</v>
      </c>
      <c r="AZ121" s="224">
        <f t="shared" si="73"/>
        <v>0</v>
      </c>
      <c r="BA121" s="328" t="str">
        <f t="shared" si="74"/>
        <v/>
      </c>
      <c r="BB121" s="223" t="str">
        <f t="shared" si="75"/>
        <v/>
      </c>
      <c r="BC121" s="223">
        <f t="shared" si="75"/>
        <v>0</v>
      </c>
      <c r="BD121" s="223">
        <f t="shared" si="75"/>
        <v>0</v>
      </c>
      <c r="BE121" s="223">
        <f t="shared" si="75"/>
        <v>0</v>
      </c>
      <c r="BF121" s="223">
        <f t="shared" si="75"/>
        <v>0</v>
      </c>
      <c r="BG121" s="223">
        <f t="shared" si="75"/>
        <v>0</v>
      </c>
      <c r="BH121" s="223">
        <f t="shared" si="75"/>
        <v>0</v>
      </c>
      <c r="BI121" s="223">
        <f t="shared" si="75"/>
        <v>0</v>
      </c>
      <c r="BJ121" s="223">
        <f t="shared" si="75"/>
        <v>0</v>
      </c>
      <c r="BK121" s="223">
        <f t="shared" si="75"/>
        <v>0</v>
      </c>
      <c r="BL121" s="223">
        <f t="shared" si="75"/>
        <v>0</v>
      </c>
      <c r="BM121" s="223">
        <f t="shared" si="75"/>
        <v>0</v>
      </c>
      <c r="BN121" s="224">
        <f t="shared" si="75"/>
        <v>0</v>
      </c>
      <c r="BO121" s="328" t="str">
        <f t="shared" si="76"/>
        <v/>
      </c>
      <c r="BP121" s="223" t="str">
        <f t="shared" si="77"/>
        <v/>
      </c>
      <c r="BQ121" s="223">
        <f t="shared" si="77"/>
        <v>0</v>
      </c>
      <c r="BR121" s="223">
        <f t="shared" si="77"/>
        <v>0</v>
      </c>
      <c r="BS121" s="223">
        <f t="shared" si="77"/>
        <v>0</v>
      </c>
      <c r="BT121" s="223">
        <f t="shared" si="77"/>
        <v>0</v>
      </c>
      <c r="BU121" s="223">
        <f t="shared" si="77"/>
        <v>0</v>
      </c>
      <c r="BV121" s="223">
        <f t="shared" si="77"/>
        <v>0</v>
      </c>
      <c r="BW121" s="223">
        <f t="shared" si="77"/>
        <v>0</v>
      </c>
      <c r="BX121" s="223">
        <f t="shared" si="77"/>
        <v>0</v>
      </c>
      <c r="BY121" s="223">
        <f t="shared" si="77"/>
        <v>0</v>
      </c>
      <c r="BZ121" s="223">
        <f t="shared" si="77"/>
        <v>0</v>
      </c>
      <c r="CA121" s="223">
        <f t="shared" si="77"/>
        <v>0</v>
      </c>
      <c r="CB121" s="224">
        <f t="shared" si="77"/>
        <v>0</v>
      </c>
    </row>
    <row r="122" spans="2:80" ht="24" customHeight="1">
      <c r="B122" s="150">
        <v>118</v>
      </c>
      <c r="C122" s="71"/>
      <c r="D122" s="69"/>
      <c r="E122" s="376"/>
      <c r="F122" s="218"/>
      <c r="G122" s="71"/>
      <c r="H122" s="218" t="s">
        <v>251</v>
      </c>
      <c r="I122" s="517"/>
      <c r="J122" s="508">
        <v>0.25</v>
      </c>
      <c r="K122" s="492">
        <v>100</v>
      </c>
      <c r="L122" s="328" t="str">
        <f t="shared" si="69"/>
        <v/>
      </c>
      <c r="M122" s="223">
        <f t="shared" si="52"/>
        <v>0</v>
      </c>
      <c r="N122" s="223">
        <f t="shared" si="70"/>
        <v>0</v>
      </c>
      <c r="O122" s="223">
        <f t="shared" si="70"/>
        <v>0</v>
      </c>
      <c r="P122" s="223">
        <f t="shared" si="70"/>
        <v>0</v>
      </c>
      <c r="Q122" s="223">
        <f t="shared" si="70"/>
        <v>0</v>
      </c>
      <c r="R122" s="223">
        <f t="shared" si="70"/>
        <v>0</v>
      </c>
      <c r="S122" s="223">
        <f t="shared" si="70"/>
        <v>0</v>
      </c>
      <c r="T122" s="223">
        <f t="shared" si="70"/>
        <v>0</v>
      </c>
      <c r="U122" s="223">
        <f t="shared" si="70"/>
        <v>0</v>
      </c>
      <c r="V122" s="223">
        <f t="shared" si="70"/>
        <v>0</v>
      </c>
      <c r="W122" s="223">
        <f t="shared" si="70"/>
        <v>0</v>
      </c>
      <c r="X122" s="223">
        <f t="shared" si="70"/>
        <v>0</v>
      </c>
      <c r="Y122" s="224">
        <f t="shared" si="70"/>
        <v>0</v>
      </c>
      <c r="Z122" s="328">
        <f t="shared" si="71"/>
        <v>0</v>
      </c>
      <c r="AA122" s="223">
        <f t="shared" si="71"/>
        <v>0</v>
      </c>
      <c r="AB122" s="223">
        <f t="shared" si="71"/>
        <v>0</v>
      </c>
      <c r="AC122" s="223">
        <f t="shared" si="71"/>
        <v>0</v>
      </c>
      <c r="AD122" s="223">
        <f t="shared" si="71"/>
        <v>0</v>
      </c>
      <c r="AE122" s="223">
        <f t="shared" si="71"/>
        <v>0</v>
      </c>
      <c r="AF122" s="223">
        <f t="shared" si="71"/>
        <v>0</v>
      </c>
      <c r="AG122" s="223">
        <f t="shared" si="71"/>
        <v>0</v>
      </c>
      <c r="AH122" s="223">
        <f t="shared" si="71"/>
        <v>0</v>
      </c>
      <c r="AI122" s="223">
        <f t="shared" si="71"/>
        <v>0</v>
      </c>
      <c r="AJ122" s="223">
        <f t="shared" si="71"/>
        <v>0</v>
      </c>
      <c r="AK122" s="223">
        <f t="shared" si="71"/>
        <v>0</v>
      </c>
      <c r="AL122" s="224">
        <f t="shared" si="71"/>
        <v>0</v>
      </c>
      <c r="AM122" s="328" t="str">
        <f t="shared" si="72"/>
        <v/>
      </c>
      <c r="AN122" s="223" t="str">
        <f t="shared" si="73"/>
        <v/>
      </c>
      <c r="AO122" s="223">
        <f t="shared" si="73"/>
        <v>0</v>
      </c>
      <c r="AP122" s="223">
        <f t="shared" si="73"/>
        <v>0</v>
      </c>
      <c r="AQ122" s="223">
        <f t="shared" si="73"/>
        <v>0</v>
      </c>
      <c r="AR122" s="223">
        <f t="shared" si="73"/>
        <v>0</v>
      </c>
      <c r="AS122" s="223">
        <f t="shared" si="73"/>
        <v>0</v>
      </c>
      <c r="AT122" s="223">
        <f t="shared" si="73"/>
        <v>0</v>
      </c>
      <c r="AU122" s="223">
        <f t="shared" si="73"/>
        <v>0</v>
      </c>
      <c r="AV122" s="223">
        <f t="shared" si="73"/>
        <v>0</v>
      </c>
      <c r="AW122" s="223">
        <f t="shared" si="73"/>
        <v>0</v>
      </c>
      <c r="AX122" s="223">
        <f t="shared" si="73"/>
        <v>0</v>
      </c>
      <c r="AY122" s="223">
        <f t="shared" si="73"/>
        <v>0</v>
      </c>
      <c r="AZ122" s="224">
        <f t="shared" si="73"/>
        <v>0</v>
      </c>
      <c r="BA122" s="328" t="str">
        <f t="shared" si="74"/>
        <v/>
      </c>
      <c r="BB122" s="223" t="str">
        <f t="shared" si="75"/>
        <v/>
      </c>
      <c r="BC122" s="223">
        <f t="shared" si="75"/>
        <v>0</v>
      </c>
      <c r="BD122" s="223">
        <f t="shared" si="75"/>
        <v>0</v>
      </c>
      <c r="BE122" s="223">
        <f t="shared" si="75"/>
        <v>0</v>
      </c>
      <c r="BF122" s="223">
        <f t="shared" si="75"/>
        <v>0</v>
      </c>
      <c r="BG122" s="223">
        <f t="shared" si="75"/>
        <v>0</v>
      </c>
      <c r="BH122" s="223">
        <f t="shared" si="75"/>
        <v>0</v>
      </c>
      <c r="BI122" s="223">
        <f t="shared" si="75"/>
        <v>0</v>
      </c>
      <c r="BJ122" s="223">
        <f t="shared" si="75"/>
        <v>0</v>
      </c>
      <c r="BK122" s="223">
        <f t="shared" si="75"/>
        <v>0</v>
      </c>
      <c r="BL122" s="223">
        <f t="shared" si="75"/>
        <v>0</v>
      </c>
      <c r="BM122" s="223">
        <f t="shared" si="75"/>
        <v>0</v>
      </c>
      <c r="BN122" s="224">
        <f t="shared" si="75"/>
        <v>0</v>
      </c>
      <c r="BO122" s="328" t="str">
        <f t="shared" si="76"/>
        <v/>
      </c>
      <c r="BP122" s="223" t="str">
        <f t="shared" si="77"/>
        <v/>
      </c>
      <c r="BQ122" s="223">
        <f t="shared" si="77"/>
        <v>0</v>
      </c>
      <c r="BR122" s="223">
        <f t="shared" si="77"/>
        <v>0</v>
      </c>
      <c r="BS122" s="223">
        <f t="shared" si="77"/>
        <v>0</v>
      </c>
      <c r="BT122" s="223">
        <f t="shared" si="77"/>
        <v>0</v>
      </c>
      <c r="BU122" s="223">
        <f t="shared" si="77"/>
        <v>0</v>
      </c>
      <c r="BV122" s="223">
        <f t="shared" si="77"/>
        <v>0</v>
      </c>
      <c r="BW122" s="223">
        <f t="shared" si="77"/>
        <v>0</v>
      </c>
      <c r="BX122" s="223">
        <f t="shared" si="77"/>
        <v>0</v>
      </c>
      <c r="BY122" s="223">
        <f t="shared" si="77"/>
        <v>0</v>
      </c>
      <c r="BZ122" s="223">
        <f t="shared" si="77"/>
        <v>0</v>
      </c>
      <c r="CA122" s="223">
        <f t="shared" si="77"/>
        <v>0</v>
      </c>
      <c r="CB122" s="224">
        <f t="shared" si="77"/>
        <v>0</v>
      </c>
    </row>
    <row r="123" spans="2:80" ht="24" customHeight="1">
      <c r="B123" s="150">
        <v>119</v>
      </c>
      <c r="C123" s="71"/>
      <c r="D123" s="69"/>
      <c r="E123" s="376"/>
      <c r="F123" s="218"/>
      <c r="G123" s="71"/>
      <c r="H123" s="218" t="s">
        <v>251</v>
      </c>
      <c r="I123" s="517"/>
      <c r="J123" s="508">
        <v>0.25</v>
      </c>
      <c r="K123" s="492">
        <v>100</v>
      </c>
      <c r="L123" s="328" t="str">
        <f t="shared" si="69"/>
        <v/>
      </c>
      <c r="M123" s="223">
        <f t="shared" si="52"/>
        <v>0</v>
      </c>
      <c r="N123" s="223">
        <f t="shared" si="70"/>
        <v>0</v>
      </c>
      <c r="O123" s="223">
        <f t="shared" si="70"/>
        <v>0</v>
      </c>
      <c r="P123" s="223">
        <f t="shared" si="70"/>
        <v>0</v>
      </c>
      <c r="Q123" s="223">
        <f t="shared" si="70"/>
        <v>0</v>
      </c>
      <c r="R123" s="223">
        <f t="shared" si="70"/>
        <v>0</v>
      </c>
      <c r="S123" s="223">
        <f t="shared" si="70"/>
        <v>0</v>
      </c>
      <c r="T123" s="223">
        <f t="shared" si="70"/>
        <v>0</v>
      </c>
      <c r="U123" s="223">
        <f t="shared" ref="U123:Y154" si="78">IF(U$3-$D123&lt;0,0,IF(U$3-$D123=0,$L123/12*(12-($E123-1)),IF(U$3-$D123=$G123,$L123/12*($E123-1),IF(U$3-$D123+1&lt;=$G123,$L123,0))))</f>
        <v>0</v>
      </c>
      <c r="V123" s="223">
        <f t="shared" si="78"/>
        <v>0</v>
      </c>
      <c r="W123" s="223">
        <f t="shared" si="78"/>
        <v>0</v>
      </c>
      <c r="X123" s="223">
        <f t="shared" si="78"/>
        <v>0</v>
      </c>
      <c r="Y123" s="224">
        <f t="shared" si="78"/>
        <v>0</v>
      </c>
      <c r="Z123" s="328">
        <f t="shared" si="71"/>
        <v>0</v>
      </c>
      <c r="AA123" s="223">
        <f t="shared" si="71"/>
        <v>0</v>
      </c>
      <c r="AB123" s="223">
        <f t="shared" si="71"/>
        <v>0</v>
      </c>
      <c r="AC123" s="223">
        <f t="shared" si="71"/>
        <v>0</v>
      </c>
      <c r="AD123" s="223">
        <f t="shared" si="71"/>
        <v>0</v>
      </c>
      <c r="AE123" s="223">
        <f t="shared" si="71"/>
        <v>0</v>
      </c>
      <c r="AF123" s="223">
        <f t="shared" si="71"/>
        <v>0</v>
      </c>
      <c r="AG123" s="223">
        <f t="shared" si="71"/>
        <v>0</v>
      </c>
      <c r="AH123" s="223">
        <f t="shared" ref="AH123:AL154" si="79">IF($CD123=2,IF($D123=AH$3,$F123,0),0)</f>
        <v>0</v>
      </c>
      <c r="AI123" s="223">
        <f t="shared" si="79"/>
        <v>0</v>
      </c>
      <c r="AJ123" s="223">
        <f t="shared" si="79"/>
        <v>0</v>
      </c>
      <c r="AK123" s="223">
        <f t="shared" si="79"/>
        <v>0</v>
      </c>
      <c r="AL123" s="224">
        <f t="shared" si="79"/>
        <v>0</v>
      </c>
      <c r="AM123" s="328" t="str">
        <f t="shared" si="72"/>
        <v/>
      </c>
      <c r="AN123" s="223" t="str">
        <f t="shared" si="73"/>
        <v/>
      </c>
      <c r="AO123" s="223">
        <f t="shared" si="73"/>
        <v>0</v>
      </c>
      <c r="AP123" s="223">
        <f t="shared" si="73"/>
        <v>0</v>
      </c>
      <c r="AQ123" s="223">
        <f t="shared" si="73"/>
        <v>0</v>
      </c>
      <c r="AR123" s="223">
        <f t="shared" si="73"/>
        <v>0</v>
      </c>
      <c r="AS123" s="223">
        <f t="shared" si="73"/>
        <v>0</v>
      </c>
      <c r="AT123" s="223">
        <f t="shared" si="73"/>
        <v>0</v>
      </c>
      <c r="AU123" s="223">
        <f t="shared" si="73"/>
        <v>0</v>
      </c>
      <c r="AV123" s="223">
        <f t="shared" ref="AV123:AZ154" si="80">IF(AV$3-$D123&lt;0,0,IF(AV$3-$D123=0,$AM123,IF(AV$3-$D123+1&lt;=$G123,$AM123,0)))</f>
        <v>0</v>
      </c>
      <c r="AW123" s="223">
        <f t="shared" si="80"/>
        <v>0</v>
      </c>
      <c r="AX123" s="223">
        <f t="shared" si="80"/>
        <v>0</v>
      </c>
      <c r="AY123" s="223">
        <f t="shared" si="80"/>
        <v>0</v>
      </c>
      <c r="AZ123" s="224">
        <f t="shared" si="80"/>
        <v>0</v>
      </c>
      <c r="BA123" s="328" t="str">
        <f t="shared" si="74"/>
        <v/>
      </c>
      <c r="BB123" s="223" t="str">
        <f t="shared" si="75"/>
        <v/>
      </c>
      <c r="BC123" s="223">
        <f t="shared" si="75"/>
        <v>0</v>
      </c>
      <c r="BD123" s="223">
        <f t="shared" si="75"/>
        <v>0</v>
      </c>
      <c r="BE123" s="223">
        <f t="shared" si="75"/>
        <v>0</v>
      </c>
      <c r="BF123" s="223">
        <f t="shared" si="75"/>
        <v>0</v>
      </c>
      <c r="BG123" s="223">
        <f t="shared" si="75"/>
        <v>0</v>
      </c>
      <c r="BH123" s="223">
        <f t="shared" si="75"/>
        <v>0</v>
      </c>
      <c r="BI123" s="223">
        <f t="shared" si="75"/>
        <v>0</v>
      </c>
      <c r="BJ123" s="223">
        <f t="shared" ref="BJ123:BN154" si="81">IF(BJ$3-$D123&lt;0,0,IF(BJ$3-$D123=0,$BA123,IF(BJ$3-$D123+1&lt;=$G123,$BA123,0)))</f>
        <v>0</v>
      </c>
      <c r="BK123" s="223">
        <f t="shared" si="81"/>
        <v>0</v>
      </c>
      <c r="BL123" s="223">
        <f t="shared" si="81"/>
        <v>0</v>
      </c>
      <c r="BM123" s="223">
        <f t="shared" si="81"/>
        <v>0</v>
      </c>
      <c r="BN123" s="224">
        <f t="shared" si="81"/>
        <v>0</v>
      </c>
      <c r="BO123" s="328" t="str">
        <f t="shared" si="76"/>
        <v/>
      </c>
      <c r="BP123" s="223" t="str">
        <f t="shared" si="77"/>
        <v/>
      </c>
      <c r="BQ123" s="223">
        <f t="shared" si="77"/>
        <v>0</v>
      </c>
      <c r="BR123" s="223">
        <f t="shared" si="77"/>
        <v>0</v>
      </c>
      <c r="BS123" s="223">
        <f t="shared" si="77"/>
        <v>0</v>
      </c>
      <c r="BT123" s="223">
        <f t="shared" si="77"/>
        <v>0</v>
      </c>
      <c r="BU123" s="223">
        <f t="shared" si="77"/>
        <v>0</v>
      </c>
      <c r="BV123" s="223">
        <f t="shared" si="77"/>
        <v>0</v>
      </c>
      <c r="BW123" s="223">
        <f t="shared" si="77"/>
        <v>0</v>
      </c>
      <c r="BX123" s="223">
        <f t="shared" ref="BX123:CB154" si="82">IF(BX$3-$D123&lt;0,0,IF(BX$3-$D123=0,$BO123,IF(BX$3-$D123+1&lt;=$G123,$BO123,0)))</f>
        <v>0</v>
      </c>
      <c r="BY123" s="223">
        <f t="shared" si="82"/>
        <v>0</v>
      </c>
      <c r="BZ123" s="223">
        <f t="shared" si="82"/>
        <v>0</v>
      </c>
      <c r="CA123" s="223">
        <f t="shared" si="82"/>
        <v>0</v>
      </c>
      <c r="CB123" s="224">
        <f t="shared" si="82"/>
        <v>0</v>
      </c>
    </row>
    <row r="124" spans="2:80" ht="24" customHeight="1">
      <c r="B124" s="150">
        <v>120</v>
      </c>
      <c r="C124" s="71"/>
      <c r="D124" s="69"/>
      <c r="E124" s="376"/>
      <c r="F124" s="218"/>
      <c r="G124" s="71"/>
      <c r="H124" s="218" t="s">
        <v>251</v>
      </c>
      <c r="I124" s="517"/>
      <c r="J124" s="508">
        <v>0.25</v>
      </c>
      <c r="K124" s="492">
        <v>100</v>
      </c>
      <c r="L124" s="328" t="str">
        <f t="shared" si="69"/>
        <v/>
      </c>
      <c r="M124" s="223">
        <f t="shared" si="52"/>
        <v>0</v>
      </c>
      <c r="N124" s="223">
        <f t="shared" ref="N124:T154" si="83">IF(N$3-$D124&lt;0,0,IF(N$3-$D124=0,$L124/12*(12-($E124-1)),IF(N$3-$D124=$G124,$L124/12*($E124-1),IF(N$3-$D124+1&lt;=$G124,$L124,0))))</f>
        <v>0</v>
      </c>
      <c r="O124" s="223">
        <f t="shared" si="83"/>
        <v>0</v>
      </c>
      <c r="P124" s="223">
        <f t="shared" si="83"/>
        <v>0</v>
      </c>
      <c r="Q124" s="223">
        <f t="shared" si="83"/>
        <v>0</v>
      </c>
      <c r="R124" s="223">
        <f t="shared" si="83"/>
        <v>0</v>
      </c>
      <c r="S124" s="223">
        <f t="shared" si="83"/>
        <v>0</v>
      </c>
      <c r="T124" s="223">
        <f t="shared" si="83"/>
        <v>0</v>
      </c>
      <c r="U124" s="223">
        <f t="shared" si="78"/>
        <v>0</v>
      </c>
      <c r="V124" s="223">
        <f t="shared" si="78"/>
        <v>0</v>
      </c>
      <c r="W124" s="223">
        <f t="shared" si="78"/>
        <v>0</v>
      </c>
      <c r="X124" s="223">
        <f t="shared" si="78"/>
        <v>0</v>
      </c>
      <c r="Y124" s="224">
        <f t="shared" si="78"/>
        <v>0</v>
      </c>
      <c r="Z124" s="328">
        <f t="shared" ref="Z124:AG154" si="84">IF($CD124=2,IF($D124=Z$3,$F124,0),0)</f>
        <v>0</v>
      </c>
      <c r="AA124" s="223">
        <f t="shared" si="84"/>
        <v>0</v>
      </c>
      <c r="AB124" s="223">
        <f t="shared" si="84"/>
        <v>0</v>
      </c>
      <c r="AC124" s="223">
        <f t="shared" si="84"/>
        <v>0</v>
      </c>
      <c r="AD124" s="223">
        <f t="shared" si="84"/>
        <v>0</v>
      </c>
      <c r="AE124" s="223">
        <f t="shared" si="84"/>
        <v>0</v>
      </c>
      <c r="AF124" s="223">
        <f t="shared" si="84"/>
        <v>0</v>
      </c>
      <c r="AG124" s="223">
        <f t="shared" si="84"/>
        <v>0</v>
      </c>
      <c r="AH124" s="223">
        <f t="shared" si="79"/>
        <v>0</v>
      </c>
      <c r="AI124" s="223">
        <f t="shared" si="79"/>
        <v>0</v>
      </c>
      <c r="AJ124" s="223">
        <f t="shared" si="79"/>
        <v>0</v>
      </c>
      <c r="AK124" s="223">
        <f t="shared" si="79"/>
        <v>0</v>
      </c>
      <c r="AL124" s="224">
        <f t="shared" si="79"/>
        <v>0</v>
      </c>
      <c r="AM124" s="328" t="str">
        <f t="shared" si="72"/>
        <v/>
      </c>
      <c r="AN124" s="223" t="str">
        <f t="shared" ref="AN124:AU154" si="85">IF(AN$3-$D124&lt;0,0,IF(AN$3-$D124=0,$AM124,IF(AN$3-$D124+1&lt;=$G124,$AM124,0)))</f>
        <v/>
      </c>
      <c r="AO124" s="223">
        <f t="shared" si="85"/>
        <v>0</v>
      </c>
      <c r="AP124" s="223">
        <f t="shared" si="85"/>
        <v>0</v>
      </c>
      <c r="AQ124" s="223">
        <f t="shared" si="85"/>
        <v>0</v>
      </c>
      <c r="AR124" s="223">
        <f t="shared" si="85"/>
        <v>0</v>
      </c>
      <c r="AS124" s="223">
        <f t="shared" si="85"/>
        <v>0</v>
      </c>
      <c r="AT124" s="223">
        <f t="shared" si="85"/>
        <v>0</v>
      </c>
      <c r="AU124" s="223">
        <f t="shared" si="85"/>
        <v>0</v>
      </c>
      <c r="AV124" s="223">
        <f t="shared" si="80"/>
        <v>0</v>
      </c>
      <c r="AW124" s="223">
        <f t="shared" si="80"/>
        <v>0</v>
      </c>
      <c r="AX124" s="223">
        <f t="shared" si="80"/>
        <v>0</v>
      </c>
      <c r="AY124" s="223">
        <f t="shared" si="80"/>
        <v>0</v>
      </c>
      <c r="AZ124" s="224">
        <f t="shared" si="80"/>
        <v>0</v>
      </c>
      <c r="BA124" s="328" t="str">
        <f t="shared" si="74"/>
        <v/>
      </c>
      <c r="BB124" s="223" t="str">
        <f t="shared" ref="BB124:BI154" si="86">IF(BB$3-$D124&lt;0,0,IF(BB$3-$D124=0,$BA124,IF(BB$3-$D124+1&lt;=$G124,$BA124,0)))</f>
        <v/>
      </c>
      <c r="BC124" s="223">
        <f t="shared" si="86"/>
        <v>0</v>
      </c>
      <c r="BD124" s="223">
        <f t="shared" si="86"/>
        <v>0</v>
      </c>
      <c r="BE124" s="223">
        <f t="shared" si="86"/>
        <v>0</v>
      </c>
      <c r="BF124" s="223">
        <f t="shared" si="86"/>
        <v>0</v>
      </c>
      <c r="BG124" s="223">
        <f t="shared" si="86"/>
        <v>0</v>
      </c>
      <c r="BH124" s="223">
        <f t="shared" si="86"/>
        <v>0</v>
      </c>
      <c r="BI124" s="223">
        <f t="shared" si="86"/>
        <v>0</v>
      </c>
      <c r="BJ124" s="223">
        <f t="shared" si="81"/>
        <v>0</v>
      </c>
      <c r="BK124" s="223">
        <f t="shared" si="81"/>
        <v>0</v>
      </c>
      <c r="BL124" s="223">
        <f t="shared" si="81"/>
        <v>0</v>
      </c>
      <c r="BM124" s="223">
        <f t="shared" si="81"/>
        <v>0</v>
      </c>
      <c r="BN124" s="224">
        <f t="shared" si="81"/>
        <v>0</v>
      </c>
      <c r="BO124" s="328" t="str">
        <f t="shared" si="76"/>
        <v/>
      </c>
      <c r="BP124" s="223" t="str">
        <f t="shared" ref="BP124:BW154" si="87">IF(BP$3-$D124&lt;0,0,IF(BP$3-$D124=0,$BO124,IF(BP$3-$D124+1&lt;=$G124,$BO124,0)))</f>
        <v/>
      </c>
      <c r="BQ124" s="223">
        <f t="shared" si="87"/>
        <v>0</v>
      </c>
      <c r="BR124" s="223">
        <f t="shared" si="87"/>
        <v>0</v>
      </c>
      <c r="BS124" s="223">
        <f t="shared" si="87"/>
        <v>0</v>
      </c>
      <c r="BT124" s="223">
        <f t="shared" si="87"/>
        <v>0</v>
      </c>
      <c r="BU124" s="223">
        <f t="shared" si="87"/>
        <v>0</v>
      </c>
      <c r="BV124" s="223">
        <f t="shared" si="87"/>
        <v>0</v>
      </c>
      <c r="BW124" s="223">
        <f t="shared" si="87"/>
        <v>0</v>
      </c>
      <c r="BX124" s="223">
        <f t="shared" si="82"/>
        <v>0</v>
      </c>
      <c r="BY124" s="223">
        <f t="shared" si="82"/>
        <v>0</v>
      </c>
      <c r="BZ124" s="223">
        <f t="shared" si="82"/>
        <v>0</v>
      </c>
      <c r="CA124" s="223">
        <f t="shared" si="82"/>
        <v>0</v>
      </c>
      <c r="CB124" s="224">
        <f t="shared" si="82"/>
        <v>0</v>
      </c>
    </row>
    <row r="125" spans="2:80" ht="24" customHeight="1">
      <c r="B125" s="150">
        <v>121</v>
      </c>
      <c r="C125" s="71"/>
      <c r="D125" s="69"/>
      <c r="E125" s="376"/>
      <c r="F125" s="218"/>
      <c r="G125" s="71"/>
      <c r="H125" s="218" t="s">
        <v>251</v>
      </c>
      <c r="I125" s="517"/>
      <c r="J125" s="508">
        <v>0.25</v>
      </c>
      <c r="K125" s="492">
        <v>100</v>
      </c>
      <c r="L125" s="328" t="str">
        <f t="shared" si="69"/>
        <v/>
      </c>
      <c r="M125" s="223">
        <f t="shared" si="52"/>
        <v>0</v>
      </c>
      <c r="N125" s="223">
        <f t="shared" si="83"/>
        <v>0</v>
      </c>
      <c r="O125" s="223">
        <f t="shared" si="83"/>
        <v>0</v>
      </c>
      <c r="P125" s="223">
        <f t="shared" si="83"/>
        <v>0</v>
      </c>
      <c r="Q125" s="223">
        <f t="shared" si="83"/>
        <v>0</v>
      </c>
      <c r="R125" s="223">
        <f t="shared" si="83"/>
        <v>0</v>
      </c>
      <c r="S125" s="223">
        <f t="shared" si="83"/>
        <v>0</v>
      </c>
      <c r="T125" s="223">
        <f t="shared" si="83"/>
        <v>0</v>
      </c>
      <c r="U125" s="223">
        <f t="shared" si="78"/>
        <v>0</v>
      </c>
      <c r="V125" s="223">
        <f t="shared" si="78"/>
        <v>0</v>
      </c>
      <c r="W125" s="223">
        <f t="shared" si="78"/>
        <v>0</v>
      </c>
      <c r="X125" s="223">
        <f t="shared" si="78"/>
        <v>0</v>
      </c>
      <c r="Y125" s="224">
        <f t="shared" si="78"/>
        <v>0</v>
      </c>
      <c r="Z125" s="328">
        <f t="shared" si="84"/>
        <v>0</v>
      </c>
      <c r="AA125" s="223">
        <f t="shared" si="84"/>
        <v>0</v>
      </c>
      <c r="AB125" s="223">
        <f t="shared" si="84"/>
        <v>0</v>
      </c>
      <c r="AC125" s="223">
        <f t="shared" si="84"/>
        <v>0</v>
      </c>
      <c r="AD125" s="223">
        <f t="shared" si="84"/>
        <v>0</v>
      </c>
      <c r="AE125" s="223">
        <f t="shared" si="84"/>
        <v>0</v>
      </c>
      <c r="AF125" s="223">
        <f t="shared" si="84"/>
        <v>0</v>
      </c>
      <c r="AG125" s="223">
        <f t="shared" si="84"/>
        <v>0</v>
      </c>
      <c r="AH125" s="223">
        <f t="shared" si="79"/>
        <v>0</v>
      </c>
      <c r="AI125" s="223">
        <f t="shared" si="79"/>
        <v>0</v>
      </c>
      <c r="AJ125" s="223">
        <f t="shared" si="79"/>
        <v>0</v>
      </c>
      <c r="AK125" s="223">
        <f t="shared" si="79"/>
        <v>0</v>
      </c>
      <c r="AL125" s="224">
        <f t="shared" si="79"/>
        <v>0</v>
      </c>
      <c r="AM125" s="328" t="str">
        <f t="shared" si="72"/>
        <v/>
      </c>
      <c r="AN125" s="223" t="str">
        <f t="shared" si="85"/>
        <v/>
      </c>
      <c r="AO125" s="223">
        <f t="shared" si="85"/>
        <v>0</v>
      </c>
      <c r="AP125" s="223">
        <f t="shared" si="85"/>
        <v>0</v>
      </c>
      <c r="AQ125" s="223">
        <f t="shared" si="85"/>
        <v>0</v>
      </c>
      <c r="AR125" s="223">
        <f t="shared" si="85"/>
        <v>0</v>
      </c>
      <c r="AS125" s="223">
        <f t="shared" si="85"/>
        <v>0</v>
      </c>
      <c r="AT125" s="223">
        <f t="shared" si="85"/>
        <v>0</v>
      </c>
      <c r="AU125" s="223">
        <f t="shared" si="85"/>
        <v>0</v>
      </c>
      <c r="AV125" s="223">
        <f t="shared" si="80"/>
        <v>0</v>
      </c>
      <c r="AW125" s="223">
        <f t="shared" si="80"/>
        <v>0</v>
      </c>
      <c r="AX125" s="223">
        <f t="shared" si="80"/>
        <v>0</v>
      </c>
      <c r="AY125" s="223">
        <f t="shared" si="80"/>
        <v>0</v>
      </c>
      <c r="AZ125" s="224">
        <f t="shared" si="80"/>
        <v>0</v>
      </c>
      <c r="BA125" s="328" t="str">
        <f t="shared" si="74"/>
        <v/>
      </c>
      <c r="BB125" s="223" t="str">
        <f t="shared" si="86"/>
        <v/>
      </c>
      <c r="BC125" s="223">
        <f t="shared" si="86"/>
        <v>0</v>
      </c>
      <c r="BD125" s="223">
        <f t="shared" si="86"/>
        <v>0</v>
      </c>
      <c r="BE125" s="223">
        <f t="shared" si="86"/>
        <v>0</v>
      </c>
      <c r="BF125" s="223">
        <f t="shared" si="86"/>
        <v>0</v>
      </c>
      <c r="BG125" s="223">
        <f t="shared" si="86"/>
        <v>0</v>
      </c>
      <c r="BH125" s="223">
        <f t="shared" si="86"/>
        <v>0</v>
      </c>
      <c r="BI125" s="223">
        <f t="shared" si="86"/>
        <v>0</v>
      </c>
      <c r="BJ125" s="223">
        <f t="shared" si="81"/>
        <v>0</v>
      </c>
      <c r="BK125" s="223">
        <f t="shared" si="81"/>
        <v>0</v>
      </c>
      <c r="BL125" s="223">
        <f t="shared" si="81"/>
        <v>0</v>
      </c>
      <c r="BM125" s="223">
        <f t="shared" si="81"/>
        <v>0</v>
      </c>
      <c r="BN125" s="224">
        <f t="shared" si="81"/>
        <v>0</v>
      </c>
      <c r="BO125" s="328" t="str">
        <f t="shared" si="76"/>
        <v/>
      </c>
      <c r="BP125" s="223" t="str">
        <f t="shared" si="87"/>
        <v/>
      </c>
      <c r="BQ125" s="223">
        <f t="shared" si="87"/>
        <v>0</v>
      </c>
      <c r="BR125" s="223">
        <f t="shared" si="87"/>
        <v>0</v>
      </c>
      <c r="BS125" s="223">
        <f t="shared" si="87"/>
        <v>0</v>
      </c>
      <c r="BT125" s="223">
        <f t="shared" si="87"/>
        <v>0</v>
      </c>
      <c r="BU125" s="223">
        <f t="shared" si="87"/>
        <v>0</v>
      </c>
      <c r="BV125" s="223">
        <f t="shared" si="87"/>
        <v>0</v>
      </c>
      <c r="BW125" s="223">
        <f t="shared" si="87"/>
        <v>0</v>
      </c>
      <c r="BX125" s="223">
        <f t="shared" si="82"/>
        <v>0</v>
      </c>
      <c r="BY125" s="223">
        <f t="shared" si="82"/>
        <v>0</v>
      </c>
      <c r="BZ125" s="223">
        <f t="shared" si="82"/>
        <v>0</v>
      </c>
      <c r="CA125" s="223">
        <f t="shared" si="82"/>
        <v>0</v>
      </c>
      <c r="CB125" s="224">
        <f t="shared" si="82"/>
        <v>0</v>
      </c>
    </row>
    <row r="126" spans="2:80" ht="24" customHeight="1">
      <c r="B126" s="150">
        <v>122</v>
      </c>
      <c r="C126" s="71"/>
      <c r="D126" s="69"/>
      <c r="E126" s="376"/>
      <c r="F126" s="218"/>
      <c r="G126" s="71"/>
      <c r="H126" s="218" t="s">
        <v>251</v>
      </c>
      <c r="I126" s="517"/>
      <c r="J126" s="508">
        <v>0.25</v>
      </c>
      <c r="K126" s="492">
        <v>100</v>
      </c>
      <c r="L126" s="328" t="str">
        <f t="shared" si="69"/>
        <v/>
      </c>
      <c r="M126" s="223">
        <f t="shared" si="52"/>
        <v>0</v>
      </c>
      <c r="N126" s="223">
        <f t="shared" si="83"/>
        <v>0</v>
      </c>
      <c r="O126" s="223">
        <f t="shared" si="83"/>
        <v>0</v>
      </c>
      <c r="P126" s="223">
        <f t="shared" si="83"/>
        <v>0</v>
      </c>
      <c r="Q126" s="223">
        <f t="shared" si="83"/>
        <v>0</v>
      </c>
      <c r="R126" s="223">
        <f t="shared" si="83"/>
        <v>0</v>
      </c>
      <c r="S126" s="223">
        <f t="shared" si="83"/>
        <v>0</v>
      </c>
      <c r="T126" s="223">
        <f t="shared" si="83"/>
        <v>0</v>
      </c>
      <c r="U126" s="223">
        <f t="shared" si="78"/>
        <v>0</v>
      </c>
      <c r="V126" s="223">
        <f t="shared" si="78"/>
        <v>0</v>
      </c>
      <c r="W126" s="223">
        <f t="shared" si="78"/>
        <v>0</v>
      </c>
      <c r="X126" s="223">
        <f t="shared" si="78"/>
        <v>0</v>
      </c>
      <c r="Y126" s="224">
        <f t="shared" si="78"/>
        <v>0</v>
      </c>
      <c r="Z126" s="328">
        <f t="shared" si="84"/>
        <v>0</v>
      </c>
      <c r="AA126" s="223">
        <f t="shared" si="84"/>
        <v>0</v>
      </c>
      <c r="AB126" s="223">
        <f t="shared" si="84"/>
        <v>0</v>
      </c>
      <c r="AC126" s="223">
        <f t="shared" si="84"/>
        <v>0</v>
      </c>
      <c r="AD126" s="223">
        <f t="shared" si="84"/>
        <v>0</v>
      </c>
      <c r="AE126" s="223">
        <f t="shared" si="84"/>
        <v>0</v>
      </c>
      <c r="AF126" s="223">
        <f t="shared" si="84"/>
        <v>0</v>
      </c>
      <c r="AG126" s="223">
        <f t="shared" si="84"/>
        <v>0</v>
      </c>
      <c r="AH126" s="223">
        <f t="shared" si="79"/>
        <v>0</v>
      </c>
      <c r="AI126" s="223">
        <f t="shared" si="79"/>
        <v>0</v>
      </c>
      <c r="AJ126" s="223">
        <f t="shared" si="79"/>
        <v>0</v>
      </c>
      <c r="AK126" s="223">
        <f t="shared" si="79"/>
        <v>0</v>
      </c>
      <c r="AL126" s="224">
        <f t="shared" si="79"/>
        <v>0</v>
      </c>
      <c r="AM126" s="328" t="str">
        <f t="shared" si="72"/>
        <v/>
      </c>
      <c r="AN126" s="223" t="str">
        <f t="shared" si="85"/>
        <v/>
      </c>
      <c r="AO126" s="223">
        <f t="shared" si="85"/>
        <v>0</v>
      </c>
      <c r="AP126" s="223">
        <f t="shared" si="85"/>
        <v>0</v>
      </c>
      <c r="AQ126" s="223">
        <f t="shared" si="85"/>
        <v>0</v>
      </c>
      <c r="AR126" s="223">
        <f t="shared" si="85"/>
        <v>0</v>
      </c>
      <c r="AS126" s="223">
        <f t="shared" si="85"/>
        <v>0</v>
      </c>
      <c r="AT126" s="223">
        <f t="shared" si="85"/>
        <v>0</v>
      </c>
      <c r="AU126" s="223">
        <f t="shared" si="85"/>
        <v>0</v>
      </c>
      <c r="AV126" s="223">
        <f t="shared" si="80"/>
        <v>0</v>
      </c>
      <c r="AW126" s="223">
        <f t="shared" si="80"/>
        <v>0</v>
      </c>
      <c r="AX126" s="223">
        <f t="shared" si="80"/>
        <v>0</v>
      </c>
      <c r="AY126" s="223">
        <f t="shared" si="80"/>
        <v>0</v>
      </c>
      <c r="AZ126" s="224">
        <f t="shared" si="80"/>
        <v>0</v>
      </c>
      <c r="BA126" s="328" t="str">
        <f t="shared" si="74"/>
        <v/>
      </c>
      <c r="BB126" s="223" t="str">
        <f t="shared" si="86"/>
        <v/>
      </c>
      <c r="BC126" s="223">
        <f t="shared" si="86"/>
        <v>0</v>
      </c>
      <c r="BD126" s="223">
        <f t="shared" si="86"/>
        <v>0</v>
      </c>
      <c r="BE126" s="223">
        <f t="shared" si="86"/>
        <v>0</v>
      </c>
      <c r="BF126" s="223">
        <f t="shared" si="86"/>
        <v>0</v>
      </c>
      <c r="BG126" s="223">
        <f t="shared" si="86"/>
        <v>0</v>
      </c>
      <c r="BH126" s="223">
        <f t="shared" si="86"/>
        <v>0</v>
      </c>
      <c r="BI126" s="223">
        <f t="shared" si="86"/>
        <v>0</v>
      </c>
      <c r="BJ126" s="223">
        <f t="shared" si="81"/>
        <v>0</v>
      </c>
      <c r="BK126" s="223">
        <f t="shared" si="81"/>
        <v>0</v>
      </c>
      <c r="BL126" s="223">
        <f t="shared" si="81"/>
        <v>0</v>
      </c>
      <c r="BM126" s="223">
        <f t="shared" si="81"/>
        <v>0</v>
      </c>
      <c r="BN126" s="224">
        <f t="shared" si="81"/>
        <v>0</v>
      </c>
      <c r="BO126" s="328" t="str">
        <f t="shared" si="76"/>
        <v/>
      </c>
      <c r="BP126" s="223" t="str">
        <f t="shared" si="87"/>
        <v/>
      </c>
      <c r="BQ126" s="223">
        <f t="shared" si="87"/>
        <v>0</v>
      </c>
      <c r="BR126" s="223">
        <f t="shared" si="87"/>
        <v>0</v>
      </c>
      <c r="BS126" s="223">
        <f t="shared" si="87"/>
        <v>0</v>
      </c>
      <c r="BT126" s="223">
        <f t="shared" si="87"/>
        <v>0</v>
      </c>
      <c r="BU126" s="223">
        <f t="shared" si="87"/>
        <v>0</v>
      </c>
      <c r="BV126" s="223">
        <f t="shared" si="87"/>
        <v>0</v>
      </c>
      <c r="BW126" s="223">
        <f t="shared" si="87"/>
        <v>0</v>
      </c>
      <c r="BX126" s="223">
        <f t="shared" si="82"/>
        <v>0</v>
      </c>
      <c r="BY126" s="223">
        <f t="shared" si="82"/>
        <v>0</v>
      </c>
      <c r="BZ126" s="223">
        <f t="shared" si="82"/>
        <v>0</v>
      </c>
      <c r="CA126" s="223">
        <f t="shared" si="82"/>
        <v>0</v>
      </c>
      <c r="CB126" s="224">
        <f t="shared" si="82"/>
        <v>0</v>
      </c>
    </row>
    <row r="127" spans="2:80" ht="24" customHeight="1">
      <c r="B127" s="150">
        <v>123</v>
      </c>
      <c r="C127" s="71"/>
      <c r="D127" s="69"/>
      <c r="E127" s="376"/>
      <c r="F127" s="218"/>
      <c r="G127" s="71"/>
      <c r="H127" s="218" t="s">
        <v>251</v>
      </c>
      <c r="I127" s="517"/>
      <c r="J127" s="508">
        <v>0.25</v>
      </c>
      <c r="K127" s="492">
        <v>100</v>
      </c>
      <c r="L127" s="328" t="str">
        <f t="shared" si="69"/>
        <v/>
      </c>
      <c r="M127" s="223">
        <f t="shared" si="52"/>
        <v>0</v>
      </c>
      <c r="N127" s="223">
        <f t="shared" si="83"/>
        <v>0</v>
      </c>
      <c r="O127" s="223">
        <f t="shared" si="83"/>
        <v>0</v>
      </c>
      <c r="P127" s="223">
        <f t="shared" si="83"/>
        <v>0</v>
      </c>
      <c r="Q127" s="223">
        <f t="shared" si="83"/>
        <v>0</v>
      </c>
      <c r="R127" s="223">
        <f t="shared" si="83"/>
        <v>0</v>
      </c>
      <c r="S127" s="223">
        <f t="shared" si="83"/>
        <v>0</v>
      </c>
      <c r="T127" s="223">
        <f t="shared" si="83"/>
        <v>0</v>
      </c>
      <c r="U127" s="223">
        <f t="shared" si="78"/>
        <v>0</v>
      </c>
      <c r="V127" s="223">
        <f t="shared" si="78"/>
        <v>0</v>
      </c>
      <c r="W127" s="223">
        <f t="shared" si="78"/>
        <v>0</v>
      </c>
      <c r="X127" s="223">
        <f t="shared" si="78"/>
        <v>0</v>
      </c>
      <c r="Y127" s="224">
        <f t="shared" si="78"/>
        <v>0</v>
      </c>
      <c r="Z127" s="328">
        <f t="shared" si="84"/>
        <v>0</v>
      </c>
      <c r="AA127" s="223">
        <f t="shared" si="84"/>
        <v>0</v>
      </c>
      <c r="AB127" s="223">
        <f t="shared" si="84"/>
        <v>0</v>
      </c>
      <c r="AC127" s="223">
        <f t="shared" si="84"/>
        <v>0</v>
      </c>
      <c r="AD127" s="223">
        <f t="shared" si="84"/>
        <v>0</v>
      </c>
      <c r="AE127" s="223">
        <f t="shared" si="84"/>
        <v>0</v>
      </c>
      <c r="AF127" s="223">
        <f t="shared" si="84"/>
        <v>0</v>
      </c>
      <c r="AG127" s="223">
        <f t="shared" si="84"/>
        <v>0</v>
      </c>
      <c r="AH127" s="223">
        <f t="shared" si="79"/>
        <v>0</v>
      </c>
      <c r="AI127" s="223">
        <f t="shared" si="79"/>
        <v>0</v>
      </c>
      <c r="AJ127" s="223">
        <f t="shared" si="79"/>
        <v>0</v>
      </c>
      <c r="AK127" s="223">
        <f t="shared" si="79"/>
        <v>0</v>
      </c>
      <c r="AL127" s="224">
        <f t="shared" si="79"/>
        <v>0</v>
      </c>
      <c r="AM127" s="328" t="str">
        <f t="shared" si="72"/>
        <v/>
      </c>
      <c r="AN127" s="223" t="str">
        <f t="shared" si="85"/>
        <v/>
      </c>
      <c r="AO127" s="223">
        <f t="shared" si="85"/>
        <v>0</v>
      </c>
      <c r="AP127" s="223">
        <f t="shared" si="85"/>
        <v>0</v>
      </c>
      <c r="AQ127" s="223">
        <f t="shared" si="85"/>
        <v>0</v>
      </c>
      <c r="AR127" s="223">
        <f t="shared" si="85"/>
        <v>0</v>
      </c>
      <c r="AS127" s="223">
        <f t="shared" si="85"/>
        <v>0</v>
      </c>
      <c r="AT127" s="223">
        <f t="shared" si="85"/>
        <v>0</v>
      </c>
      <c r="AU127" s="223">
        <f t="shared" si="85"/>
        <v>0</v>
      </c>
      <c r="AV127" s="223">
        <f t="shared" si="80"/>
        <v>0</v>
      </c>
      <c r="AW127" s="223">
        <f t="shared" si="80"/>
        <v>0</v>
      </c>
      <c r="AX127" s="223">
        <f t="shared" si="80"/>
        <v>0</v>
      </c>
      <c r="AY127" s="223">
        <f t="shared" si="80"/>
        <v>0</v>
      </c>
      <c r="AZ127" s="224">
        <f t="shared" si="80"/>
        <v>0</v>
      </c>
      <c r="BA127" s="328" t="str">
        <f t="shared" si="74"/>
        <v/>
      </c>
      <c r="BB127" s="223" t="str">
        <f t="shared" si="86"/>
        <v/>
      </c>
      <c r="BC127" s="223">
        <f t="shared" si="86"/>
        <v>0</v>
      </c>
      <c r="BD127" s="223">
        <f t="shared" si="86"/>
        <v>0</v>
      </c>
      <c r="BE127" s="223">
        <f t="shared" si="86"/>
        <v>0</v>
      </c>
      <c r="BF127" s="223">
        <f t="shared" si="86"/>
        <v>0</v>
      </c>
      <c r="BG127" s="223">
        <f t="shared" si="86"/>
        <v>0</v>
      </c>
      <c r="BH127" s="223">
        <f t="shared" si="86"/>
        <v>0</v>
      </c>
      <c r="BI127" s="223">
        <f t="shared" si="86"/>
        <v>0</v>
      </c>
      <c r="BJ127" s="223">
        <f t="shared" si="81"/>
        <v>0</v>
      </c>
      <c r="BK127" s="223">
        <f t="shared" si="81"/>
        <v>0</v>
      </c>
      <c r="BL127" s="223">
        <f t="shared" si="81"/>
        <v>0</v>
      </c>
      <c r="BM127" s="223">
        <f t="shared" si="81"/>
        <v>0</v>
      </c>
      <c r="BN127" s="224">
        <f t="shared" si="81"/>
        <v>0</v>
      </c>
      <c r="BO127" s="328" t="str">
        <f t="shared" si="76"/>
        <v/>
      </c>
      <c r="BP127" s="223" t="str">
        <f t="shared" si="87"/>
        <v/>
      </c>
      <c r="BQ127" s="223">
        <f t="shared" si="87"/>
        <v>0</v>
      </c>
      <c r="BR127" s="223">
        <f t="shared" si="87"/>
        <v>0</v>
      </c>
      <c r="BS127" s="223">
        <f t="shared" si="87"/>
        <v>0</v>
      </c>
      <c r="BT127" s="223">
        <f t="shared" si="87"/>
        <v>0</v>
      </c>
      <c r="BU127" s="223">
        <f t="shared" si="87"/>
        <v>0</v>
      </c>
      <c r="BV127" s="223">
        <f t="shared" si="87"/>
        <v>0</v>
      </c>
      <c r="BW127" s="223">
        <f t="shared" si="87"/>
        <v>0</v>
      </c>
      <c r="BX127" s="223">
        <f t="shared" si="82"/>
        <v>0</v>
      </c>
      <c r="BY127" s="223">
        <f t="shared" si="82"/>
        <v>0</v>
      </c>
      <c r="BZ127" s="223">
        <f t="shared" si="82"/>
        <v>0</v>
      </c>
      <c r="CA127" s="223">
        <f t="shared" si="82"/>
        <v>0</v>
      </c>
      <c r="CB127" s="224">
        <f t="shared" si="82"/>
        <v>0</v>
      </c>
    </row>
    <row r="128" spans="2:80" ht="24" customHeight="1">
      <c r="B128" s="150">
        <v>124</v>
      </c>
      <c r="C128" s="71"/>
      <c r="D128" s="69"/>
      <c r="E128" s="376"/>
      <c r="F128" s="218"/>
      <c r="G128" s="71"/>
      <c r="H128" s="218" t="s">
        <v>251</v>
      </c>
      <c r="I128" s="517"/>
      <c r="J128" s="508">
        <v>0.25</v>
      </c>
      <c r="K128" s="492">
        <v>100</v>
      </c>
      <c r="L128" s="328" t="str">
        <f t="shared" si="69"/>
        <v/>
      </c>
      <c r="M128" s="223">
        <f t="shared" si="52"/>
        <v>0</v>
      </c>
      <c r="N128" s="223">
        <f t="shared" si="83"/>
        <v>0</v>
      </c>
      <c r="O128" s="223">
        <f t="shared" si="83"/>
        <v>0</v>
      </c>
      <c r="P128" s="223">
        <f t="shared" si="83"/>
        <v>0</v>
      </c>
      <c r="Q128" s="223">
        <f t="shared" si="83"/>
        <v>0</v>
      </c>
      <c r="R128" s="223">
        <f t="shared" si="83"/>
        <v>0</v>
      </c>
      <c r="S128" s="223">
        <f t="shared" si="83"/>
        <v>0</v>
      </c>
      <c r="T128" s="223">
        <f t="shared" si="83"/>
        <v>0</v>
      </c>
      <c r="U128" s="223">
        <f t="shared" si="78"/>
        <v>0</v>
      </c>
      <c r="V128" s="223">
        <f t="shared" si="78"/>
        <v>0</v>
      </c>
      <c r="W128" s="223">
        <f t="shared" si="78"/>
        <v>0</v>
      </c>
      <c r="X128" s="223">
        <f t="shared" si="78"/>
        <v>0</v>
      </c>
      <c r="Y128" s="224">
        <f t="shared" si="78"/>
        <v>0</v>
      </c>
      <c r="Z128" s="328">
        <f t="shared" si="84"/>
        <v>0</v>
      </c>
      <c r="AA128" s="223">
        <f t="shared" si="84"/>
        <v>0</v>
      </c>
      <c r="AB128" s="223">
        <f t="shared" si="84"/>
        <v>0</v>
      </c>
      <c r="AC128" s="223">
        <f t="shared" si="84"/>
        <v>0</v>
      </c>
      <c r="AD128" s="223">
        <f t="shared" si="84"/>
        <v>0</v>
      </c>
      <c r="AE128" s="223">
        <f t="shared" si="84"/>
        <v>0</v>
      </c>
      <c r="AF128" s="223">
        <f t="shared" si="84"/>
        <v>0</v>
      </c>
      <c r="AG128" s="223">
        <f t="shared" si="84"/>
        <v>0</v>
      </c>
      <c r="AH128" s="223">
        <f t="shared" si="79"/>
        <v>0</v>
      </c>
      <c r="AI128" s="223">
        <f t="shared" si="79"/>
        <v>0</v>
      </c>
      <c r="AJ128" s="223">
        <f t="shared" si="79"/>
        <v>0</v>
      </c>
      <c r="AK128" s="223">
        <f t="shared" si="79"/>
        <v>0</v>
      </c>
      <c r="AL128" s="224">
        <f t="shared" si="79"/>
        <v>0</v>
      </c>
      <c r="AM128" s="328" t="str">
        <f t="shared" si="72"/>
        <v/>
      </c>
      <c r="AN128" s="223" t="str">
        <f t="shared" si="85"/>
        <v/>
      </c>
      <c r="AO128" s="223">
        <f t="shared" si="85"/>
        <v>0</v>
      </c>
      <c r="AP128" s="223">
        <f t="shared" si="85"/>
        <v>0</v>
      </c>
      <c r="AQ128" s="223">
        <f t="shared" si="85"/>
        <v>0</v>
      </c>
      <c r="AR128" s="223">
        <f t="shared" si="85"/>
        <v>0</v>
      </c>
      <c r="AS128" s="223">
        <f t="shared" si="85"/>
        <v>0</v>
      </c>
      <c r="AT128" s="223">
        <f t="shared" si="85"/>
        <v>0</v>
      </c>
      <c r="AU128" s="223">
        <f t="shared" si="85"/>
        <v>0</v>
      </c>
      <c r="AV128" s="223">
        <f t="shared" si="80"/>
        <v>0</v>
      </c>
      <c r="AW128" s="223">
        <f t="shared" si="80"/>
        <v>0</v>
      </c>
      <c r="AX128" s="223">
        <f t="shared" si="80"/>
        <v>0</v>
      </c>
      <c r="AY128" s="223">
        <f t="shared" si="80"/>
        <v>0</v>
      </c>
      <c r="AZ128" s="224">
        <f t="shared" si="80"/>
        <v>0</v>
      </c>
      <c r="BA128" s="328" t="str">
        <f t="shared" si="74"/>
        <v/>
      </c>
      <c r="BB128" s="223" t="str">
        <f t="shared" si="86"/>
        <v/>
      </c>
      <c r="BC128" s="223">
        <f t="shared" si="86"/>
        <v>0</v>
      </c>
      <c r="BD128" s="223">
        <f t="shared" si="86"/>
        <v>0</v>
      </c>
      <c r="BE128" s="223">
        <f t="shared" si="86"/>
        <v>0</v>
      </c>
      <c r="BF128" s="223">
        <f t="shared" si="86"/>
        <v>0</v>
      </c>
      <c r="BG128" s="223">
        <f t="shared" si="86"/>
        <v>0</v>
      </c>
      <c r="BH128" s="223">
        <f t="shared" si="86"/>
        <v>0</v>
      </c>
      <c r="BI128" s="223">
        <f t="shared" si="86"/>
        <v>0</v>
      </c>
      <c r="BJ128" s="223">
        <f t="shared" si="81"/>
        <v>0</v>
      </c>
      <c r="BK128" s="223">
        <f t="shared" si="81"/>
        <v>0</v>
      </c>
      <c r="BL128" s="223">
        <f t="shared" si="81"/>
        <v>0</v>
      </c>
      <c r="BM128" s="223">
        <f t="shared" si="81"/>
        <v>0</v>
      </c>
      <c r="BN128" s="224">
        <f t="shared" si="81"/>
        <v>0</v>
      </c>
      <c r="BO128" s="328" t="str">
        <f t="shared" si="76"/>
        <v/>
      </c>
      <c r="BP128" s="223" t="str">
        <f t="shared" si="87"/>
        <v/>
      </c>
      <c r="BQ128" s="223">
        <f t="shared" si="87"/>
        <v>0</v>
      </c>
      <c r="BR128" s="223">
        <f t="shared" si="87"/>
        <v>0</v>
      </c>
      <c r="BS128" s="223">
        <f t="shared" si="87"/>
        <v>0</v>
      </c>
      <c r="BT128" s="223">
        <f t="shared" si="87"/>
        <v>0</v>
      </c>
      <c r="BU128" s="223">
        <f t="shared" si="87"/>
        <v>0</v>
      </c>
      <c r="BV128" s="223">
        <f t="shared" si="87"/>
        <v>0</v>
      </c>
      <c r="BW128" s="223">
        <f t="shared" si="87"/>
        <v>0</v>
      </c>
      <c r="BX128" s="223">
        <f t="shared" si="82"/>
        <v>0</v>
      </c>
      <c r="BY128" s="223">
        <f t="shared" si="82"/>
        <v>0</v>
      </c>
      <c r="BZ128" s="223">
        <f t="shared" si="82"/>
        <v>0</v>
      </c>
      <c r="CA128" s="223">
        <f t="shared" si="82"/>
        <v>0</v>
      </c>
      <c r="CB128" s="224">
        <f t="shared" si="82"/>
        <v>0</v>
      </c>
    </row>
    <row r="129" spans="2:80" ht="24" customHeight="1">
      <c r="B129" s="150">
        <v>125</v>
      </c>
      <c r="C129" s="71"/>
      <c r="D129" s="69"/>
      <c r="E129" s="376"/>
      <c r="F129" s="218"/>
      <c r="G129" s="71"/>
      <c r="H129" s="218" t="s">
        <v>251</v>
      </c>
      <c r="I129" s="517"/>
      <c r="J129" s="508">
        <v>0.25</v>
      </c>
      <c r="K129" s="492">
        <v>100</v>
      </c>
      <c r="L129" s="328" t="str">
        <f t="shared" si="69"/>
        <v/>
      </c>
      <c r="M129" s="223">
        <f t="shared" si="52"/>
        <v>0</v>
      </c>
      <c r="N129" s="223">
        <f t="shared" si="83"/>
        <v>0</v>
      </c>
      <c r="O129" s="223">
        <f t="shared" si="83"/>
        <v>0</v>
      </c>
      <c r="P129" s="223">
        <f t="shared" si="83"/>
        <v>0</v>
      </c>
      <c r="Q129" s="223">
        <f t="shared" si="83"/>
        <v>0</v>
      </c>
      <c r="R129" s="223">
        <f t="shared" si="83"/>
        <v>0</v>
      </c>
      <c r="S129" s="223">
        <f t="shared" si="83"/>
        <v>0</v>
      </c>
      <c r="T129" s="223">
        <f t="shared" si="83"/>
        <v>0</v>
      </c>
      <c r="U129" s="223">
        <f t="shared" si="78"/>
        <v>0</v>
      </c>
      <c r="V129" s="223">
        <f t="shared" si="78"/>
        <v>0</v>
      </c>
      <c r="W129" s="223">
        <f t="shared" si="78"/>
        <v>0</v>
      </c>
      <c r="X129" s="223">
        <f t="shared" si="78"/>
        <v>0</v>
      </c>
      <c r="Y129" s="224">
        <f t="shared" si="78"/>
        <v>0</v>
      </c>
      <c r="Z129" s="328">
        <f t="shared" si="84"/>
        <v>0</v>
      </c>
      <c r="AA129" s="223">
        <f t="shared" si="84"/>
        <v>0</v>
      </c>
      <c r="AB129" s="223">
        <f t="shared" si="84"/>
        <v>0</v>
      </c>
      <c r="AC129" s="223">
        <f t="shared" si="84"/>
        <v>0</v>
      </c>
      <c r="AD129" s="223">
        <f t="shared" si="84"/>
        <v>0</v>
      </c>
      <c r="AE129" s="223">
        <f t="shared" si="84"/>
        <v>0</v>
      </c>
      <c r="AF129" s="223">
        <f t="shared" si="84"/>
        <v>0</v>
      </c>
      <c r="AG129" s="223">
        <f t="shared" si="84"/>
        <v>0</v>
      </c>
      <c r="AH129" s="223">
        <f t="shared" si="79"/>
        <v>0</v>
      </c>
      <c r="AI129" s="223">
        <f t="shared" si="79"/>
        <v>0</v>
      </c>
      <c r="AJ129" s="223">
        <f t="shared" si="79"/>
        <v>0</v>
      </c>
      <c r="AK129" s="223">
        <f t="shared" si="79"/>
        <v>0</v>
      </c>
      <c r="AL129" s="224">
        <f t="shared" si="79"/>
        <v>0</v>
      </c>
      <c r="AM129" s="328" t="str">
        <f t="shared" si="72"/>
        <v/>
      </c>
      <c r="AN129" s="223" t="str">
        <f t="shared" si="85"/>
        <v/>
      </c>
      <c r="AO129" s="223">
        <f t="shared" si="85"/>
        <v>0</v>
      </c>
      <c r="AP129" s="223">
        <f t="shared" si="85"/>
        <v>0</v>
      </c>
      <c r="AQ129" s="223">
        <f t="shared" si="85"/>
        <v>0</v>
      </c>
      <c r="AR129" s="223">
        <f t="shared" si="85"/>
        <v>0</v>
      </c>
      <c r="AS129" s="223">
        <f t="shared" si="85"/>
        <v>0</v>
      </c>
      <c r="AT129" s="223">
        <f t="shared" si="85"/>
        <v>0</v>
      </c>
      <c r="AU129" s="223">
        <f t="shared" si="85"/>
        <v>0</v>
      </c>
      <c r="AV129" s="223">
        <f t="shared" si="80"/>
        <v>0</v>
      </c>
      <c r="AW129" s="223">
        <f t="shared" si="80"/>
        <v>0</v>
      </c>
      <c r="AX129" s="223">
        <f t="shared" si="80"/>
        <v>0</v>
      </c>
      <c r="AY129" s="223">
        <f t="shared" si="80"/>
        <v>0</v>
      </c>
      <c r="AZ129" s="224">
        <f t="shared" si="80"/>
        <v>0</v>
      </c>
      <c r="BA129" s="328" t="str">
        <f t="shared" si="74"/>
        <v/>
      </c>
      <c r="BB129" s="223" t="str">
        <f t="shared" si="86"/>
        <v/>
      </c>
      <c r="BC129" s="223">
        <f t="shared" si="86"/>
        <v>0</v>
      </c>
      <c r="BD129" s="223">
        <f t="shared" si="86"/>
        <v>0</v>
      </c>
      <c r="BE129" s="223">
        <f t="shared" si="86"/>
        <v>0</v>
      </c>
      <c r="BF129" s="223">
        <f t="shared" si="86"/>
        <v>0</v>
      </c>
      <c r="BG129" s="223">
        <f t="shared" si="86"/>
        <v>0</v>
      </c>
      <c r="BH129" s="223">
        <f t="shared" si="86"/>
        <v>0</v>
      </c>
      <c r="BI129" s="223">
        <f t="shared" si="86"/>
        <v>0</v>
      </c>
      <c r="BJ129" s="223">
        <f t="shared" si="81"/>
        <v>0</v>
      </c>
      <c r="BK129" s="223">
        <f t="shared" si="81"/>
        <v>0</v>
      </c>
      <c r="BL129" s="223">
        <f t="shared" si="81"/>
        <v>0</v>
      </c>
      <c r="BM129" s="223">
        <f t="shared" si="81"/>
        <v>0</v>
      </c>
      <c r="BN129" s="224">
        <f t="shared" si="81"/>
        <v>0</v>
      </c>
      <c r="BO129" s="328" t="str">
        <f t="shared" si="76"/>
        <v/>
      </c>
      <c r="BP129" s="223" t="str">
        <f t="shared" si="87"/>
        <v/>
      </c>
      <c r="BQ129" s="223">
        <f t="shared" si="87"/>
        <v>0</v>
      </c>
      <c r="BR129" s="223">
        <f t="shared" si="87"/>
        <v>0</v>
      </c>
      <c r="BS129" s="223">
        <f t="shared" si="87"/>
        <v>0</v>
      </c>
      <c r="BT129" s="223">
        <f t="shared" si="87"/>
        <v>0</v>
      </c>
      <c r="BU129" s="223">
        <f t="shared" si="87"/>
        <v>0</v>
      </c>
      <c r="BV129" s="223">
        <f t="shared" si="87"/>
        <v>0</v>
      </c>
      <c r="BW129" s="223">
        <f t="shared" si="87"/>
        <v>0</v>
      </c>
      <c r="BX129" s="223">
        <f t="shared" si="82"/>
        <v>0</v>
      </c>
      <c r="BY129" s="223">
        <f t="shared" si="82"/>
        <v>0</v>
      </c>
      <c r="BZ129" s="223">
        <f t="shared" si="82"/>
        <v>0</v>
      </c>
      <c r="CA129" s="223">
        <f t="shared" si="82"/>
        <v>0</v>
      </c>
      <c r="CB129" s="224">
        <f t="shared" si="82"/>
        <v>0</v>
      </c>
    </row>
    <row r="130" spans="2:80" ht="24" customHeight="1">
      <c r="B130" s="150">
        <v>126</v>
      </c>
      <c r="C130" s="71"/>
      <c r="D130" s="69"/>
      <c r="E130" s="376"/>
      <c r="F130" s="218"/>
      <c r="G130" s="71"/>
      <c r="H130" s="218" t="s">
        <v>251</v>
      </c>
      <c r="I130" s="517"/>
      <c r="J130" s="508">
        <v>0.25</v>
      </c>
      <c r="K130" s="492">
        <v>100</v>
      </c>
      <c r="L130" s="328" t="str">
        <f t="shared" si="69"/>
        <v/>
      </c>
      <c r="M130" s="223">
        <f t="shared" si="52"/>
        <v>0</v>
      </c>
      <c r="N130" s="223">
        <f t="shared" si="83"/>
        <v>0</v>
      </c>
      <c r="O130" s="223">
        <f t="shared" si="83"/>
        <v>0</v>
      </c>
      <c r="P130" s="223">
        <f t="shared" si="83"/>
        <v>0</v>
      </c>
      <c r="Q130" s="223">
        <f t="shared" si="83"/>
        <v>0</v>
      </c>
      <c r="R130" s="223">
        <f t="shared" si="83"/>
        <v>0</v>
      </c>
      <c r="S130" s="223">
        <f t="shared" si="83"/>
        <v>0</v>
      </c>
      <c r="T130" s="223">
        <f t="shared" si="83"/>
        <v>0</v>
      </c>
      <c r="U130" s="223">
        <f t="shared" si="78"/>
        <v>0</v>
      </c>
      <c r="V130" s="223">
        <f t="shared" si="78"/>
        <v>0</v>
      </c>
      <c r="W130" s="223">
        <f t="shared" si="78"/>
        <v>0</v>
      </c>
      <c r="X130" s="223">
        <f t="shared" si="78"/>
        <v>0</v>
      </c>
      <c r="Y130" s="224">
        <f t="shared" si="78"/>
        <v>0</v>
      </c>
      <c r="Z130" s="328">
        <f t="shared" si="84"/>
        <v>0</v>
      </c>
      <c r="AA130" s="223">
        <f t="shared" si="84"/>
        <v>0</v>
      </c>
      <c r="AB130" s="223">
        <f t="shared" si="84"/>
        <v>0</v>
      </c>
      <c r="AC130" s="223">
        <f t="shared" si="84"/>
        <v>0</v>
      </c>
      <c r="AD130" s="223">
        <f t="shared" si="84"/>
        <v>0</v>
      </c>
      <c r="AE130" s="223">
        <f t="shared" si="84"/>
        <v>0</v>
      </c>
      <c r="AF130" s="223">
        <f t="shared" si="84"/>
        <v>0</v>
      </c>
      <c r="AG130" s="223">
        <f t="shared" si="84"/>
        <v>0</v>
      </c>
      <c r="AH130" s="223">
        <f t="shared" si="79"/>
        <v>0</v>
      </c>
      <c r="AI130" s="223">
        <f t="shared" si="79"/>
        <v>0</v>
      </c>
      <c r="AJ130" s="223">
        <f t="shared" si="79"/>
        <v>0</v>
      </c>
      <c r="AK130" s="223">
        <f t="shared" si="79"/>
        <v>0</v>
      </c>
      <c r="AL130" s="224">
        <f t="shared" si="79"/>
        <v>0</v>
      </c>
      <c r="AM130" s="328" t="str">
        <f t="shared" si="72"/>
        <v/>
      </c>
      <c r="AN130" s="223" t="str">
        <f t="shared" si="85"/>
        <v/>
      </c>
      <c r="AO130" s="223">
        <f t="shared" si="85"/>
        <v>0</v>
      </c>
      <c r="AP130" s="223">
        <f t="shared" si="85"/>
        <v>0</v>
      </c>
      <c r="AQ130" s="223">
        <f t="shared" si="85"/>
        <v>0</v>
      </c>
      <c r="AR130" s="223">
        <f t="shared" si="85"/>
        <v>0</v>
      </c>
      <c r="AS130" s="223">
        <f t="shared" si="85"/>
        <v>0</v>
      </c>
      <c r="AT130" s="223">
        <f t="shared" si="85"/>
        <v>0</v>
      </c>
      <c r="AU130" s="223">
        <f t="shared" si="85"/>
        <v>0</v>
      </c>
      <c r="AV130" s="223">
        <f t="shared" si="80"/>
        <v>0</v>
      </c>
      <c r="AW130" s="223">
        <f t="shared" si="80"/>
        <v>0</v>
      </c>
      <c r="AX130" s="223">
        <f t="shared" si="80"/>
        <v>0</v>
      </c>
      <c r="AY130" s="223">
        <f t="shared" si="80"/>
        <v>0</v>
      </c>
      <c r="AZ130" s="224">
        <f t="shared" si="80"/>
        <v>0</v>
      </c>
      <c r="BA130" s="328" t="str">
        <f t="shared" si="74"/>
        <v/>
      </c>
      <c r="BB130" s="223" t="str">
        <f t="shared" si="86"/>
        <v/>
      </c>
      <c r="BC130" s="223">
        <f t="shared" si="86"/>
        <v>0</v>
      </c>
      <c r="BD130" s="223">
        <f t="shared" si="86"/>
        <v>0</v>
      </c>
      <c r="BE130" s="223">
        <f t="shared" si="86"/>
        <v>0</v>
      </c>
      <c r="BF130" s="223">
        <f t="shared" si="86"/>
        <v>0</v>
      </c>
      <c r="BG130" s="223">
        <f t="shared" si="86"/>
        <v>0</v>
      </c>
      <c r="BH130" s="223">
        <f t="shared" si="86"/>
        <v>0</v>
      </c>
      <c r="BI130" s="223">
        <f t="shared" si="86"/>
        <v>0</v>
      </c>
      <c r="BJ130" s="223">
        <f t="shared" si="81"/>
        <v>0</v>
      </c>
      <c r="BK130" s="223">
        <f t="shared" si="81"/>
        <v>0</v>
      </c>
      <c r="BL130" s="223">
        <f t="shared" si="81"/>
        <v>0</v>
      </c>
      <c r="BM130" s="223">
        <f t="shared" si="81"/>
        <v>0</v>
      </c>
      <c r="BN130" s="224">
        <f t="shared" si="81"/>
        <v>0</v>
      </c>
      <c r="BO130" s="328" t="str">
        <f t="shared" si="76"/>
        <v/>
      </c>
      <c r="BP130" s="223" t="str">
        <f t="shared" si="87"/>
        <v/>
      </c>
      <c r="BQ130" s="223">
        <f t="shared" si="87"/>
        <v>0</v>
      </c>
      <c r="BR130" s="223">
        <f t="shared" si="87"/>
        <v>0</v>
      </c>
      <c r="BS130" s="223">
        <f t="shared" si="87"/>
        <v>0</v>
      </c>
      <c r="BT130" s="223">
        <f t="shared" si="87"/>
        <v>0</v>
      </c>
      <c r="BU130" s="223">
        <f t="shared" si="87"/>
        <v>0</v>
      </c>
      <c r="BV130" s="223">
        <f t="shared" si="87"/>
        <v>0</v>
      </c>
      <c r="BW130" s="223">
        <f t="shared" si="87"/>
        <v>0</v>
      </c>
      <c r="BX130" s="223">
        <f t="shared" si="82"/>
        <v>0</v>
      </c>
      <c r="BY130" s="223">
        <f t="shared" si="82"/>
        <v>0</v>
      </c>
      <c r="BZ130" s="223">
        <f t="shared" si="82"/>
        <v>0</v>
      </c>
      <c r="CA130" s="223">
        <f t="shared" si="82"/>
        <v>0</v>
      </c>
      <c r="CB130" s="224">
        <f t="shared" si="82"/>
        <v>0</v>
      </c>
    </row>
    <row r="131" spans="2:80" ht="24" customHeight="1">
      <c r="B131" s="150">
        <v>127</v>
      </c>
      <c r="C131" s="71"/>
      <c r="D131" s="69"/>
      <c r="E131" s="376"/>
      <c r="F131" s="218"/>
      <c r="G131" s="71"/>
      <c r="H131" s="218" t="s">
        <v>251</v>
      </c>
      <c r="I131" s="517"/>
      <c r="J131" s="508">
        <v>0.25</v>
      </c>
      <c r="K131" s="492">
        <v>100</v>
      </c>
      <c r="L131" s="328" t="str">
        <f t="shared" si="69"/>
        <v/>
      </c>
      <c r="M131" s="223">
        <f t="shared" si="52"/>
        <v>0</v>
      </c>
      <c r="N131" s="223">
        <f t="shared" si="83"/>
        <v>0</v>
      </c>
      <c r="O131" s="223">
        <f t="shared" si="83"/>
        <v>0</v>
      </c>
      <c r="P131" s="223">
        <f t="shared" si="83"/>
        <v>0</v>
      </c>
      <c r="Q131" s="223">
        <f t="shared" si="83"/>
        <v>0</v>
      </c>
      <c r="R131" s="223">
        <f t="shared" si="83"/>
        <v>0</v>
      </c>
      <c r="S131" s="223">
        <f t="shared" si="83"/>
        <v>0</v>
      </c>
      <c r="T131" s="223">
        <f t="shared" si="83"/>
        <v>0</v>
      </c>
      <c r="U131" s="223">
        <f t="shared" si="78"/>
        <v>0</v>
      </c>
      <c r="V131" s="223">
        <f t="shared" si="78"/>
        <v>0</v>
      </c>
      <c r="W131" s="223">
        <f t="shared" si="78"/>
        <v>0</v>
      </c>
      <c r="X131" s="223">
        <f t="shared" si="78"/>
        <v>0</v>
      </c>
      <c r="Y131" s="224">
        <f t="shared" si="78"/>
        <v>0</v>
      </c>
      <c r="Z131" s="328">
        <f t="shared" si="84"/>
        <v>0</v>
      </c>
      <c r="AA131" s="223">
        <f t="shared" si="84"/>
        <v>0</v>
      </c>
      <c r="AB131" s="223">
        <f t="shared" si="84"/>
        <v>0</v>
      </c>
      <c r="AC131" s="223">
        <f t="shared" si="84"/>
        <v>0</v>
      </c>
      <c r="AD131" s="223">
        <f t="shared" si="84"/>
        <v>0</v>
      </c>
      <c r="AE131" s="223">
        <f t="shared" si="84"/>
        <v>0</v>
      </c>
      <c r="AF131" s="223">
        <f t="shared" si="84"/>
        <v>0</v>
      </c>
      <c r="AG131" s="223">
        <f t="shared" si="84"/>
        <v>0</v>
      </c>
      <c r="AH131" s="223">
        <f t="shared" si="79"/>
        <v>0</v>
      </c>
      <c r="AI131" s="223">
        <f t="shared" si="79"/>
        <v>0</v>
      </c>
      <c r="AJ131" s="223">
        <f t="shared" si="79"/>
        <v>0</v>
      </c>
      <c r="AK131" s="223">
        <f t="shared" si="79"/>
        <v>0</v>
      </c>
      <c r="AL131" s="224">
        <f t="shared" si="79"/>
        <v>0</v>
      </c>
      <c r="AM131" s="328" t="str">
        <f t="shared" si="72"/>
        <v/>
      </c>
      <c r="AN131" s="223" t="str">
        <f t="shared" si="85"/>
        <v/>
      </c>
      <c r="AO131" s="223">
        <f t="shared" si="85"/>
        <v>0</v>
      </c>
      <c r="AP131" s="223">
        <f t="shared" si="85"/>
        <v>0</v>
      </c>
      <c r="AQ131" s="223">
        <f t="shared" si="85"/>
        <v>0</v>
      </c>
      <c r="AR131" s="223">
        <f t="shared" si="85"/>
        <v>0</v>
      </c>
      <c r="AS131" s="223">
        <f t="shared" si="85"/>
        <v>0</v>
      </c>
      <c r="AT131" s="223">
        <f t="shared" si="85"/>
        <v>0</v>
      </c>
      <c r="AU131" s="223">
        <f t="shared" si="85"/>
        <v>0</v>
      </c>
      <c r="AV131" s="223">
        <f t="shared" si="80"/>
        <v>0</v>
      </c>
      <c r="AW131" s="223">
        <f t="shared" si="80"/>
        <v>0</v>
      </c>
      <c r="AX131" s="223">
        <f t="shared" si="80"/>
        <v>0</v>
      </c>
      <c r="AY131" s="223">
        <f t="shared" si="80"/>
        <v>0</v>
      </c>
      <c r="AZ131" s="224">
        <f t="shared" si="80"/>
        <v>0</v>
      </c>
      <c r="BA131" s="328" t="str">
        <f t="shared" si="74"/>
        <v/>
      </c>
      <c r="BB131" s="223" t="str">
        <f t="shared" si="86"/>
        <v/>
      </c>
      <c r="BC131" s="223">
        <f t="shared" si="86"/>
        <v>0</v>
      </c>
      <c r="BD131" s="223">
        <f t="shared" si="86"/>
        <v>0</v>
      </c>
      <c r="BE131" s="223">
        <f t="shared" si="86"/>
        <v>0</v>
      </c>
      <c r="BF131" s="223">
        <f t="shared" si="86"/>
        <v>0</v>
      </c>
      <c r="BG131" s="223">
        <f t="shared" si="86"/>
        <v>0</v>
      </c>
      <c r="BH131" s="223">
        <f t="shared" si="86"/>
        <v>0</v>
      </c>
      <c r="BI131" s="223">
        <f t="shared" si="86"/>
        <v>0</v>
      </c>
      <c r="BJ131" s="223">
        <f t="shared" si="81"/>
        <v>0</v>
      </c>
      <c r="BK131" s="223">
        <f t="shared" si="81"/>
        <v>0</v>
      </c>
      <c r="BL131" s="223">
        <f t="shared" si="81"/>
        <v>0</v>
      </c>
      <c r="BM131" s="223">
        <f t="shared" si="81"/>
        <v>0</v>
      </c>
      <c r="BN131" s="224">
        <f t="shared" si="81"/>
        <v>0</v>
      </c>
      <c r="BO131" s="328" t="str">
        <f t="shared" si="76"/>
        <v/>
      </c>
      <c r="BP131" s="223" t="str">
        <f t="shared" si="87"/>
        <v/>
      </c>
      <c r="BQ131" s="223">
        <f t="shared" si="87"/>
        <v>0</v>
      </c>
      <c r="BR131" s="223">
        <f t="shared" si="87"/>
        <v>0</v>
      </c>
      <c r="BS131" s="223">
        <f t="shared" si="87"/>
        <v>0</v>
      </c>
      <c r="BT131" s="223">
        <f t="shared" si="87"/>
        <v>0</v>
      </c>
      <c r="BU131" s="223">
        <f t="shared" si="87"/>
        <v>0</v>
      </c>
      <c r="BV131" s="223">
        <f t="shared" si="87"/>
        <v>0</v>
      </c>
      <c r="BW131" s="223">
        <f t="shared" si="87"/>
        <v>0</v>
      </c>
      <c r="BX131" s="223">
        <f t="shared" si="82"/>
        <v>0</v>
      </c>
      <c r="BY131" s="223">
        <f t="shared" si="82"/>
        <v>0</v>
      </c>
      <c r="BZ131" s="223">
        <f t="shared" si="82"/>
        <v>0</v>
      </c>
      <c r="CA131" s="223">
        <f t="shared" si="82"/>
        <v>0</v>
      </c>
      <c r="CB131" s="224">
        <f t="shared" si="82"/>
        <v>0</v>
      </c>
    </row>
    <row r="132" spans="2:80" ht="24" customHeight="1">
      <c r="B132" s="150">
        <v>128</v>
      </c>
      <c r="C132" s="71"/>
      <c r="D132" s="69"/>
      <c r="E132" s="376"/>
      <c r="F132" s="218"/>
      <c r="G132" s="71"/>
      <c r="H132" s="218" t="s">
        <v>251</v>
      </c>
      <c r="I132" s="517"/>
      <c r="J132" s="508">
        <v>0.25</v>
      </c>
      <c r="K132" s="492">
        <v>100</v>
      </c>
      <c r="L132" s="328" t="str">
        <f t="shared" si="69"/>
        <v/>
      </c>
      <c r="M132" s="223">
        <f t="shared" si="52"/>
        <v>0</v>
      </c>
      <c r="N132" s="223">
        <f t="shared" si="83"/>
        <v>0</v>
      </c>
      <c r="O132" s="223">
        <f t="shared" si="83"/>
        <v>0</v>
      </c>
      <c r="P132" s="223">
        <f t="shared" si="83"/>
        <v>0</v>
      </c>
      <c r="Q132" s="223">
        <f t="shared" si="83"/>
        <v>0</v>
      </c>
      <c r="R132" s="223">
        <f t="shared" si="83"/>
        <v>0</v>
      </c>
      <c r="S132" s="223">
        <f t="shared" si="83"/>
        <v>0</v>
      </c>
      <c r="T132" s="223">
        <f t="shared" si="83"/>
        <v>0</v>
      </c>
      <c r="U132" s="223">
        <f t="shared" si="78"/>
        <v>0</v>
      </c>
      <c r="V132" s="223">
        <f t="shared" si="78"/>
        <v>0</v>
      </c>
      <c r="W132" s="223">
        <f t="shared" si="78"/>
        <v>0</v>
      </c>
      <c r="X132" s="223">
        <f t="shared" si="78"/>
        <v>0</v>
      </c>
      <c r="Y132" s="224">
        <f t="shared" si="78"/>
        <v>0</v>
      </c>
      <c r="Z132" s="328">
        <f t="shared" si="84"/>
        <v>0</v>
      </c>
      <c r="AA132" s="223">
        <f t="shared" si="84"/>
        <v>0</v>
      </c>
      <c r="AB132" s="223">
        <f t="shared" si="84"/>
        <v>0</v>
      </c>
      <c r="AC132" s="223">
        <f t="shared" si="84"/>
        <v>0</v>
      </c>
      <c r="AD132" s="223">
        <f t="shared" si="84"/>
        <v>0</v>
      </c>
      <c r="AE132" s="223">
        <f t="shared" si="84"/>
        <v>0</v>
      </c>
      <c r="AF132" s="223">
        <f t="shared" si="84"/>
        <v>0</v>
      </c>
      <c r="AG132" s="223">
        <f t="shared" si="84"/>
        <v>0</v>
      </c>
      <c r="AH132" s="223">
        <f t="shared" si="79"/>
        <v>0</v>
      </c>
      <c r="AI132" s="223">
        <f t="shared" si="79"/>
        <v>0</v>
      </c>
      <c r="AJ132" s="223">
        <f t="shared" si="79"/>
        <v>0</v>
      </c>
      <c r="AK132" s="223">
        <f t="shared" si="79"/>
        <v>0</v>
      </c>
      <c r="AL132" s="224">
        <f t="shared" si="79"/>
        <v>0</v>
      </c>
      <c r="AM132" s="328" t="str">
        <f t="shared" si="72"/>
        <v/>
      </c>
      <c r="AN132" s="223" t="str">
        <f t="shared" si="85"/>
        <v/>
      </c>
      <c r="AO132" s="223">
        <f t="shared" si="85"/>
        <v>0</v>
      </c>
      <c r="AP132" s="223">
        <f t="shared" si="85"/>
        <v>0</v>
      </c>
      <c r="AQ132" s="223">
        <f t="shared" si="85"/>
        <v>0</v>
      </c>
      <c r="AR132" s="223">
        <f t="shared" si="85"/>
        <v>0</v>
      </c>
      <c r="AS132" s="223">
        <f t="shared" si="85"/>
        <v>0</v>
      </c>
      <c r="AT132" s="223">
        <f t="shared" si="85"/>
        <v>0</v>
      </c>
      <c r="AU132" s="223">
        <f t="shared" si="85"/>
        <v>0</v>
      </c>
      <c r="AV132" s="223">
        <f t="shared" si="80"/>
        <v>0</v>
      </c>
      <c r="AW132" s="223">
        <f t="shared" si="80"/>
        <v>0</v>
      </c>
      <c r="AX132" s="223">
        <f t="shared" si="80"/>
        <v>0</v>
      </c>
      <c r="AY132" s="223">
        <f t="shared" si="80"/>
        <v>0</v>
      </c>
      <c r="AZ132" s="224">
        <f t="shared" si="80"/>
        <v>0</v>
      </c>
      <c r="BA132" s="328" t="str">
        <f t="shared" si="74"/>
        <v/>
      </c>
      <c r="BB132" s="223" t="str">
        <f t="shared" si="86"/>
        <v/>
      </c>
      <c r="BC132" s="223">
        <f t="shared" si="86"/>
        <v>0</v>
      </c>
      <c r="BD132" s="223">
        <f t="shared" si="86"/>
        <v>0</v>
      </c>
      <c r="BE132" s="223">
        <f t="shared" si="86"/>
        <v>0</v>
      </c>
      <c r="BF132" s="223">
        <f t="shared" si="86"/>
        <v>0</v>
      </c>
      <c r="BG132" s="223">
        <f t="shared" si="86"/>
        <v>0</v>
      </c>
      <c r="BH132" s="223">
        <f t="shared" si="86"/>
        <v>0</v>
      </c>
      <c r="BI132" s="223">
        <f t="shared" si="86"/>
        <v>0</v>
      </c>
      <c r="BJ132" s="223">
        <f t="shared" si="81"/>
        <v>0</v>
      </c>
      <c r="BK132" s="223">
        <f t="shared" si="81"/>
        <v>0</v>
      </c>
      <c r="BL132" s="223">
        <f t="shared" si="81"/>
        <v>0</v>
      </c>
      <c r="BM132" s="223">
        <f t="shared" si="81"/>
        <v>0</v>
      </c>
      <c r="BN132" s="224">
        <f t="shared" si="81"/>
        <v>0</v>
      </c>
      <c r="BO132" s="328" t="str">
        <f t="shared" si="76"/>
        <v/>
      </c>
      <c r="BP132" s="223" t="str">
        <f t="shared" si="87"/>
        <v/>
      </c>
      <c r="BQ132" s="223">
        <f t="shared" si="87"/>
        <v>0</v>
      </c>
      <c r="BR132" s="223">
        <f t="shared" si="87"/>
        <v>0</v>
      </c>
      <c r="BS132" s="223">
        <f t="shared" si="87"/>
        <v>0</v>
      </c>
      <c r="BT132" s="223">
        <f t="shared" si="87"/>
        <v>0</v>
      </c>
      <c r="BU132" s="223">
        <f t="shared" si="87"/>
        <v>0</v>
      </c>
      <c r="BV132" s="223">
        <f t="shared" si="87"/>
        <v>0</v>
      </c>
      <c r="BW132" s="223">
        <f t="shared" si="87"/>
        <v>0</v>
      </c>
      <c r="BX132" s="223">
        <f t="shared" si="82"/>
        <v>0</v>
      </c>
      <c r="BY132" s="223">
        <f t="shared" si="82"/>
        <v>0</v>
      </c>
      <c r="BZ132" s="223">
        <f t="shared" si="82"/>
        <v>0</v>
      </c>
      <c r="CA132" s="223">
        <f t="shared" si="82"/>
        <v>0</v>
      </c>
      <c r="CB132" s="224">
        <f t="shared" si="82"/>
        <v>0</v>
      </c>
    </row>
    <row r="133" spans="2:80" ht="24" customHeight="1">
      <c r="B133" s="150">
        <v>129</v>
      </c>
      <c r="C133" s="71"/>
      <c r="D133" s="69"/>
      <c r="E133" s="376"/>
      <c r="F133" s="218"/>
      <c r="G133" s="71"/>
      <c r="H133" s="218" t="s">
        <v>251</v>
      </c>
      <c r="I133" s="517"/>
      <c r="J133" s="508">
        <v>0.25</v>
      </c>
      <c r="K133" s="492">
        <v>100</v>
      </c>
      <c r="L133" s="328" t="str">
        <f t="shared" si="69"/>
        <v/>
      </c>
      <c r="M133" s="223">
        <f t="shared" si="52"/>
        <v>0</v>
      </c>
      <c r="N133" s="223">
        <f t="shared" si="83"/>
        <v>0</v>
      </c>
      <c r="O133" s="223">
        <f t="shared" si="83"/>
        <v>0</v>
      </c>
      <c r="P133" s="223">
        <f t="shared" si="83"/>
        <v>0</v>
      </c>
      <c r="Q133" s="223">
        <f t="shared" si="83"/>
        <v>0</v>
      </c>
      <c r="R133" s="223">
        <f t="shared" si="83"/>
        <v>0</v>
      </c>
      <c r="S133" s="223">
        <f t="shared" si="83"/>
        <v>0</v>
      </c>
      <c r="T133" s="223">
        <f t="shared" si="83"/>
        <v>0</v>
      </c>
      <c r="U133" s="223">
        <f t="shared" si="78"/>
        <v>0</v>
      </c>
      <c r="V133" s="223">
        <f t="shared" si="78"/>
        <v>0</v>
      </c>
      <c r="W133" s="223">
        <f t="shared" si="78"/>
        <v>0</v>
      </c>
      <c r="X133" s="223">
        <f t="shared" si="78"/>
        <v>0</v>
      </c>
      <c r="Y133" s="224">
        <f t="shared" si="78"/>
        <v>0</v>
      </c>
      <c r="Z133" s="328">
        <f t="shared" si="84"/>
        <v>0</v>
      </c>
      <c r="AA133" s="223">
        <f t="shared" si="84"/>
        <v>0</v>
      </c>
      <c r="AB133" s="223">
        <f t="shared" si="84"/>
        <v>0</v>
      </c>
      <c r="AC133" s="223">
        <f t="shared" si="84"/>
        <v>0</v>
      </c>
      <c r="AD133" s="223">
        <f t="shared" si="84"/>
        <v>0</v>
      </c>
      <c r="AE133" s="223">
        <f t="shared" si="84"/>
        <v>0</v>
      </c>
      <c r="AF133" s="223">
        <f t="shared" si="84"/>
        <v>0</v>
      </c>
      <c r="AG133" s="223">
        <f t="shared" si="84"/>
        <v>0</v>
      </c>
      <c r="AH133" s="223">
        <f t="shared" si="79"/>
        <v>0</v>
      </c>
      <c r="AI133" s="223">
        <f t="shared" si="79"/>
        <v>0</v>
      </c>
      <c r="AJ133" s="223">
        <f t="shared" si="79"/>
        <v>0</v>
      </c>
      <c r="AK133" s="223">
        <f t="shared" si="79"/>
        <v>0</v>
      </c>
      <c r="AL133" s="224">
        <f t="shared" si="79"/>
        <v>0</v>
      </c>
      <c r="AM133" s="328" t="str">
        <f t="shared" si="72"/>
        <v/>
      </c>
      <c r="AN133" s="223" t="str">
        <f t="shared" si="85"/>
        <v/>
      </c>
      <c r="AO133" s="223">
        <f t="shared" si="85"/>
        <v>0</v>
      </c>
      <c r="AP133" s="223">
        <f t="shared" si="85"/>
        <v>0</v>
      </c>
      <c r="AQ133" s="223">
        <f t="shared" si="85"/>
        <v>0</v>
      </c>
      <c r="AR133" s="223">
        <f t="shared" si="85"/>
        <v>0</v>
      </c>
      <c r="AS133" s="223">
        <f t="shared" si="85"/>
        <v>0</v>
      </c>
      <c r="AT133" s="223">
        <f t="shared" si="85"/>
        <v>0</v>
      </c>
      <c r="AU133" s="223">
        <f t="shared" si="85"/>
        <v>0</v>
      </c>
      <c r="AV133" s="223">
        <f t="shared" si="80"/>
        <v>0</v>
      </c>
      <c r="AW133" s="223">
        <f t="shared" si="80"/>
        <v>0</v>
      </c>
      <c r="AX133" s="223">
        <f t="shared" si="80"/>
        <v>0</v>
      </c>
      <c r="AY133" s="223">
        <f t="shared" si="80"/>
        <v>0</v>
      </c>
      <c r="AZ133" s="224">
        <f t="shared" si="80"/>
        <v>0</v>
      </c>
      <c r="BA133" s="328" t="str">
        <f t="shared" si="74"/>
        <v/>
      </c>
      <c r="BB133" s="223" t="str">
        <f t="shared" si="86"/>
        <v/>
      </c>
      <c r="BC133" s="223">
        <f t="shared" si="86"/>
        <v>0</v>
      </c>
      <c r="BD133" s="223">
        <f t="shared" si="86"/>
        <v>0</v>
      </c>
      <c r="BE133" s="223">
        <f t="shared" si="86"/>
        <v>0</v>
      </c>
      <c r="BF133" s="223">
        <f t="shared" si="86"/>
        <v>0</v>
      </c>
      <c r="BG133" s="223">
        <f t="shared" si="86"/>
        <v>0</v>
      </c>
      <c r="BH133" s="223">
        <f t="shared" si="86"/>
        <v>0</v>
      </c>
      <c r="BI133" s="223">
        <f t="shared" si="86"/>
        <v>0</v>
      </c>
      <c r="BJ133" s="223">
        <f t="shared" si="81"/>
        <v>0</v>
      </c>
      <c r="BK133" s="223">
        <f t="shared" si="81"/>
        <v>0</v>
      </c>
      <c r="BL133" s="223">
        <f t="shared" si="81"/>
        <v>0</v>
      </c>
      <c r="BM133" s="223">
        <f t="shared" si="81"/>
        <v>0</v>
      </c>
      <c r="BN133" s="224">
        <f t="shared" si="81"/>
        <v>0</v>
      </c>
      <c r="BO133" s="328" t="str">
        <f t="shared" si="76"/>
        <v/>
      </c>
      <c r="BP133" s="223" t="str">
        <f t="shared" si="87"/>
        <v/>
      </c>
      <c r="BQ133" s="223">
        <f t="shared" si="87"/>
        <v>0</v>
      </c>
      <c r="BR133" s="223">
        <f t="shared" si="87"/>
        <v>0</v>
      </c>
      <c r="BS133" s="223">
        <f t="shared" si="87"/>
        <v>0</v>
      </c>
      <c r="BT133" s="223">
        <f t="shared" si="87"/>
        <v>0</v>
      </c>
      <c r="BU133" s="223">
        <f t="shared" si="87"/>
        <v>0</v>
      </c>
      <c r="BV133" s="223">
        <f t="shared" si="87"/>
        <v>0</v>
      </c>
      <c r="BW133" s="223">
        <f t="shared" si="87"/>
        <v>0</v>
      </c>
      <c r="BX133" s="223">
        <f t="shared" si="82"/>
        <v>0</v>
      </c>
      <c r="BY133" s="223">
        <f t="shared" si="82"/>
        <v>0</v>
      </c>
      <c r="BZ133" s="223">
        <f t="shared" si="82"/>
        <v>0</v>
      </c>
      <c r="CA133" s="223">
        <f t="shared" si="82"/>
        <v>0</v>
      </c>
      <c r="CB133" s="224">
        <f t="shared" si="82"/>
        <v>0</v>
      </c>
    </row>
    <row r="134" spans="2:80" ht="24" customHeight="1">
      <c r="B134" s="150">
        <v>130</v>
      </c>
      <c r="C134" s="71"/>
      <c r="D134" s="69"/>
      <c r="E134" s="376"/>
      <c r="F134" s="218"/>
      <c r="G134" s="71"/>
      <c r="H134" s="218" t="s">
        <v>251</v>
      </c>
      <c r="I134" s="517"/>
      <c r="J134" s="508">
        <v>0.25</v>
      </c>
      <c r="K134" s="492">
        <v>100</v>
      </c>
      <c r="L134" s="328" t="str">
        <f t="shared" si="69"/>
        <v/>
      </c>
      <c r="M134" s="223">
        <f t="shared" ref="M134:M197" si="88">IFERROR(IF(M$3-$D134&lt;0,0,IF(M$3-$D134=0,$L134/12*(12-($E134-1)),IF(M$3-$D134=$G134,$L134/12*($E134-1),IF(M$3-$D134+1&lt;=$G134,$L134,0)))),0)</f>
        <v>0</v>
      </c>
      <c r="N134" s="223">
        <f t="shared" si="83"/>
        <v>0</v>
      </c>
      <c r="O134" s="223">
        <f t="shared" si="83"/>
        <v>0</v>
      </c>
      <c r="P134" s="223">
        <f t="shared" si="83"/>
        <v>0</v>
      </c>
      <c r="Q134" s="223">
        <f t="shared" si="83"/>
        <v>0</v>
      </c>
      <c r="R134" s="223">
        <f t="shared" si="83"/>
        <v>0</v>
      </c>
      <c r="S134" s="223">
        <f t="shared" si="83"/>
        <v>0</v>
      </c>
      <c r="T134" s="223">
        <f t="shared" si="83"/>
        <v>0</v>
      </c>
      <c r="U134" s="223">
        <f t="shared" si="78"/>
        <v>0</v>
      </c>
      <c r="V134" s="223">
        <f t="shared" si="78"/>
        <v>0</v>
      </c>
      <c r="W134" s="223">
        <f t="shared" si="78"/>
        <v>0</v>
      </c>
      <c r="X134" s="223">
        <f t="shared" si="78"/>
        <v>0</v>
      </c>
      <c r="Y134" s="224">
        <f t="shared" si="78"/>
        <v>0</v>
      </c>
      <c r="Z134" s="328">
        <f t="shared" si="84"/>
        <v>0</v>
      </c>
      <c r="AA134" s="223">
        <f t="shared" si="84"/>
        <v>0</v>
      </c>
      <c r="AB134" s="223">
        <f t="shared" si="84"/>
        <v>0</v>
      </c>
      <c r="AC134" s="223">
        <f t="shared" si="84"/>
        <v>0</v>
      </c>
      <c r="AD134" s="223">
        <f t="shared" si="84"/>
        <v>0</v>
      </c>
      <c r="AE134" s="223">
        <f t="shared" si="84"/>
        <v>0</v>
      </c>
      <c r="AF134" s="223">
        <f t="shared" si="84"/>
        <v>0</v>
      </c>
      <c r="AG134" s="223">
        <f t="shared" si="84"/>
        <v>0</v>
      </c>
      <c r="AH134" s="223">
        <f t="shared" si="79"/>
        <v>0</v>
      </c>
      <c r="AI134" s="223">
        <f t="shared" si="79"/>
        <v>0</v>
      </c>
      <c r="AJ134" s="223">
        <f t="shared" si="79"/>
        <v>0</v>
      </c>
      <c r="AK134" s="223">
        <f t="shared" si="79"/>
        <v>0</v>
      </c>
      <c r="AL134" s="224">
        <f t="shared" si="79"/>
        <v>0</v>
      </c>
      <c r="AM134" s="328" t="str">
        <f t="shared" si="72"/>
        <v/>
      </c>
      <c r="AN134" s="223" t="str">
        <f t="shared" si="85"/>
        <v/>
      </c>
      <c r="AO134" s="223">
        <f t="shared" si="85"/>
        <v>0</v>
      </c>
      <c r="AP134" s="223">
        <f t="shared" si="85"/>
        <v>0</v>
      </c>
      <c r="AQ134" s="223">
        <f t="shared" si="85"/>
        <v>0</v>
      </c>
      <c r="AR134" s="223">
        <f t="shared" si="85"/>
        <v>0</v>
      </c>
      <c r="AS134" s="223">
        <f t="shared" si="85"/>
        <v>0</v>
      </c>
      <c r="AT134" s="223">
        <f t="shared" si="85"/>
        <v>0</v>
      </c>
      <c r="AU134" s="223">
        <f t="shared" si="85"/>
        <v>0</v>
      </c>
      <c r="AV134" s="223">
        <f t="shared" si="80"/>
        <v>0</v>
      </c>
      <c r="AW134" s="223">
        <f t="shared" si="80"/>
        <v>0</v>
      </c>
      <c r="AX134" s="223">
        <f t="shared" si="80"/>
        <v>0</v>
      </c>
      <c r="AY134" s="223">
        <f t="shared" si="80"/>
        <v>0</v>
      </c>
      <c r="AZ134" s="224">
        <f t="shared" si="80"/>
        <v>0</v>
      </c>
      <c r="BA134" s="328" t="str">
        <f t="shared" si="74"/>
        <v/>
      </c>
      <c r="BB134" s="223" t="str">
        <f t="shared" si="86"/>
        <v/>
      </c>
      <c r="BC134" s="223">
        <f t="shared" si="86"/>
        <v>0</v>
      </c>
      <c r="BD134" s="223">
        <f t="shared" si="86"/>
        <v>0</v>
      </c>
      <c r="BE134" s="223">
        <f t="shared" si="86"/>
        <v>0</v>
      </c>
      <c r="BF134" s="223">
        <f t="shared" si="86"/>
        <v>0</v>
      </c>
      <c r="BG134" s="223">
        <f t="shared" si="86"/>
        <v>0</v>
      </c>
      <c r="BH134" s="223">
        <f t="shared" si="86"/>
        <v>0</v>
      </c>
      <c r="BI134" s="223">
        <f t="shared" si="86"/>
        <v>0</v>
      </c>
      <c r="BJ134" s="223">
        <f t="shared" si="81"/>
        <v>0</v>
      </c>
      <c r="BK134" s="223">
        <f t="shared" si="81"/>
        <v>0</v>
      </c>
      <c r="BL134" s="223">
        <f t="shared" si="81"/>
        <v>0</v>
      </c>
      <c r="BM134" s="223">
        <f t="shared" si="81"/>
        <v>0</v>
      </c>
      <c r="BN134" s="224">
        <f t="shared" si="81"/>
        <v>0</v>
      </c>
      <c r="BO134" s="328" t="str">
        <f t="shared" si="76"/>
        <v/>
      </c>
      <c r="BP134" s="223" t="str">
        <f t="shared" si="87"/>
        <v/>
      </c>
      <c r="BQ134" s="223">
        <f t="shared" si="87"/>
        <v>0</v>
      </c>
      <c r="BR134" s="223">
        <f t="shared" si="87"/>
        <v>0</v>
      </c>
      <c r="BS134" s="223">
        <f t="shared" si="87"/>
        <v>0</v>
      </c>
      <c r="BT134" s="223">
        <f t="shared" si="87"/>
        <v>0</v>
      </c>
      <c r="BU134" s="223">
        <f t="shared" si="87"/>
        <v>0</v>
      </c>
      <c r="BV134" s="223">
        <f t="shared" si="87"/>
        <v>0</v>
      </c>
      <c r="BW134" s="223">
        <f t="shared" si="87"/>
        <v>0</v>
      </c>
      <c r="BX134" s="223">
        <f t="shared" si="82"/>
        <v>0</v>
      </c>
      <c r="BY134" s="223">
        <f t="shared" si="82"/>
        <v>0</v>
      </c>
      <c r="BZ134" s="223">
        <f t="shared" si="82"/>
        <v>0</v>
      </c>
      <c r="CA134" s="223">
        <f t="shared" si="82"/>
        <v>0</v>
      </c>
      <c r="CB134" s="224">
        <f t="shared" si="82"/>
        <v>0</v>
      </c>
    </row>
    <row r="135" spans="2:80" ht="24" customHeight="1">
      <c r="B135" s="150">
        <v>131</v>
      </c>
      <c r="C135" s="71"/>
      <c r="D135" s="69"/>
      <c r="E135" s="376"/>
      <c r="F135" s="218"/>
      <c r="G135" s="71"/>
      <c r="H135" s="218" t="s">
        <v>251</v>
      </c>
      <c r="I135" s="517"/>
      <c r="J135" s="508">
        <v>0.25</v>
      </c>
      <c r="K135" s="492">
        <v>100</v>
      </c>
      <c r="L135" s="328" t="str">
        <f t="shared" si="69"/>
        <v/>
      </c>
      <c r="M135" s="223">
        <f t="shared" si="88"/>
        <v>0</v>
      </c>
      <c r="N135" s="223">
        <f t="shared" si="83"/>
        <v>0</v>
      </c>
      <c r="O135" s="223">
        <f t="shared" si="83"/>
        <v>0</v>
      </c>
      <c r="P135" s="223">
        <f t="shared" si="83"/>
        <v>0</v>
      </c>
      <c r="Q135" s="223">
        <f t="shared" si="83"/>
        <v>0</v>
      </c>
      <c r="R135" s="223">
        <f t="shared" si="83"/>
        <v>0</v>
      </c>
      <c r="S135" s="223">
        <f t="shared" si="83"/>
        <v>0</v>
      </c>
      <c r="T135" s="223">
        <f t="shared" si="83"/>
        <v>0</v>
      </c>
      <c r="U135" s="223">
        <f t="shared" si="78"/>
        <v>0</v>
      </c>
      <c r="V135" s="223">
        <f t="shared" si="78"/>
        <v>0</v>
      </c>
      <c r="W135" s="223">
        <f t="shared" si="78"/>
        <v>0</v>
      </c>
      <c r="X135" s="223">
        <f t="shared" si="78"/>
        <v>0</v>
      </c>
      <c r="Y135" s="224">
        <f t="shared" si="78"/>
        <v>0</v>
      </c>
      <c r="Z135" s="328">
        <f t="shared" si="84"/>
        <v>0</v>
      </c>
      <c r="AA135" s="223">
        <f t="shared" si="84"/>
        <v>0</v>
      </c>
      <c r="AB135" s="223">
        <f t="shared" si="84"/>
        <v>0</v>
      </c>
      <c r="AC135" s="223">
        <f t="shared" si="84"/>
        <v>0</v>
      </c>
      <c r="AD135" s="223">
        <f t="shared" si="84"/>
        <v>0</v>
      </c>
      <c r="AE135" s="223">
        <f t="shared" si="84"/>
        <v>0</v>
      </c>
      <c r="AF135" s="223">
        <f t="shared" si="84"/>
        <v>0</v>
      </c>
      <c r="AG135" s="223">
        <f t="shared" si="84"/>
        <v>0</v>
      </c>
      <c r="AH135" s="223">
        <f t="shared" si="79"/>
        <v>0</v>
      </c>
      <c r="AI135" s="223">
        <f t="shared" si="79"/>
        <v>0</v>
      </c>
      <c r="AJ135" s="223">
        <f t="shared" si="79"/>
        <v>0</v>
      </c>
      <c r="AK135" s="223">
        <f t="shared" si="79"/>
        <v>0</v>
      </c>
      <c r="AL135" s="224">
        <f t="shared" si="79"/>
        <v>0</v>
      </c>
      <c r="AM135" s="328" t="str">
        <f t="shared" si="72"/>
        <v/>
      </c>
      <c r="AN135" s="223" t="str">
        <f t="shared" si="85"/>
        <v/>
      </c>
      <c r="AO135" s="223">
        <f t="shared" si="85"/>
        <v>0</v>
      </c>
      <c r="AP135" s="223">
        <f t="shared" si="85"/>
        <v>0</v>
      </c>
      <c r="AQ135" s="223">
        <f t="shared" si="85"/>
        <v>0</v>
      </c>
      <c r="AR135" s="223">
        <f t="shared" si="85"/>
        <v>0</v>
      </c>
      <c r="AS135" s="223">
        <f t="shared" si="85"/>
        <v>0</v>
      </c>
      <c r="AT135" s="223">
        <f t="shared" si="85"/>
        <v>0</v>
      </c>
      <c r="AU135" s="223">
        <f t="shared" si="85"/>
        <v>0</v>
      </c>
      <c r="AV135" s="223">
        <f t="shared" si="80"/>
        <v>0</v>
      </c>
      <c r="AW135" s="223">
        <f t="shared" si="80"/>
        <v>0</v>
      </c>
      <c r="AX135" s="223">
        <f t="shared" si="80"/>
        <v>0</v>
      </c>
      <c r="AY135" s="223">
        <f t="shared" si="80"/>
        <v>0</v>
      </c>
      <c r="AZ135" s="224">
        <f t="shared" si="80"/>
        <v>0</v>
      </c>
      <c r="BA135" s="328" t="str">
        <f t="shared" si="74"/>
        <v/>
      </c>
      <c r="BB135" s="223" t="str">
        <f t="shared" si="86"/>
        <v/>
      </c>
      <c r="BC135" s="223">
        <f t="shared" si="86"/>
        <v>0</v>
      </c>
      <c r="BD135" s="223">
        <f t="shared" si="86"/>
        <v>0</v>
      </c>
      <c r="BE135" s="223">
        <f t="shared" si="86"/>
        <v>0</v>
      </c>
      <c r="BF135" s="223">
        <f t="shared" si="86"/>
        <v>0</v>
      </c>
      <c r="BG135" s="223">
        <f t="shared" si="86"/>
        <v>0</v>
      </c>
      <c r="BH135" s="223">
        <f t="shared" si="86"/>
        <v>0</v>
      </c>
      <c r="BI135" s="223">
        <f t="shared" si="86"/>
        <v>0</v>
      </c>
      <c r="BJ135" s="223">
        <f t="shared" si="81"/>
        <v>0</v>
      </c>
      <c r="BK135" s="223">
        <f t="shared" si="81"/>
        <v>0</v>
      </c>
      <c r="BL135" s="223">
        <f t="shared" si="81"/>
        <v>0</v>
      </c>
      <c r="BM135" s="223">
        <f t="shared" si="81"/>
        <v>0</v>
      </c>
      <c r="BN135" s="224">
        <f t="shared" si="81"/>
        <v>0</v>
      </c>
      <c r="BO135" s="328" t="str">
        <f t="shared" si="76"/>
        <v/>
      </c>
      <c r="BP135" s="223" t="str">
        <f t="shared" si="87"/>
        <v/>
      </c>
      <c r="BQ135" s="223">
        <f t="shared" si="87"/>
        <v>0</v>
      </c>
      <c r="BR135" s="223">
        <f t="shared" si="87"/>
        <v>0</v>
      </c>
      <c r="BS135" s="223">
        <f t="shared" si="87"/>
        <v>0</v>
      </c>
      <c r="BT135" s="223">
        <f t="shared" si="87"/>
        <v>0</v>
      </c>
      <c r="BU135" s="223">
        <f t="shared" si="87"/>
        <v>0</v>
      </c>
      <c r="BV135" s="223">
        <f t="shared" si="87"/>
        <v>0</v>
      </c>
      <c r="BW135" s="223">
        <f t="shared" si="87"/>
        <v>0</v>
      </c>
      <c r="BX135" s="223">
        <f t="shared" si="82"/>
        <v>0</v>
      </c>
      <c r="BY135" s="223">
        <f t="shared" si="82"/>
        <v>0</v>
      </c>
      <c r="BZ135" s="223">
        <f t="shared" si="82"/>
        <v>0</v>
      </c>
      <c r="CA135" s="223">
        <f t="shared" si="82"/>
        <v>0</v>
      </c>
      <c r="CB135" s="224">
        <f t="shared" si="82"/>
        <v>0</v>
      </c>
    </row>
    <row r="136" spans="2:80" ht="24" customHeight="1">
      <c r="B136" s="150">
        <v>132</v>
      </c>
      <c r="C136" s="71"/>
      <c r="D136" s="69"/>
      <c r="E136" s="376"/>
      <c r="F136" s="218"/>
      <c r="G136" s="71"/>
      <c r="H136" s="218" t="s">
        <v>251</v>
      </c>
      <c r="I136" s="517"/>
      <c r="J136" s="508">
        <v>0.25</v>
      </c>
      <c r="K136" s="492">
        <v>100</v>
      </c>
      <c r="L136" s="328" t="str">
        <f t="shared" si="69"/>
        <v/>
      </c>
      <c r="M136" s="223">
        <f t="shared" si="88"/>
        <v>0</v>
      </c>
      <c r="N136" s="223">
        <f t="shared" si="83"/>
        <v>0</v>
      </c>
      <c r="O136" s="223">
        <f t="shared" si="83"/>
        <v>0</v>
      </c>
      <c r="P136" s="223">
        <f t="shared" si="83"/>
        <v>0</v>
      </c>
      <c r="Q136" s="223">
        <f t="shared" si="83"/>
        <v>0</v>
      </c>
      <c r="R136" s="223">
        <f t="shared" si="83"/>
        <v>0</v>
      </c>
      <c r="S136" s="223">
        <f t="shared" si="83"/>
        <v>0</v>
      </c>
      <c r="T136" s="223">
        <f t="shared" si="83"/>
        <v>0</v>
      </c>
      <c r="U136" s="223">
        <f t="shared" si="78"/>
        <v>0</v>
      </c>
      <c r="V136" s="223">
        <f t="shared" si="78"/>
        <v>0</v>
      </c>
      <c r="W136" s="223">
        <f t="shared" si="78"/>
        <v>0</v>
      </c>
      <c r="X136" s="223">
        <f t="shared" si="78"/>
        <v>0</v>
      </c>
      <c r="Y136" s="224">
        <f t="shared" si="78"/>
        <v>0</v>
      </c>
      <c r="Z136" s="328">
        <f t="shared" si="84"/>
        <v>0</v>
      </c>
      <c r="AA136" s="223">
        <f t="shared" si="84"/>
        <v>0</v>
      </c>
      <c r="AB136" s="223">
        <f t="shared" si="84"/>
        <v>0</v>
      </c>
      <c r="AC136" s="223">
        <f t="shared" si="84"/>
        <v>0</v>
      </c>
      <c r="AD136" s="223">
        <f t="shared" si="84"/>
        <v>0</v>
      </c>
      <c r="AE136" s="223">
        <f t="shared" si="84"/>
        <v>0</v>
      </c>
      <c r="AF136" s="223">
        <f t="shared" si="84"/>
        <v>0</v>
      </c>
      <c r="AG136" s="223">
        <f t="shared" si="84"/>
        <v>0</v>
      </c>
      <c r="AH136" s="223">
        <f t="shared" si="79"/>
        <v>0</v>
      </c>
      <c r="AI136" s="223">
        <f t="shared" si="79"/>
        <v>0</v>
      </c>
      <c r="AJ136" s="223">
        <f t="shared" si="79"/>
        <v>0</v>
      </c>
      <c r="AK136" s="223">
        <f t="shared" si="79"/>
        <v>0</v>
      </c>
      <c r="AL136" s="224">
        <f t="shared" si="79"/>
        <v>0</v>
      </c>
      <c r="AM136" s="328" t="str">
        <f t="shared" si="72"/>
        <v/>
      </c>
      <c r="AN136" s="223" t="str">
        <f t="shared" si="85"/>
        <v/>
      </c>
      <c r="AO136" s="223">
        <f t="shared" si="85"/>
        <v>0</v>
      </c>
      <c r="AP136" s="223">
        <f t="shared" si="85"/>
        <v>0</v>
      </c>
      <c r="AQ136" s="223">
        <f t="shared" si="85"/>
        <v>0</v>
      </c>
      <c r="AR136" s="223">
        <f t="shared" si="85"/>
        <v>0</v>
      </c>
      <c r="AS136" s="223">
        <f t="shared" si="85"/>
        <v>0</v>
      </c>
      <c r="AT136" s="223">
        <f t="shared" si="85"/>
        <v>0</v>
      </c>
      <c r="AU136" s="223">
        <f t="shared" si="85"/>
        <v>0</v>
      </c>
      <c r="AV136" s="223">
        <f t="shared" si="80"/>
        <v>0</v>
      </c>
      <c r="AW136" s="223">
        <f t="shared" si="80"/>
        <v>0</v>
      </c>
      <c r="AX136" s="223">
        <f t="shared" si="80"/>
        <v>0</v>
      </c>
      <c r="AY136" s="223">
        <f t="shared" si="80"/>
        <v>0</v>
      </c>
      <c r="AZ136" s="224">
        <f t="shared" si="80"/>
        <v>0</v>
      </c>
      <c r="BA136" s="328" t="str">
        <f t="shared" si="74"/>
        <v/>
      </c>
      <c r="BB136" s="223" t="str">
        <f t="shared" si="86"/>
        <v/>
      </c>
      <c r="BC136" s="223">
        <f t="shared" si="86"/>
        <v>0</v>
      </c>
      <c r="BD136" s="223">
        <f t="shared" si="86"/>
        <v>0</v>
      </c>
      <c r="BE136" s="223">
        <f t="shared" si="86"/>
        <v>0</v>
      </c>
      <c r="BF136" s="223">
        <f t="shared" si="86"/>
        <v>0</v>
      </c>
      <c r="BG136" s="223">
        <f t="shared" si="86"/>
        <v>0</v>
      </c>
      <c r="BH136" s="223">
        <f t="shared" si="86"/>
        <v>0</v>
      </c>
      <c r="BI136" s="223">
        <f t="shared" si="86"/>
        <v>0</v>
      </c>
      <c r="BJ136" s="223">
        <f t="shared" si="81"/>
        <v>0</v>
      </c>
      <c r="BK136" s="223">
        <f t="shared" si="81"/>
        <v>0</v>
      </c>
      <c r="BL136" s="223">
        <f t="shared" si="81"/>
        <v>0</v>
      </c>
      <c r="BM136" s="223">
        <f t="shared" si="81"/>
        <v>0</v>
      </c>
      <c r="BN136" s="224">
        <f t="shared" si="81"/>
        <v>0</v>
      </c>
      <c r="BO136" s="328" t="str">
        <f t="shared" si="76"/>
        <v/>
      </c>
      <c r="BP136" s="223" t="str">
        <f t="shared" si="87"/>
        <v/>
      </c>
      <c r="BQ136" s="223">
        <f t="shared" si="87"/>
        <v>0</v>
      </c>
      <c r="BR136" s="223">
        <f t="shared" si="87"/>
        <v>0</v>
      </c>
      <c r="BS136" s="223">
        <f t="shared" si="87"/>
        <v>0</v>
      </c>
      <c r="BT136" s="223">
        <f t="shared" si="87"/>
        <v>0</v>
      </c>
      <c r="BU136" s="223">
        <f t="shared" si="87"/>
        <v>0</v>
      </c>
      <c r="BV136" s="223">
        <f t="shared" si="87"/>
        <v>0</v>
      </c>
      <c r="BW136" s="223">
        <f t="shared" si="87"/>
        <v>0</v>
      </c>
      <c r="BX136" s="223">
        <f t="shared" si="82"/>
        <v>0</v>
      </c>
      <c r="BY136" s="223">
        <f t="shared" si="82"/>
        <v>0</v>
      </c>
      <c r="BZ136" s="223">
        <f t="shared" si="82"/>
        <v>0</v>
      </c>
      <c r="CA136" s="223">
        <f t="shared" si="82"/>
        <v>0</v>
      </c>
      <c r="CB136" s="224">
        <f t="shared" si="82"/>
        <v>0</v>
      </c>
    </row>
    <row r="137" spans="2:80" ht="24" customHeight="1">
      <c r="B137" s="150">
        <v>133</v>
      </c>
      <c r="C137" s="71"/>
      <c r="D137" s="69"/>
      <c r="E137" s="376"/>
      <c r="F137" s="218"/>
      <c r="G137" s="71"/>
      <c r="H137" s="218" t="s">
        <v>251</v>
      </c>
      <c r="I137" s="517"/>
      <c r="J137" s="508">
        <v>0.25</v>
      </c>
      <c r="K137" s="492">
        <v>100</v>
      </c>
      <c r="L137" s="328" t="str">
        <f t="shared" si="69"/>
        <v/>
      </c>
      <c r="M137" s="223">
        <f t="shared" si="88"/>
        <v>0</v>
      </c>
      <c r="N137" s="223">
        <f t="shared" si="83"/>
        <v>0</v>
      </c>
      <c r="O137" s="223">
        <f t="shared" si="83"/>
        <v>0</v>
      </c>
      <c r="P137" s="223">
        <f t="shared" si="83"/>
        <v>0</v>
      </c>
      <c r="Q137" s="223">
        <f t="shared" si="83"/>
        <v>0</v>
      </c>
      <c r="R137" s="223">
        <f t="shared" si="83"/>
        <v>0</v>
      </c>
      <c r="S137" s="223">
        <f t="shared" si="83"/>
        <v>0</v>
      </c>
      <c r="T137" s="223">
        <f t="shared" si="83"/>
        <v>0</v>
      </c>
      <c r="U137" s="223">
        <f t="shared" si="78"/>
        <v>0</v>
      </c>
      <c r="V137" s="223">
        <f t="shared" si="78"/>
        <v>0</v>
      </c>
      <c r="W137" s="223">
        <f t="shared" si="78"/>
        <v>0</v>
      </c>
      <c r="X137" s="223">
        <f t="shared" si="78"/>
        <v>0</v>
      </c>
      <c r="Y137" s="224">
        <f t="shared" si="78"/>
        <v>0</v>
      </c>
      <c r="Z137" s="328">
        <f t="shared" si="84"/>
        <v>0</v>
      </c>
      <c r="AA137" s="223">
        <f t="shared" si="84"/>
        <v>0</v>
      </c>
      <c r="AB137" s="223">
        <f t="shared" si="84"/>
        <v>0</v>
      </c>
      <c r="AC137" s="223">
        <f t="shared" si="84"/>
        <v>0</v>
      </c>
      <c r="AD137" s="223">
        <f t="shared" si="84"/>
        <v>0</v>
      </c>
      <c r="AE137" s="223">
        <f t="shared" si="84"/>
        <v>0</v>
      </c>
      <c r="AF137" s="223">
        <f t="shared" si="84"/>
        <v>0</v>
      </c>
      <c r="AG137" s="223">
        <f t="shared" si="84"/>
        <v>0</v>
      </c>
      <c r="AH137" s="223">
        <f t="shared" si="79"/>
        <v>0</v>
      </c>
      <c r="AI137" s="223">
        <f t="shared" si="79"/>
        <v>0</v>
      </c>
      <c r="AJ137" s="223">
        <f t="shared" si="79"/>
        <v>0</v>
      </c>
      <c r="AK137" s="223">
        <f t="shared" si="79"/>
        <v>0</v>
      </c>
      <c r="AL137" s="224">
        <f t="shared" si="79"/>
        <v>0</v>
      </c>
      <c r="AM137" s="328" t="str">
        <f t="shared" si="72"/>
        <v/>
      </c>
      <c r="AN137" s="223" t="str">
        <f t="shared" si="85"/>
        <v/>
      </c>
      <c r="AO137" s="223">
        <f t="shared" si="85"/>
        <v>0</v>
      </c>
      <c r="AP137" s="223">
        <f t="shared" si="85"/>
        <v>0</v>
      </c>
      <c r="AQ137" s="223">
        <f t="shared" si="85"/>
        <v>0</v>
      </c>
      <c r="AR137" s="223">
        <f t="shared" si="85"/>
        <v>0</v>
      </c>
      <c r="AS137" s="223">
        <f t="shared" si="85"/>
        <v>0</v>
      </c>
      <c r="AT137" s="223">
        <f t="shared" si="85"/>
        <v>0</v>
      </c>
      <c r="AU137" s="223">
        <f t="shared" si="85"/>
        <v>0</v>
      </c>
      <c r="AV137" s="223">
        <f t="shared" si="80"/>
        <v>0</v>
      </c>
      <c r="AW137" s="223">
        <f t="shared" si="80"/>
        <v>0</v>
      </c>
      <c r="AX137" s="223">
        <f t="shared" si="80"/>
        <v>0</v>
      </c>
      <c r="AY137" s="223">
        <f t="shared" si="80"/>
        <v>0</v>
      </c>
      <c r="AZ137" s="224">
        <f t="shared" si="80"/>
        <v>0</v>
      </c>
      <c r="BA137" s="328" t="str">
        <f t="shared" si="74"/>
        <v/>
      </c>
      <c r="BB137" s="223" t="str">
        <f t="shared" si="86"/>
        <v/>
      </c>
      <c r="BC137" s="223">
        <f t="shared" si="86"/>
        <v>0</v>
      </c>
      <c r="BD137" s="223">
        <f t="shared" si="86"/>
        <v>0</v>
      </c>
      <c r="BE137" s="223">
        <f t="shared" si="86"/>
        <v>0</v>
      </c>
      <c r="BF137" s="223">
        <f t="shared" si="86"/>
        <v>0</v>
      </c>
      <c r="BG137" s="223">
        <f t="shared" si="86"/>
        <v>0</v>
      </c>
      <c r="BH137" s="223">
        <f t="shared" si="86"/>
        <v>0</v>
      </c>
      <c r="BI137" s="223">
        <f t="shared" si="86"/>
        <v>0</v>
      </c>
      <c r="BJ137" s="223">
        <f t="shared" si="81"/>
        <v>0</v>
      </c>
      <c r="BK137" s="223">
        <f t="shared" si="81"/>
        <v>0</v>
      </c>
      <c r="BL137" s="223">
        <f t="shared" si="81"/>
        <v>0</v>
      </c>
      <c r="BM137" s="223">
        <f t="shared" si="81"/>
        <v>0</v>
      </c>
      <c r="BN137" s="224">
        <f t="shared" si="81"/>
        <v>0</v>
      </c>
      <c r="BO137" s="328" t="str">
        <f t="shared" si="76"/>
        <v/>
      </c>
      <c r="BP137" s="223" t="str">
        <f t="shared" si="87"/>
        <v/>
      </c>
      <c r="BQ137" s="223">
        <f t="shared" si="87"/>
        <v>0</v>
      </c>
      <c r="BR137" s="223">
        <f t="shared" si="87"/>
        <v>0</v>
      </c>
      <c r="BS137" s="223">
        <f t="shared" si="87"/>
        <v>0</v>
      </c>
      <c r="BT137" s="223">
        <f t="shared" si="87"/>
        <v>0</v>
      </c>
      <c r="BU137" s="223">
        <f t="shared" si="87"/>
        <v>0</v>
      </c>
      <c r="BV137" s="223">
        <f t="shared" si="87"/>
        <v>0</v>
      </c>
      <c r="BW137" s="223">
        <f t="shared" si="87"/>
        <v>0</v>
      </c>
      <c r="BX137" s="223">
        <f t="shared" si="82"/>
        <v>0</v>
      </c>
      <c r="BY137" s="223">
        <f t="shared" si="82"/>
        <v>0</v>
      </c>
      <c r="BZ137" s="223">
        <f t="shared" si="82"/>
        <v>0</v>
      </c>
      <c r="CA137" s="223">
        <f t="shared" si="82"/>
        <v>0</v>
      </c>
      <c r="CB137" s="224">
        <f t="shared" si="82"/>
        <v>0</v>
      </c>
    </row>
    <row r="138" spans="2:80" ht="24" customHeight="1">
      <c r="B138" s="150">
        <v>134</v>
      </c>
      <c r="C138" s="71"/>
      <c r="D138" s="69"/>
      <c r="E138" s="376"/>
      <c r="F138" s="218"/>
      <c r="G138" s="71"/>
      <c r="H138" s="218" t="s">
        <v>251</v>
      </c>
      <c r="I138" s="517"/>
      <c r="J138" s="508">
        <v>0.25</v>
      </c>
      <c r="K138" s="492">
        <v>100</v>
      </c>
      <c r="L138" s="328" t="str">
        <f t="shared" si="69"/>
        <v/>
      </c>
      <c r="M138" s="223">
        <f t="shared" si="88"/>
        <v>0</v>
      </c>
      <c r="N138" s="223">
        <f t="shared" si="83"/>
        <v>0</v>
      </c>
      <c r="O138" s="223">
        <f t="shared" si="83"/>
        <v>0</v>
      </c>
      <c r="P138" s="223">
        <f t="shared" si="83"/>
        <v>0</v>
      </c>
      <c r="Q138" s="223">
        <f t="shared" si="83"/>
        <v>0</v>
      </c>
      <c r="R138" s="223">
        <f t="shared" si="83"/>
        <v>0</v>
      </c>
      <c r="S138" s="223">
        <f t="shared" si="83"/>
        <v>0</v>
      </c>
      <c r="T138" s="223">
        <f t="shared" si="83"/>
        <v>0</v>
      </c>
      <c r="U138" s="223">
        <f t="shared" si="78"/>
        <v>0</v>
      </c>
      <c r="V138" s="223">
        <f t="shared" si="78"/>
        <v>0</v>
      </c>
      <c r="W138" s="223">
        <f t="shared" si="78"/>
        <v>0</v>
      </c>
      <c r="X138" s="223">
        <f t="shared" si="78"/>
        <v>0</v>
      </c>
      <c r="Y138" s="224">
        <f t="shared" si="78"/>
        <v>0</v>
      </c>
      <c r="Z138" s="328">
        <f t="shared" si="84"/>
        <v>0</v>
      </c>
      <c r="AA138" s="223">
        <f t="shared" si="84"/>
        <v>0</v>
      </c>
      <c r="AB138" s="223">
        <f t="shared" si="84"/>
        <v>0</v>
      </c>
      <c r="AC138" s="223">
        <f t="shared" si="84"/>
        <v>0</v>
      </c>
      <c r="AD138" s="223">
        <f t="shared" si="84"/>
        <v>0</v>
      </c>
      <c r="AE138" s="223">
        <f t="shared" si="84"/>
        <v>0</v>
      </c>
      <c r="AF138" s="223">
        <f t="shared" si="84"/>
        <v>0</v>
      </c>
      <c r="AG138" s="223">
        <f t="shared" si="84"/>
        <v>0</v>
      </c>
      <c r="AH138" s="223">
        <f t="shared" si="79"/>
        <v>0</v>
      </c>
      <c r="AI138" s="223">
        <f t="shared" si="79"/>
        <v>0</v>
      </c>
      <c r="AJ138" s="223">
        <f t="shared" si="79"/>
        <v>0</v>
      </c>
      <c r="AK138" s="223">
        <f t="shared" si="79"/>
        <v>0</v>
      </c>
      <c r="AL138" s="224">
        <f t="shared" si="79"/>
        <v>0</v>
      </c>
      <c r="AM138" s="328" t="str">
        <f t="shared" si="72"/>
        <v/>
      </c>
      <c r="AN138" s="223" t="str">
        <f t="shared" si="85"/>
        <v/>
      </c>
      <c r="AO138" s="223">
        <f t="shared" si="85"/>
        <v>0</v>
      </c>
      <c r="AP138" s="223">
        <f t="shared" si="85"/>
        <v>0</v>
      </c>
      <c r="AQ138" s="223">
        <f t="shared" si="85"/>
        <v>0</v>
      </c>
      <c r="AR138" s="223">
        <f t="shared" si="85"/>
        <v>0</v>
      </c>
      <c r="AS138" s="223">
        <f t="shared" si="85"/>
        <v>0</v>
      </c>
      <c r="AT138" s="223">
        <f t="shared" si="85"/>
        <v>0</v>
      </c>
      <c r="AU138" s="223">
        <f t="shared" si="85"/>
        <v>0</v>
      </c>
      <c r="AV138" s="223">
        <f t="shared" si="80"/>
        <v>0</v>
      </c>
      <c r="AW138" s="223">
        <f t="shared" si="80"/>
        <v>0</v>
      </c>
      <c r="AX138" s="223">
        <f t="shared" si="80"/>
        <v>0</v>
      </c>
      <c r="AY138" s="223">
        <f t="shared" si="80"/>
        <v>0</v>
      </c>
      <c r="AZ138" s="224">
        <f t="shared" si="80"/>
        <v>0</v>
      </c>
      <c r="BA138" s="328" t="str">
        <f t="shared" si="74"/>
        <v/>
      </c>
      <c r="BB138" s="223" t="str">
        <f t="shared" si="86"/>
        <v/>
      </c>
      <c r="BC138" s="223">
        <f t="shared" si="86"/>
        <v>0</v>
      </c>
      <c r="BD138" s="223">
        <f t="shared" si="86"/>
        <v>0</v>
      </c>
      <c r="BE138" s="223">
        <f t="shared" si="86"/>
        <v>0</v>
      </c>
      <c r="BF138" s="223">
        <f t="shared" si="86"/>
        <v>0</v>
      </c>
      <c r="BG138" s="223">
        <f t="shared" si="86"/>
        <v>0</v>
      </c>
      <c r="BH138" s="223">
        <f t="shared" si="86"/>
        <v>0</v>
      </c>
      <c r="BI138" s="223">
        <f t="shared" si="86"/>
        <v>0</v>
      </c>
      <c r="BJ138" s="223">
        <f t="shared" si="81"/>
        <v>0</v>
      </c>
      <c r="BK138" s="223">
        <f t="shared" si="81"/>
        <v>0</v>
      </c>
      <c r="BL138" s="223">
        <f t="shared" si="81"/>
        <v>0</v>
      </c>
      <c r="BM138" s="223">
        <f t="shared" si="81"/>
        <v>0</v>
      </c>
      <c r="BN138" s="224">
        <f t="shared" si="81"/>
        <v>0</v>
      </c>
      <c r="BO138" s="328" t="str">
        <f t="shared" si="76"/>
        <v/>
      </c>
      <c r="BP138" s="223" t="str">
        <f t="shared" si="87"/>
        <v/>
      </c>
      <c r="BQ138" s="223">
        <f t="shared" si="87"/>
        <v>0</v>
      </c>
      <c r="BR138" s="223">
        <f t="shared" si="87"/>
        <v>0</v>
      </c>
      <c r="BS138" s="223">
        <f t="shared" si="87"/>
        <v>0</v>
      </c>
      <c r="BT138" s="223">
        <f t="shared" si="87"/>
        <v>0</v>
      </c>
      <c r="BU138" s="223">
        <f t="shared" si="87"/>
        <v>0</v>
      </c>
      <c r="BV138" s="223">
        <f t="shared" si="87"/>
        <v>0</v>
      </c>
      <c r="BW138" s="223">
        <f t="shared" si="87"/>
        <v>0</v>
      </c>
      <c r="BX138" s="223">
        <f t="shared" si="82"/>
        <v>0</v>
      </c>
      <c r="BY138" s="223">
        <f t="shared" si="82"/>
        <v>0</v>
      </c>
      <c r="BZ138" s="223">
        <f t="shared" si="82"/>
        <v>0</v>
      </c>
      <c r="CA138" s="223">
        <f t="shared" si="82"/>
        <v>0</v>
      </c>
      <c r="CB138" s="224">
        <f t="shared" si="82"/>
        <v>0</v>
      </c>
    </row>
    <row r="139" spans="2:80" ht="24" customHeight="1">
      <c r="B139" s="150">
        <v>135</v>
      </c>
      <c r="C139" s="71"/>
      <c r="D139" s="69"/>
      <c r="E139" s="376"/>
      <c r="F139" s="218"/>
      <c r="G139" s="71"/>
      <c r="H139" s="218" t="s">
        <v>251</v>
      </c>
      <c r="I139" s="517"/>
      <c r="J139" s="508">
        <v>0.25</v>
      </c>
      <c r="K139" s="492">
        <v>100</v>
      </c>
      <c r="L139" s="328" t="str">
        <f t="shared" si="69"/>
        <v/>
      </c>
      <c r="M139" s="223">
        <f t="shared" si="88"/>
        <v>0</v>
      </c>
      <c r="N139" s="223">
        <f t="shared" si="83"/>
        <v>0</v>
      </c>
      <c r="O139" s="223">
        <f t="shared" si="83"/>
        <v>0</v>
      </c>
      <c r="P139" s="223">
        <f t="shared" si="83"/>
        <v>0</v>
      </c>
      <c r="Q139" s="223">
        <f t="shared" si="83"/>
        <v>0</v>
      </c>
      <c r="R139" s="223">
        <f t="shared" si="83"/>
        <v>0</v>
      </c>
      <c r="S139" s="223">
        <f t="shared" si="83"/>
        <v>0</v>
      </c>
      <c r="T139" s="223">
        <f t="shared" si="83"/>
        <v>0</v>
      </c>
      <c r="U139" s="223">
        <f t="shared" si="78"/>
        <v>0</v>
      </c>
      <c r="V139" s="223">
        <f t="shared" si="78"/>
        <v>0</v>
      </c>
      <c r="W139" s="223">
        <f t="shared" si="78"/>
        <v>0</v>
      </c>
      <c r="X139" s="223">
        <f t="shared" si="78"/>
        <v>0</v>
      </c>
      <c r="Y139" s="224">
        <f t="shared" si="78"/>
        <v>0</v>
      </c>
      <c r="Z139" s="328">
        <f t="shared" si="84"/>
        <v>0</v>
      </c>
      <c r="AA139" s="223">
        <f t="shared" si="84"/>
        <v>0</v>
      </c>
      <c r="AB139" s="223">
        <f t="shared" si="84"/>
        <v>0</v>
      </c>
      <c r="AC139" s="223">
        <f t="shared" si="84"/>
        <v>0</v>
      </c>
      <c r="AD139" s="223">
        <f t="shared" si="84"/>
        <v>0</v>
      </c>
      <c r="AE139" s="223">
        <f t="shared" si="84"/>
        <v>0</v>
      </c>
      <c r="AF139" s="223">
        <f t="shared" si="84"/>
        <v>0</v>
      </c>
      <c r="AG139" s="223">
        <f t="shared" si="84"/>
        <v>0</v>
      </c>
      <c r="AH139" s="223">
        <f t="shared" si="79"/>
        <v>0</v>
      </c>
      <c r="AI139" s="223">
        <f t="shared" si="79"/>
        <v>0</v>
      </c>
      <c r="AJ139" s="223">
        <f t="shared" si="79"/>
        <v>0</v>
      </c>
      <c r="AK139" s="223">
        <f t="shared" si="79"/>
        <v>0</v>
      </c>
      <c r="AL139" s="224">
        <f t="shared" si="79"/>
        <v>0</v>
      </c>
      <c r="AM139" s="328" t="str">
        <f t="shared" si="72"/>
        <v/>
      </c>
      <c r="AN139" s="223" t="str">
        <f t="shared" si="85"/>
        <v/>
      </c>
      <c r="AO139" s="223">
        <f t="shared" si="85"/>
        <v>0</v>
      </c>
      <c r="AP139" s="223">
        <f t="shared" si="85"/>
        <v>0</v>
      </c>
      <c r="AQ139" s="223">
        <f t="shared" si="85"/>
        <v>0</v>
      </c>
      <c r="AR139" s="223">
        <f t="shared" si="85"/>
        <v>0</v>
      </c>
      <c r="AS139" s="223">
        <f t="shared" si="85"/>
        <v>0</v>
      </c>
      <c r="AT139" s="223">
        <f t="shared" si="85"/>
        <v>0</v>
      </c>
      <c r="AU139" s="223">
        <f t="shared" si="85"/>
        <v>0</v>
      </c>
      <c r="AV139" s="223">
        <f t="shared" si="80"/>
        <v>0</v>
      </c>
      <c r="AW139" s="223">
        <f t="shared" si="80"/>
        <v>0</v>
      </c>
      <c r="AX139" s="223">
        <f t="shared" si="80"/>
        <v>0</v>
      </c>
      <c r="AY139" s="223">
        <f t="shared" si="80"/>
        <v>0</v>
      </c>
      <c r="AZ139" s="224">
        <f t="shared" si="80"/>
        <v>0</v>
      </c>
      <c r="BA139" s="328" t="str">
        <f t="shared" si="74"/>
        <v/>
      </c>
      <c r="BB139" s="223" t="str">
        <f t="shared" si="86"/>
        <v/>
      </c>
      <c r="BC139" s="223">
        <f t="shared" si="86"/>
        <v>0</v>
      </c>
      <c r="BD139" s="223">
        <f t="shared" si="86"/>
        <v>0</v>
      </c>
      <c r="BE139" s="223">
        <f t="shared" si="86"/>
        <v>0</v>
      </c>
      <c r="BF139" s="223">
        <f t="shared" si="86"/>
        <v>0</v>
      </c>
      <c r="BG139" s="223">
        <f t="shared" si="86"/>
        <v>0</v>
      </c>
      <c r="BH139" s="223">
        <f t="shared" si="86"/>
        <v>0</v>
      </c>
      <c r="BI139" s="223">
        <f t="shared" si="86"/>
        <v>0</v>
      </c>
      <c r="BJ139" s="223">
        <f t="shared" si="81"/>
        <v>0</v>
      </c>
      <c r="BK139" s="223">
        <f t="shared" si="81"/>
        <v>0</v>
      </c>
      <c r="BL139" s="223">
        <f t="shared" si="81"/>
        <v>0</v>
      </c>
      <c r="BM139" s="223">
        <f t="shared" si="81"/>
        <v>0</v>
      </c>
      <c r="BN139" s="224">
        <f t="shared" si="81"/>
        <v>0</v>
      </c>
      <c r="BO139" s="328" t="str">
        <f t="shared" si="76"/>
        <v/>
      </c>
      <c r="BP139" s="223" t="str">
        <f t="shared" si="87"/>
        <v/>
      </c>
      <c r="BQ139" s="223">
        <f t="shared" si="87"/>
        <v>0</v>
      </c>
      <c r="BR139" s="223">
        <f t="shared" si="87"/>
        <v>0</v>
      </c>
      <c r="BS139" s="223">
        <f t="shared" si="87"/>
        <v>0</v>
      </c>
      <c r="BT139" s="223">
        <f t="shared" si="87"/>
        <v>0</v>
      </c>
      <c r="BU139" s="223">
        <f t="shared" si="87"/>
        <v>0</v>
      </c>
      <c r="BV139" s="223">
        <f t="shared" si="87"/>
        <v>0</v>
      </c>
      <c r="BW139" s="223">
        <f t="shared" si="87"/>
        <v>0</v>
      </c>
      <c r="BX139" s="223">
        <f t="shared" si="82"/>
        <v>0</v>
      </c>
      <c r="BY139" s="223">
        <f t="shared" si="82"/>
        <v>0</v>
      </c>
      <c r="BZ139" s="223">
        <f t="shared" si="82"/>
        <v>0</v>
      </c>
      <c r="CA139" s="223">
        <f t="shared" si="82"/>
        <v>0</v>
      </c>
      <c r="CB139" s="224">
        <f t="shared" si="82"/>
        <v>0</v>
      </c>
    </row>
    <row r="140" spans="2:80" ht="24" customHeight="1">
      <c r="B140" s="150">
        <v>136</v>
      </c>
      <c r="C140" s="71"/>
      <c r="D140" s="69"/>
      <c r="E140" s="376"/>
      <c r="F140" s="218"/>
      <c r="G140" s="71"/>
      <c r="H140" s="218" t="s">
        <v>251</v>
      </c>
      <c r="I140" s="517"/>
      <c r="J140" s="508">
        <v>0.25</v>
      </c>
      <c r="K140" s="492">
        <v>100</v>
      </c>
      <c r="L140" s="328" t="str">
        <f t="shared" si="69"/>
        <v/>
      </c>
      <c r="M140" s="223">
        <f t="shared" si="88"/>
        <v>0</v>
      </c>
      <c r="N140" s="223">
        <f t="shared" si="83"/>
        <v>0</v>
      </c>
      <c r="O140" s="223">
        <f t="shared" si="83"/>
        <v>0</v>
      </c>
      <c r="P140" s="223">
        <f t="shared" si="83"/>
        <v>0</v>
      </c>
      <c r="Q140" s="223">
        <f t="shared" si="83"/>
        <v>0</v>
      </c>
      <c r="R140" s="223">
        <f t="shared" si="83"/>
        <v>0</v>
      </c>
      <c r="S140" s="223">
        <f t="shared" si="83"/>
        <v>0</v>
      </c>
      <c r="T140" s="223">
        <f t="shared" si="83"/>
        <v>0</v>
      </c>
      <c r="U140" s="223">
        <f t="shared" si="78"/>
        <v>0</v>
      </c>
      <c r="V140" s="223">
        <f t="shared" si="78"/>
        <v>0</v>
      </c>
      <c r="W140" s="223">
        <f t="shared" si="78"/>
        <v>0</v>
      </c>
      <c r="X140" s="223">
        <f t="shared" si="78"/>
        <v>0</v>
      </c>
      <c r="Y140" s="224">
        <f t="shared" si="78"/>
        <v>0</v>
      </c>
      <c r="Z140" s="328">
        <f t="shared" si="84"/>
        <v>0</v>
      </c>
      <c r="AA140" s="223">
        <f t="shared" si="84"/>
        <v>0</v>
      </c>
      <c r="AB140" s="223">
        <f t="shared" si="84"/>
        <v>0</v>
      </c>
      <c r="AC140" s="223">
        <f t="shared" si="84"/>
        <v>0</v>
      </c>
      <c r="AD140" s="223">
        <f t="shared" si="84"/>
        <v>0</v>
      </c>
      <c r="AE140" s="223">
        <f t="shared" si="84"/>
        <v>0</v>
      </c>
      <c r="AF140" s="223">
        <f t="shared" si="84"/>
        <v>0</v>
      </c>
      <c r="AG140" s="223">
        <f t="shared" si="84"/>
        <v>0</v>
      </c>
      <c r="AH140" s="223">
        <f t="shared" si="79"/>
        <v>0</v>
      </c>
      <c r="AI140" s="223">
        <f t="shared" si="79"/>
        <v>0</v>
      </c>
      <c r="AJ140" s="223">
        <f t="shared" si="79"/>
        <v>0</v>
      </c>
      <c r="AK140" s="223">
        <f t="shared" si="79"/>
        <v>0</v>
      </c>
      <c r="AL140" s="224">
        <f t="shared" si="79"/>
        <v>0</v>
      </c>
      <c r="AM140" s="328" t="str">
        <f t="shared" si="72"/>
        <v/>
      </c>
      <c r="AN140" s="223" t="str">
        <f t="shared" si="85"/>
        <v/>
      </c>
      <c r="AO140" s="223">
        <f t="shared" si="85"/>
        <v>0</v>
      </c>
      <c r="AP140" s="223">
        <f t="shared" si="85"/>
        <v>0</v>
      </c>
      <c r="AQ140" s="223">
        <f t="shared" si="85"/>
        <v>0</v>
      </c>
      <c r="AR140" s="223">
        <f t="shared" si="85"/>
        <v>0</v>
      </c>
      <c r="AS140" s="223">
        <f t="shared" si="85"/>
        <v>0</v>
      </c>
      <c r="AT140" s="223">
        <f t="shared" si="85"/>
        <v>0</v>
      </c>
      <c r="AU140" s="223">
        <f t="shared" si="85"/>
        <v>0</v>
      </c>
      <c r="AV140" s="223">
        <f t="shared" si="80"/>
        <v>0</v>
      </c>
      <c r="AW140" s="223">
        <f t="shared" si="80"/>
        <v>0</v>
      </c>
      <c r="AX140" s="223">
        <f t="shared" si="80"/>
        <v>0</v>
      </c>
      <c r="AY140" s="223">
        <f t="shared" si="80"/>
        <v>0</v>
      </c>
      <c r="AZ140" s="224">
        <f t="shared" si="80"/>
        <v>0</v>
      </c>
      <c r="BA140" s="328" t="str">
        <f t="shared" si="74"/>
        <v/>
      </c>
      <c r="BB140" s="223" t="str">
        <f t="shared" si="86"/>
        <v/>
      </c>
      <c r="BC140" s="223">
        <f t="shared" si="86"/>
        <v>0</v>
      </c>
      <c r="BD140" s="223">
        <f t="shared" si="86"/>
        <v>0</v>
      </c>
      <c r="BE140" s="223">
        <f t="shared" si="86"/>
        <v>0</v>
      </c>
      <c r="BF140" s="223">
        <f t="shared" si="86"/>
        <v>0</v>
      </c>
      <c r="BG140" s="223">
        <f t="shared" si="86"/>
        <v>0</v>
      </c>
      <c r="BH140" s="223">
        <f t="shared" si="86"/>
        <v>0</v>
      </c>
      <c r="BI140" s="223">
        <f t="shared" si="86"/>
        <v>0</v>
      </c>
      <c r="BJ140" s="223">
        <f t="shared" si="81"/>
        <v>0</v>
      </c>
      <c r="BK140" s="223">
        <f t="shared" si="81"/>
        <v>0</v>
      </c>
      <c r="BL140" s="223">
        <f t="shared" si="81"/>
        <v>0</v>
      </c>
      <c r="BM140" s="223">
        <f t="shared" si="81"/>
        <v>0</v>
      </c>
      <c r="BN140" s="224">
        <f t="shared" si="81"/>
        <v>0</v>
      </c>
      <c r="BO140" s="328" t="str">
        <f t="shared" si="76"/>
        <v/>
      </c>
      <c r="BP140" s="223" t="str">
        <f t="shared" si="87"/>
        <v/>
      </c>
      <c r="BQ140" s="223">
        <f t="shared" si="87"/>
        <v>0</v>
      </c>
      <c r="BR140" s="223">
        <f t="shared" si="87"/>
        <v>0</v>
      </c>
      <c r="BS140" s="223">
        <f t="shared" si="87"/>
        <v>0</v>
      </c>
      <c r="BT140" s="223">
        <f t="shared" si="87"/>
        <v>0</v>
      </c>
      <c r="BU140" s="223">
        <f t="shared" si="87"/>
        <v>0</v>
      </c>
      <c r="BV140" s="223">
        <f t="shared" si="87"/>
        <v>0</v>
      </c>
      <c r="BW140" s="223">
        <f t="shared" si="87"/>
        <v>0</v>
      </c>
      <c r="BX140" s="223">
        <f t="shared" si="82"/>
        <v>0</v>
      </c>
      <c r="BY140" s="223">
        <f t="shared" si="82"/>
        <v>0</v>
      </c>
      <c r="BZ140" s="223">
        <f t="shared" si="82"/>
        <v>0</v>
      </c>
      <c r="CA140" s="223">
        <f t="shared" si="82"/>
        <v>0</v>
      </c>
      <c r="CB140" s="224">
        <f t="shared" si="82"/>
        <v>0</v>
      </c>
    </row>
    <row r="141" spans="2:80" ht="24" customHeight="1">
      <c r="B141" s="150">
        <v>137</v>
      </c>
      <c r="C141" s="71"/>
      <c r="D141" s="69"/>
      <c r="E141" s="376"/>
      <c r="F141" s="218"/>
      <c r="G141" s="71"/>
      <c r="H141" s="218" t="s">
        <v>251</v>
      </c>
      <c r="I141" s="517"/>
      <c r="J141" s="508">
        <v>0.25</v>
      </c>
      <c r="K141" s="492">
        <v>100</v>
      </c>
      <c r="L141" s="328" t="str">
        <f t="shared" si="69"/>
        <v/>
      </c>
      <c r="M141" s="223">
        <f t="shared" si="88"/>
        <v>0</v>
      </c>
      <c r="N141" s="223">
        <f t="shared" si="83"/>
        <v>0</v>
      </c>
      <c r="O141" s="223">
        <f t="shared" si="83"/>
        <v>0</v>
      </c>
      <c r="P141" s="223">
        <f t="shared" si="83"/>
        <v>0</v>
      </c>
      <c r="Q141" s="223">
        <f t="shared" si="83"/>
        <v>0</v>
      </c>
      <c r="R141" s="223">
        <f t="shared" si="83"/>
        <v>0</v>
      </c>
      <c r="S141" s="223">
        <f t="shared" si="83"/>
        <v>0</v>
      </c>
      <c r="T141" s="223">
        <f t="shared" si="83"/>
        <v>0</v>
      </c>
      <c r="U141" s="223">
        <f t="shared" si="78"/>
        <v>0</v>
      </c>
      <c r="V141" s="223">
        <f t="shared" si="78"/>
        <v>0</v>
      </c>
      <c r="W141" s="223">
        <f t="shared" si="78"/>
        <v>0</v>
      </c>
      <c r="X141" s="223">
        <f t="shared" si="78"/>
        <v>0</v>
      </c>
      <c r="Y141" s="224">
        <f t="shared" si="78"/>
        <v>0</v>
      </c>
      <c r="Z141" s="328">
        <f t="shared" si="84"/>
        <v>0</v>
      </c>
      <c r="AA141" s="223">
        <f t="shared" si="84"/>
        <v>0</v>
      </c>
      <c r="AB141" s="223">
        <f t="shared" si="84"/>
        <v>0</v>
      </c>
      <c r="AC141" s="223">
        <f t="shared" si="84"/>
        <v>0</v>
      </c>
      <c r="AD141" s="223">
        <f t="shared" si="84"/>
        <v>0</v>
      </c>
      <c r="AE141" s="223">
        <f t="shared" si="84"/>
        <v>0</v>
      </c>
      <c r="AF141" s="223">
        <f t="shared" si="84"/>
        <v>0</v>
      </c>
      <c r="AG141" s="223">
        <f t="shared" si="84"/>
        <v>0</v>
      </c>
      <c r="AH141" s="223">
        <f t="shared" si="79"/>
        <v>0</v>
      </c>
      <c r="AI141" s="223">
        <f t="shared" si="79"/>
        <v>0</v>
      </c>
      <c r="AJ141" s="223">
        <f t="shared" si="79"/>
        <v>0</v>
      </c>
      <c r="AK141" s="223">
        <f t="shared" si="79"/>
        <v>0</v>
      </c>
      <c r="AL141" s="224">
        <f t="shared" si="79"/>
        <v>0</v>
      </c>
      <c r="AM141" s="328" t="str">
        <f t="shared" si="72"/>
        <v/>
      </c>
      <c r="AN141" s="223" t="str">
        <f t="shared" si="85"/>
        <v/>
      </c>
      <c r="AO141" s="223">
        <f t="shared" si="85"/>
        <v>0</v>
      </c>
      <c r="AP141" s="223">
        <f t="shared" si="85"/>
        <v>0</v>
      </c>
      <c r="AQ141" s="223">
        <f t="shared" si="85"/>
        <v>0</v>
      </c>
      <c r="AR141" s="223">
        <f t="shared" si="85"/>
        <v>0</v>
      </c>
      <c r="AS141" s="223">
        <f t="shared" si="85"/>
        <v>0</v>
      </c>
      <c r="AT141" s="223">
        <f t="shared" si="85"/>
        <v>0</v>
      </c>
      <c r="AU141" s="223">
        <f t="shared" si="85"/>
        <v>0</v>
      </c>
      <c r="AV141" s="223">
        <f t="shared" si="80"/>
        <v>0</v>
      </c>
      <c r="AW141" s="223">
        <f t="shared" si="80"/>
        <v>0</v>
      </c>
      <c r="AX141" s="223">
        <f t="shared" si="80"/>
        <v>0</v>
      </c>
      <c r="AY141" s="223">
        <f t="shared" si="80"/>
        <v>0</v>
      </c>
      <c r="AZ141" s="224">
        <f t="shared" si="80"/>
        <v>0</v>
      </c>
      <c r="BA141" s="328" t="str">
        <f t="shared" si="74"/>
        <v/>
      </c>
      <c r="BB141" s="223" t="str">
        <f t="shared" si="86"/>
        <v/>
      </c>
      <c r="BC141" s="223">
        <f t="shared" si="86"/>
        <v>0</v>
      </c>
      <c r="BD141" s="223">
        <f t="shared" si="86"/>
        <v>0</v>
      </c>
      <c r="BE141" s="223">
        <f t="shared" si="86"/>
        <v>0</v>
      </c>
      <c r="BF141" s="223">
        <f t="shared" si="86"/>
        <v>0</v>
      </c>
      <c r="BG141" s="223">
        <f t="shared" si="86"/>
        <v>0</v>
      </c>
      <c r="BH141" s="223">
        <f t="shared" si="86"/>
        <v>0</v>
      </c>
      <c r="BI141" s="223">
        <f t="shared" si="86"/>
        <v>0</v>
      </c>
      <c r="BJ141" s="223">
        <f t="shared" si="81"/>
        <v>0</v>
      </c>
      <c r="BK141" s="223">
        <f t="shared" si="81"/>
        <v>0</v>
      </c>
      <c r="BL141" s="223">
        <f t="shared" si="81"/>
        <v>0</v>
      </c>
      <c r="BM141" s="223">
        <f t="shared" si="81"/>
        <v>0</v>
      </c>
      <c r="BN141" s="224">
        <f t="shared" si="81"/>
        <v>0</v>
      </c>
      <c r="BO141" s="328" t="str">
        <f t="shared" si="76"/>
        <v/>
      </c>
      <c r="BP141" s="223" t="str">
        <f t="shared" si="87"/>
        <v/>
      </c>
      <c r="BQ141" s="223">
        <f t="shared" si="87"/>
        <v>0</v>
      </c>
      <c r="BR141" s="223">
        <f t="shared" si="87"/>
        <v>0</v>
      </c>
      <c r="BS141" s="223">
        <f t="shared" si="87"/>
        <v>0</v>
      </c>
      <c r="BT141" s="223">
        <f t="shared" si="87"/>
        <v>0</v>
      </c>
      <c r="BU141" s="223">
        <f t="shared" si="87"/>
        <v>0</v>
      </c>
      <c r="BV141" s="223">
        <f t="shared" si="87"/>
        <v>0</v>
      </c>
      <c r="BW141" s="223">
        <f t="shared" si="87"/>
        <v>0</v>
      </c>
      <c r="BX141" s="223">
        <f t="shared" si="82"/>
        <v>0</v>
      </c>
      <c r="BY141" s="223">
        <f t="shared" si="82"/>
        <v>0</v>
      </c>
      <c r="BZ141" s="223">
        <f t="shared" si="82"/>
        <v>0</v>
      </c>
      <c r="CA141" s="223">
        <f t="shared" si="82"/>
        <v>0</v>
      </c>
      <c r="CB141" s="224">
        <f t="shared" si="82"/>
        <v>0</v>
      </c>
    </row>
    <row r="142" spans="2:80" ht="24" customHeight="1">
      <c r="B142" s="150">
        <v>138</v>
      </c>
      <c r="C142" s="71"/>
      <c r="D142" s="69"/>
      <c r="E142" s="376"/>
      <c r="F142" s="218"/>
      <c r="G142" s="71"/>
      <c r="H142" s="218" t="s">
        <v>251</v>
      </c>
      <c r="I142" s="517"/>
      <c r="J142" s="508">
        <v>0.25</v>
      </c>
      <c r="K142" s="492">
        <v>100</v>
      </c>
      <c r="L142" s="328" t="str">
        <f t="shared" si="69"/>
        <v/>
      </c>
      <c r="M142" s="223">
        <f t="shared" si="88"/>
        <v>0</v>
      </c>
      <c r="N142" s="223">
        <f t="shared" si="83"/>
        <v>0</v>
      </c>
      <c r="O142" s="223">
        <f t="shared" si="83"/>
        <v>0</v>
      </c>
      <c r="P142" s="223">
        <f t="shared" si="83"/>
        <v>0</v>
      </c>
      <c r="Q142" s="223">
        <f t="shared" si="83"/>
        <v>0</v>
      </c>
      <c r="R142" s="223">
        <f t="shared" si="83"/>
        <v>0</v>
      </c>
      <c r="S142" s="223">
        <f t="shared" si="83"/>
        <v>0</v>
      </c>
      <c r="T142" s="223">
        <f t="shared" si="83"/>
        <v>0</v>
      </c>
      <c r="U142" s="223">
        <f t="shared" si="78"/>
        <v>0</v>
      </c>
      <c r="V142" s="223">
        <f t="shared" si="78"/>
        <v>0</v>
      </c>
      <c r="W142" s="223">
        <f t="shared" si="78"/>
        <v>0</v>
      </c>
      <c r="X142" s="223">
        <f t="shared" si="78"/>
        <v>0</v>
      </c>
      <c r="Y142" s="224">
        <f t="shared" si="78"/>
        <v>0</v>
      </c>
      <c r="Z142" s="328">
        <f t="shared" si="84"/>
        <v>0</v>
      </c>
      <c r="AA142" s="223">
        <f t="shared" si="84"/>
        <v>0</v>
      </c>
      <c r="AB142" s="223">
        <f t="shared" si="84"/>
        <v>0</v>
      </c>
      <c r="AC142" s="223">
        <f t="shared" si="84"/>
        <v>0</v>
      </c>
      <c r="AD142" s="223">
        <f t="shared" si="84"/>
        <v>0</v>
      </c>
      <c r="AE142" s="223">
        <f t="shared" si="84"/>
        <v>0</v>
      </c>
      <c r="AF142" s="223">
        <f t="shared" si="84"/>
        <v>0</v>
      </c>
      <c r="AG142" s="223">
        <f t="shared" si="84"/>
        <v>0</v>
      </c>
      <c r="AH142" s="223">
        <f t="shared" si="79"/>
        <v>0</v>
      </c>
      <c r="AI142" s="223">
        <f t="shared" si="79"/>
        <v>0</v>
      </c>
      <c r="AJ142" s="223">
        <f t="shared" si="79"/>
        <v>0</v>
      </c>
      <c r="AK142" s="223">
        <f t="shared" si="79"/>
        <v>0</v>
      </c>
      <c r="AL142" s="224">
        <f t="shared" si="79"/>
        <v>0</v>
      </c>
      <c r="AM142" s="328" t="str">
        <f t="shared" si="72"/>
        <v/>
      </c>
      <c r="AN142" s="223" t="str">
        <f t="shared" si="85"/>
        <v/>
      </c>
      <c r="AO142" s="223">
        <f t="shared" si="85"/>
        <v>0</v>
      </c>
      <c r="AP142" s="223">
        <f t="shared" si="85"/>
        <v>0</v>
      </c>
      <c r="AQ142" s="223">
        <f t="shared" si="85"/>
        <v>0</v>
      </c>
      <c r="AR142" s="223">
        <f t="shared" si="85"/>
        <v>0</v>
      </c>
      <c r="AS142" s="223">
        <f t="shared" si="85"/>
        <v>0</v>
      </c>
      <c r="AT142" s="223">
        <f t="shared" si="85"/>
        <v>0</v>
      </c>
      <c r="AU142" s="223">
        <f t="shared" si="85"/>
        <v>0</v>
      </c>
      <c r="AV142" s="223">
        <f t="shared" si="80"/>
        <v>0</v>
      </c>
      <c r="AW142" s="223">
        <f t="shared" si="80"/>
        <v>0</v>
      </c>
      <c r="AX142" s="223">
        <f t="shared" si="80"/>
        <v>0</v>
      </c>
      <c r="AY142" s="223">
        <f t="shared" si="80"/>
        <v>0</v>
      </c>
      <c r="AZ142" s="224">
        <f t="shared" si="80"/>
        <v>0</v>
      </c>
      <c r="BA142" s="328" t="str">
        <f t="shared" si="74"/>
        <v/>
      </c>
      <c r="BB142" s="223" t="str">
        <f t="shared" si="86"/>
        <v/>
      </c>
      <c r="BC142" s="223">
        <f t="shared" si="86"/>
        <v>0</v>
      </c>
      <c r="BD142" s="223">
        <f t="shared" si="86"/>
        <v>0</v>
      </c>
      <c r="BE142" s="223">
        <f t="shared" si="86"/>
        <v>0</v>
      </c>
      <c r="BF142" s="223">
        <f t="shared" si="86"/>
        <v>0</v>
      </c>
      <c r="BG142" s="223">
        <f t="shared" si="86"/>
        <v>0</v>
      </c>
      <c r="BH142" s="223">
        <f t="shared" si="86"/>
        <v>0</v>
      </c>
      <c r="BI142" s="223">
        <f t="shared" si="86"/>
        <v>0</v>
      </c>
      <c r="BJ142" s="223">
        <f t="shared" si="81"/>
        <v>0</v>
      </c>
      <c r="BK142" s="223">
        <f t="shared" si="81"/>
        <v>0</v>
      </c>
      <c r="BL142" s="223">
        <f t="shared" si="81"/>
        <v>0</v>
      </c>
      <c r="BM142" s="223">
        <f t="shared" si="81"/>
        <v>0</v>
      </c>
      <c r="BN142" s="224">
        <f t="shared" si="81"/>
        <v>0</v>
      </c>
      <c r="BO142" s="328" t="str">
        <f t="shared" si="76"/>
        <v/>
      </c>
      <c r="BP142" s="223" t="str">
        <f t="shared" si="87"/>
        <v/>
      </c>
      <c r="BQ142" s="223">
        <f t="shared" si="87"/>
        <v>0</v>
      </c>
      <c r="BR142" s="223">
        <f t="shared" si="87"/>
        <v>0</v>
      </c>
      <c r="BS142" s="223">
        <f t="shared" si="87"/>
        <v>0</v>
      </c>
      <c r="BT142" s="223">
        <f t="shared" si="87"/>
        <v>0</v>
      </c>
      <c r="BU142" s="223">
        <f t="shared" si="87"/>
        <v>0</v>
      </c>
      <c r="BV142" s="223">
        <f t="shared" si="87"/>
        <v>0</v>
      </c>
      <c r="BW142" s="223">
        <f t="shared" si="87"/>
        <v>0</v>
      </c>
      <c r="BX142" s="223">
        <f t="shared" si="82"/>
        <v>0</v>
      </c>
      <c r="BY142" s="223">
        <f t="shared" si="82"/>
        <v>0</v>
      </c>
      <c r="BZ142" s="223">
        <f t="shared" si="82"/>
        <v>0</v>
      </c>
      <c r="CA142" s="223">
        <f t="shared" si="82"/>
        <v>0</v>
      </c>
      <c r="CB142" s="224">
        <f t="shared" si="82"/>
        <v>0</v>
      </c>
    </row>
    <row r="143" spans="2:80" ht="24" customHeight="1">
      <c r="B143" s="150">
        <v>139</v>
      </c>
      <c r="C143" s="71"/>
      <c r="D143" s="69"/>
      <c r="E143" s="376"/>
      <c r="F143" s="218"/>
      <c r="G143" s="71"/>
      <c r="H143" s="218" t="s">
        <v>251</v>
      </c>
      <c r="I143" s="517"/>
      <c r="J143" s="508">
        <v>0.25</v>
      </c>
      <c r="K143" s="492">
        <v>100</v>
      </c>
      <c r="L143" s="328" t="str">
        <f t="shared" si="69"/>
        <v/>
      </c>
      <c r="M143" s="223">
        <f t="shared" si="88"/>
        <v>0</v>
      </c>
      <c r="N143" s="223">
        <f t="shared" si="83"/>
        <v>0</v>
      </c>
      <c r="O143" s="223">
        <f t="shared" si="83"/>
        <v>0</v>
      </c>
      <c r="P143" s="223">
        <f t="shared" si="83"/>
        <v>0</v>
      </c>
      <c r="Q143" s="223">
        <f t="shared" si="83"/>
        <v>0</v>
      </c>
      <c r="R143" s="223">
        <f t="shared" si="83"/>
        <v>0</v>
      </c>
      <c r="S143" s="223">
        <f t="shared" si="83"/>
        <v>0</v>
      </c>
      <c r="T143" s="223">
        <f t="shared" si="83"/>
        <v>0</v>
      </c>
      <c r="U143" s="223">
        <f t="shared" si="78"/>
        <v>0</v>
      </c>
      <c r="V143" s="223">
        <f t="shared" si="78"/>
        <v>0</v>
      </c>
      <c r="W143" s="223">
        <f t="shared" si="78"/>
        <v>0</v>
      </c>
      <c r="X143" s="223">
        <f t="shared" si="78"/>
        <v>0</v>
      </c>
      <c r="Y143" s="224">
        <f t="shared" si="78"/>
        <v>0</v>
      </c>
      <c r="Z143" s="328">
        <f t="shared" si="84"/>
        <v>0</v>
      </c>
      <c r="AA143" s="223">
        <f t="shared" si="84"/>
        <v>0</v>
      </c>
      <c r="AB143" s="223">
        <f t="shared" si="84"/>
        <v>0</v>
      </c>
      <c r="AC143" s="223">
        <f t="shared" si="84"/>
        <v>0</v>
      </c>
      <c r="AD143" s="223">
        <f t="shared" si="84"/>
        <v>0</v>
      </c>
      <c r="AE143" s="223">
        <f t="shared" si="84"/>
        <v>0</v>
      </c>
      <c r="AF143" s="223">
        <f t="shared" si="84"/>
        <v>0</v>
      </c>
      <c r="AG143" s="223">
        <f t="shared" si="84"/>
        <v>0</v>
      </c>
      <c r="AH143" s="223">
        <f t="shared" si="79"/>
        <v>0</v>
      </c>
      <c r="AI143" s="223">
        <f t="shared" si="79"/>
        <v>0</v>
      </c>
      <c r="AJ143" s="223">
        <f t="shared" si="79"/>
        <v>0</v>
      </c>
      <c r="AK143" s="223">
        <f t="shared" si="79"/>
        <v>0</v>
      </c>
      <c r="AL143" s="224">
        <f t="shared" si="79"/>
        <v>0</v>
      </c>
      <c r="AM143" s="328" t="str">
        <f t="shared" si="72"/>
        <v/>
      </c>
      <c r="AN143" s="223" t="str">
        <f t="shared" si="85"/>
        <v/>
      </c>
      <c r="AO143" s="223">
        <f t="shared" si="85"/>
        <v>0</v>
      </c>
      <c r="AP143" s="223">
        <f t="shared" si="85"/>
        <v>0</v>
      </c>
      <c r="AQ143" s="223">
        <f t="shared" si="85"/>
        <v>0</v>
      </c>
      <c r="AR143" s="223">
        <f t="shared" si="85"/>
        <v>0</v>
      </c>
      <c r="AS143" s="223">
        <f t="shared" si="85"/>
        <v>0</v>
      </c>
      <c r="AT143" s="223">
        <f t="shared" si="85"/>
        <v>0</v>
      </c>
      <c r="AU143" s="223">
        <f t="shared" si="85"/>
        <v>0</v>
      </c>
      <c r="AV143" s="223">
        <f t="shared" si="80"/>
        <v>0</v>
      </c>
      <c r="AW143" s="223">
        <f t="shared" si="80"/>
        <v>0</v>
      </c>
      <c r="AX143" s="223">
        <f t="shared" si="80"/>
        <v>0</v>
      </c>
      <c r="AY143" s="223">
        <f t="shared" si="80"/>
        <v>0</v>
      </c>
      <c r="AZ143" s="224">
        <f t="shared" si="80"/>
        <v>0</v>
      </c>
      <c r="BA143" s="328" t="str">
        <f t="shared" si="74"/>
        <v/>
      </c>
      <c r="BB143" s="223" t="str">
        <f t="shared" si="86"/>
        <v/>
      </c>
      <c r="BC143" s="223">
        <f t="shared" si="86"/>
        <v>0</v>
      </c>
      <c r="BD143" s="223">
        <f t="shared" si="86"/>
        <v>0</v>
      </c>
      <c r="BE143" s="223">
        <f t="shared" si="86"/>
        <v>0</v>
      </c>
      <c r="BF143" s="223">
        <f t="shared" si="86"/>
        <v>0</v>
      </c>
      <c r="BG143" s="223">
        <f t="shared" si="86"/>
        <v>0</v>
      </c>
      <c r="BH143" s="223">
        <f t="shared" si="86"/>
        <v>0</v>
      </c>
      <c r="BI143" s="223">
        <f t="shared" si="86"/>
        <v>0</v>
      </c>
      <c r="BJ143" s="223">
        <f t="shared" si="81"/>
        <v>0</v>
      </c>
      <c r="BK143" s="223">
        <f t="shared" si="81"/>
        <v>0</v>
      </c>
      <c r="BL143" s="223">
        <f t="shared" si="81"/>
        <v>0</v>
      </c>
      <c r="BM143" s="223">
        <f t="shared" si="81"/>
        <v>0</v>
      </c>
      <c r="BN143" s="224">
        <f t="shared" si="81"/>
        <v>0</v>
      </c>
      <c r="BO143" s="328" t="str">
        <f t="shared" si="76"/>
        <v/>
      </c>
      <c r="BP143" s="223" t="str">
        <f t="shared" si="87"/>
        <v/>
      </c>
      <c r="BQ143" s="223">
        <f t="shared" si="87"/>
        <v>0</v>
      </c>
      <c r="BR143" s="223">
        <f t="shared" si="87"/>
        <v>0</v>
      </c>
      <c r="BS143" s="223">
        <f t="shared" si="87"/>
        <v>0</v>
      </c>
      <c r="BT143" s="223">
        <f t="shared" si="87"/>
        <v>0</v>
      </c>
      <c r="BU143" s="223">
        <f t="shared" si="87"/>
        <v>0</v>
      </c>
      <c r="BV143" s="223">
        <f t="shared" si="87"/>
        <v>0</v>
      </c>
      <c r="BW143" s="223">
        <f t="shared" si="87"/>
        <v>0</v>
      </c>
      <c r="BX143" s="223">
        <f t="shared" si="82"/>
        <v>0</v>
      </c>
      <c r="BY143" s="223">
        <f t="shared" si="82"/>
        <v>0</v>
      </c>
      <c r="BZ143" s="223">
        <f t="shared" si="82"/>
        <v>0</v>
      </c>
      <c r="CA143" s="223">
        <f t="shared" si="82"/>
        <v>0</v>
      </c>
      <c r="CB143" s="224">
        <f t="shared" si="82"/>
        <v>0</v>
      </c>
    </row>
    <row r="144" spans="2:80" ht="24" customHeight="1">
      <c r="B144" s="150">
        <v>140</v>
      </c>
      <c r="C144" s="71"/>
      <c r="D144" s="69"/>
      <c r="E144" s="376"/>
      <c r="F144" s="218"/>
      <c r="G144" s="71"/>
      <c r="H144" s="218" t="s">
        <v>251</v>
      </c>
      <c r="I144" s="517"/>
      <c r="J144" s="508">
        <v>0.25</v>
      </c>
      <c r="K144" s="492">
        <v>100</v>
      </c>
      <c r="L144" s="328" t="str">
        <f t="shared" si="69"/>
        <v/>
      </c>
      <c r="M144" s="223">
        <f t="shared" si="88"/>
        <v>0</v>
      </c>
      <c r="N144" s="223">
        <f t="shared" si="83"/>
        <v>0</v>
      </c>
      <c r="O144" s="223">
        <f t="shared" si="83"/>
        <v>0</v>
      </c>
      <c r="P144" s="223">
        <f t="shared" si="83"/>
        <v>0</v>
      </c>
      <c r="Q144" s="223">
        <f t="shared" si="83"/>
        <v>0</v>
      </c>
      <c r="R144" s="223">
        <f t="shared" si="83"/>
        <v>0</v>
      </c>
      <c r="S144" s="223">
        <f t="shared" si="83"/>
        <v>0</v>
      </c>
      <c r="T144" s="223">
        <f t="shared" si="83"/>
        <v>0</v>
      </c>
      <c r="U144" s="223">
        <f t="shared" si="78"/>
        <v>0</v>
      </c>
      <c r="V144" s="223">
        <f t="shared" si="78"/>
        <v>0</v>
      </c>
      <c r="W144" s="223">
        <f t="shared" si="78"/>
        <v>0</v>
      </c>
      <c r="X144" s="223">
        <f t="shared" si="78"/>
        <v>0</v>
      </c>
      <c r="Y144" s="224">
        <f t="shared" si="78"/>
        <v>0</v>
      </c>
      <c r="Z144" s="328">
        <f t="shared" si="84"/>
        <v>0</v>
      </c>
      <c r="AA144" s="223">
        <f t="shared" si="84"/>
        <v>0</v>
      </c>
      <c r="AB144" s="223">
        <f t="shared" si="84"/>
        <v>0</v>
      </c>
      <c r="AC144" s="223">
        <f t="shared" si="84"/>
        <v>0</v>
      </c>
      <c r="AD144" s="223">
        <f t="shared" si="84"/>
        <v>0</v>
      </c>
      <c r="AE144" s="223">
        <f t="shared" si="84"/>
        <v>0</v>
      </c>
      <c r="AF144" s="223">
        <f t="shared" si="84"/>
        <v>0</v>
      </c>
      <c r="AG144" s="223">
        <f t="shared" si="84"/>
        <v>0</v>
      </c>
      <c r="AH144" s="223">
        <f t="shared" si="79"/>
        <v>0</v>
      </c>
      <c r="AI144" s="223">
        <f t="shared" si="79"/>
        <v>0</v>
      </c>
      <c r="AJ144" s="223">
        <f t="shared" si="79"/>
        <v>0</v>
      </c>
      <c r="AK144" s="223">
        <f t="shared" si="79"/>
        <v>0</v>
      </c>
      <c r="AL144" s="224">
        <f t="shared" si="79"/>
        <v>0</v>
      </c>
      <c r="AM144" s="328" t="str">
        <f t="shared" si="72"/>
        <v/>
      </c>
      <c r="AN144" s="223" t="str">
        <f t="shared" si="85"/>
        <v/>
      </c>
      <c r="AO144" s="223">
        <f t="shared" si="85"/>
        <v>0</v>
      </c>
      <c r="AP144" s="223">
        <f t="shared" si="85"/>
        <v>0</v>
      </c>
      <c r="AQ144" s="223">
        <f t="shared" si="85"/>
        <v>0</v>
      </c>
      <c r="AR144" s="223">
        <f t="shared" si="85"/>
        <v>0</v>
      </c>
      <c r="AS144" s="223">
        <f t="shared" si="85"/>
        <v>0</v>
      </c>
      <c r="AT144" s="223">
        <f t="shared" si="85"/>
        <v>0</v>
      </c>
      <c r="AU144" s="223">
        <f t="shared" si="85"/>
        <v>0</v>
      </c>
      <c r="AV144" s="223">
        <f t="shared" si="80"/>
        <v>0</v>
      </c>
      <c r="AW144" s="223">
        <f t="shared" si="80"/>
        <v>0</v>
      </c>
      <c r="AX144" s="223">
        <f t="shared" si="80"/>
        <v>0</v>
      </c>
      <c r="AY144" s="223">
        <f t="shared" si="80"/>
        <v>0</v>
      </c>
      <c r="AZ144" s="224">
        <f t="shared" si="80"/>
        <v>0</v>
      </c>
      <c r="BA144" s="328" t="str">
        <f t="shared" si="74"/>
        <v/>
      </c>
      <c r="BB144" s="223" t="str">
        <f t="shared" si="86"/>
        <v/>
      </c>
      <c r="BC144" s="223">
        <f t="shared" si="86"/>
        <v>0</v>
      </c>
      <c r="BD144" s="223">
        <f t="shared" si="86"/>
        <v>0</v>
      </c>
      <c r="BE144" s="223">
        <f t="shared" si="86"/>
        <v>0</v>
      </c>
      <c r="BF144" s="223">
        <f t="shared" si="86"/>
        <v>0</v>
      </c>
      <c r="BG144" s="223">
        <f t="shared" si="86"/>
        <v>0</v>
      </c>
      <c r="BH144" s="223">
        <f t="shared" si="86"/>
        <v>0</v>
      </c>
      <c r="BI144" s="223">
        <f t="shared" si="86"/>
        <v>0</v>
      </c>
      <c r="BJ144" s="223">
        <f t="shared" si="81"/>
        <v>0</v>
      </c>
      <c r="BK144" s="223">
        <f t="shared" si="81"/>
        <v>0</v>
      </c>
      <c r="BL144" s="223">
        <f t="shared" si="81"/>
        <v>0</v>
      </c>
      <c r="BM144" s="223">
        <f t="shared" si="81"/>
        <v>0</v>
      </c>
      <c r="BN144" s="224">
        <f t="shared" si="81"/>
        <v>0</v>
      </c>
      <c r="BO144" s="328" t="str">
        <f t="shared" si="76"/>
        <v/>
      </c>
      <c r="BP144" s="223" t="str">
        <f t="shared" si="87"/>
        <v/>
      </c>
      <c r="BQ144" s="223">
        <f t="shared" si="87"/>
        <v>0</v>
      </c>
      <c r="BR144" s="223">
        <f t="shared" si="87"/>
        <v>0</v>
      </c>
      <c r="BS144" s="223">
        <f t="shared" si="87"/>
        <v>0</v>
      </c>
      <c r="BT144" s="223">
        <f t="shared" si="87"/>
        <v>0</v>
      </c>
      <c r="BU144" s="223">
        <f t="shared" si="87"/>
        <v>0</v>
      </c>
      <c r="BV144" s="223">
        <f t="shared" si="87"/>
        <v>0</v>
      </c>
      <c r="BW144" s="223">
        <f t="shared" si="87"/>
        <v>0</v>
      </c>
      <c r="BX144" s="223">
        <f t="shared" si="82"/>
        <v>0</v>
      </c>
      <c r="BY144" s="223">
        <f t="shared" si="82"/>
        <v>0</v>
      </c>
      <c r="BZ144" s="223">
        <f t="shared" si="82"/>
        <v>0</v>
      </c>
      <c r="CA144" s="223">
        <f t="shared" si="82"/>
        <v>0</v>
      </c>
      <c r="CB144" s="224">
        <f t="shared" si="82"/>
        <v>0</v>
      </c>
    </row>
    <row r="145" spans="2:82" ht="24" customHeight="1">
      <c r="B145" s="150">
        <v>141</v>
      </c>
      <c r="C145" s="71"/>
      <c r="D145" s="69"/>
      <c r="E145" s="376"/>
      <c r="F145" s="218"/>
      <c r="G145" s="71"/>
      <c r="H145" s="218" t="s">
        <v>251</v>
      </c>
      <c r="I145" s="517"/>
      <c r="J145" s="508">
        <v>0.25</v>
      </c>
      <c r="K145" s="492">
        <v>100</v>
      </c>
      <c r="L145" s="328" t="str">
        <f t="shared" si="69"/>
        <v/>
      </c>
      <c r="M145" s="223">
        <f t="shared" si="88"/>
        <v>0</v>
      </c>
      <c r="N145" s="223">
        <f t="shared" si="83"/>
        <v>0</v>
      </c>
      <c r="O145" s="223">
        <f t="shared" si="83"/>
        <v>0</v>
      </c>
      <c r="P145" s="223">
        <f t="shared" si="83"/>
        <v>0</v>
      </c>
      <c r="Q145" s="223">
        <f t="shared" si="83"/>
        <v>0</v>
      </c>
      <c r="R145" s="223">
        <f t="shared" si="83"/>
        <v>0</v>
      </c>
      <c r="S145" s="223">
        <f t="shared" si="83"/>
        <v>0</v>
      </c>
      <c r="T145" s="223">
        <f t="shared" si="83"/>
        <v>0</v>
      </c>
      <c r="U145" s="223">
        <f t="shared" si="78"/>
        <v>0</v>
      </c>
      <c r="V145" s="223">
        <f t="shared" si="78"/>
        <v>0</v>
      </c>
      <c r="W145" s="223">
        <f t="shared" si="78"/>
        <v>0</v>
      </c>
      <c r="X145" s="223">
        <f t="shared" si="78"/>
        <v>0</v>
      </c>
      <c r="Y145" s="224">
        <f t="shared" si="78"/>
        <v>0</v>
      </c>
      <c r="Z145" s="328">
        <f t="shared" si="84"/>
        <v>0</v>
      </c>
      <c r="AA145" s="223">
        <f t="shared" si="84"/>
        <v>0</v>
      </c>
      <c r="AB145" s="223">
        <f t="shared" si="84"/>
        <v>0</v>
      </c>
      <c r="AC145" s="223">
        <f t="shared" si="84"/>
        <v>0</v>
      </c>
      <c r="AD145" s="223">
        <f t="shared" si="84"/>
        <v>0</v>
      </c>
      <c r="AE145" s="223">
        <f t="shared" si="84"/>
        <v>0</v>
      </c>
      <c r="AF145" s="223">
        <f t="shared" si="84"/>
        <v>0</v>
      </c>
      <c r="AG145" s="223">
        <f t="shared" si="84"/>
        <v>0</v>
      </c>
      <c r="AH145" s="223">
        <f t="shared" si="79"/>
        <v>0</v>
      </c>
      <c r="AI145" s="223">
        <f t="shared" si="79"/>
        <v>0</v>
      </c>
      <c r="AJ145" s="223">
        <f t="shared" si="79"/>
        <v>0</v>
      </c>
      <c r="AK145" s="223">
        <f t="shared" si="79"/>
        <v>0</v>
      </c>
      <c r="AL145" s="224">
        <f t="shared" si="79"/>
        <v>0</v>
      </c>
      <c r="AM145" s="328" t="str">
        <f t="shared" si="72"/>
        <v/>
      </c>
      <c r="AN145" s="223" t="str">
        <f t="shared" si="85"/>
        <v/>
      </c>
      <c r="AO145" s="223">
        <f t="shared" si="85"/>
        <v>0</v>
      </c>
      <c r="AP145" s="223">
        <f t="shared" si="85"/>
        <v>0</v>
      </c>
      <c r="AQ145" s="223">
        <f t="shared" si="85"/>
        <v>0</v>
      </c>
      <c r="AR145" s="223">
        <f t="shared" si="85"/>
        <v>0</v>
      </c>
      <c r="AS145" s="223">
        <f t="shared" si="85"/>
        <v>0</v>
      </c>
      <c r="AT145" s="223">
        <f t="shared" si="85"/>
        <v>0</v>
      </c>
      <c r="AU145" s="223">
        <f t="shared" si="85"/>
        <v>0</v>
      </c>
      <c r="AV145" s="223">
        <f t="shared" si="80"/>
        <v>0</v>
      </c>
      <c r="AW145" s="223">
        <f t="shared" si="80"/>
        <v>0</v>
      </c>
      <c r="AX145" s="223">
        <f t="shared" si="80"/>
        <v>0</v>
      </c>
      <c r="AY145" s="223">
        <f t="shared" si="80"/>
        <v>0</v>
      </c>
      <c r="AZ145" s="224">
        <f t="shared" si="80"/>
        <v>0</v>
      </c>
      <c r="BA145" s="328" t="str">
        <f t="shared" si="74"/>
        <v/>
      </c>
      <c r="BB145" s="223" t="str">
        <f t="shared" si="86"/>
        <v/>
      </c>
      <c r="BC145" s="223">
        <f t="shared" si="86"/>
        <v>0</v>
      </c>
      <c r="BD145" s="223">
        <f t="shared" si="86"/>
        <v>0</v>
      </c>
      <c r="BE145" s="223">
        <f t="shared" si="86"/>
        <v>0</v>
      </c>
      <c r="BF145" s="223">
        <f t="shared" si="86"/>
        <v>0</v>
      </c>
      <c r="BG145" s="223">
        <f t="shared" si="86"/>
        <v>0</v>
      </c>
      <c r="BH145" s="223">
        <f t="shared" si="86"/>
        <v>0</v>
      </c>
      <c r="BI145" s="223">
        <f t="shared" si="86"/>
        <v>0</v>
      </c>
      <c r="BJ145" s="223">
        <f t="shared" si="81"/>
        <v>0</v>
      </c>
      <c r="BK145" s="223">
        <f t="shared" si="81"/>
        <v>0</v>
      </c>
      <c r="BL145" s="223">
        <f t="shared" si="81"/>
        <v>0</v>
      </c>
      <c r="BM145" s="223">
        <f t="shared" si="81"/>
        <v>0</v>
      </c>
      <c r="BN145" s="224">
        <f t="shared" si="81"/>
        <v>0</v>
      </c>
      <c r="BO145" s="328" t="str">
        <f t="shared" si="76"/>
        <v/>
      </c>
      <c r="BP145" s="223" t="str">
        <f t="shared" si="87"/>
        <v/>
      </c>
      <c r="BQ145" s="223">
        <f t="shared" si="87"/>
        <v>0</v>
      </c>
      <c r="BR145" s="223">
        <f t="shared" si="87"/>
        <v>0</v>
      </c>
      <c r="BS145" s="223">
        <f t="shared" si="87"/>
        <v>0</v>
      </c>
      <c r="BT145" s="223">
        <f t="shared" si="87"/>
        <v>0</v>
      </c>
      <c r="BU145" s="223">
        <f t="shared" si="87"/>
        <v>0</v>
      </c>
      <c r="BV145" s="223">
        <f t="shared" si="87"/>
        <v>0</v>
      </c>
      <c r="BW145" s="223">
        <f t="shared" si="87"/>
        <v>0</v>
      </c>
      <c r="BX145" s="223">
        <f t="shared" si="82"/>
        <v>0</v>
      </c>
      <c r="BY145" s="223">
        <f t="shared" si="82"/>
        <v>0</v>
      </c>
      <c r="BZ145" s="223">
        <f t="shared" si="82"/>
        <v>0</v>
      </c>
      <c r="CA145" s="223">
        <f t="shared" si="82"/>
        <v>0</v>
      </c>
      <c r="CB145" s="224">
        <f t="shared" si="82"/>
        <v>0</v>
      </c>
    </row>
    <row r="146" spans="2:82" ht="24" customHeight="1">
      <c r="B146" s="150">
        <v>142</v>
      </c>
      <c r="C146" s="71"/>
      <c r="D146" s="69"/>
      <c r="E146" s="376"/>
      <c r="F146" s="218"/>
      <c r="G146" s="71"/>
      <c r="H146" s="218" t="s">
        <v>251</v>
      </c>
      <c r="I146" s="517"/>
      <c r="J146" s="508">
        <v>0.25</v>
      </c>
      <c r="K146" s="492">
        <v>100</v>
      </c>
      <c r="L146" s="328" t="str">
        <f t="shared" si="69"/>
        <v/>
      </c>
      <c r="M146" s="223">
        <f t="shared" si="88"/>
        <v>0</v>
      </c>
      <c r="N146" s="223">
        <f t="shared" si="83"/>
        <v>0</v>
      </c>
      <c r="O146" s="223">
        <f t="shared" si="83"/>
        <v>0</v>
      </c>
      <c r="P146" s="223">
        <f t="shared" si="83"/>
        <v>0</v>
      </c>
      <c r="Q146" s="223">
        <f t="shared" si="83"/>
        <v>0</v>
      </c>
      <c r="R146" s="223">
        <f t="shared" si="83"/>
        <v>0</v>
      </c>
      <c r="S146" s="223">
        <f t="shared" si="83"/>
        <v>0</v>
      </c>
      <c r="T146" s="223">
        <f t="shared" si="83"/>
        <v>0</v>
      </c>
      <c r="U146" s="223">
        <f t="shared" si="78"/>
        <v>0</v>
      </c>
      <c r="V146" s="223">
        <f t="shared" si="78"/>
        <v>0</v>
      </c>
      <c r="W146" s="223">
        <f t="shared" si="78"/>
        <v>0</v>
      </c>
      <c r="X146" s="223">
        <f t="shared" si="78"/>
        <v>0</v>
      </c>
      <c r="Y146" s="224">
        <f t="shared" si="78"/>
        <v>0</v>
      </c>
      <c r="Z146" s="328">
        <f t="shared" si="84"/>
        <v>0</v>
      </c>
      <c r="AA146" s="223">
        <f t="shared" si="84"/>
        <v>0</v>
      </c>
      <c r="AB146" s="223">
        <f t="shared" si="84"/>
        <v>0</v>
      </c>
      <c r="AC146" s="223">
        <f t="shared" si="84"/>
        <v>0</v>
      </c>
      <c r="AD146" s="223">
        <f t="shared" si="84"/>
        <v>0</v>
      </c>
      <c r="AE146" s="223">
        <f t="shared" si="84"/>
        <v>0</v>
      </c>
      <c r="AF146" s="223">
        <f t="shared" si="84"/>
        <v>0</v>
      </c>
      <c r="AG146" s="223">
        <f t="shared" si="84"/>
        <v>0</v>
      </c>
      <c r="AH146" s="223">
        <f t="shared" si="79"/>
        <v>0</v>
      </c>
      <c r="AI146" s="223">
        <f t="shared" si="79"/>
        <v>0</v>
      </c>
      <c r="AJ146" s="223">
        <f t="shared" si="79"/>
        <v>0</v>
      </c>
      <c r="AK146" s="223">
        <f t="shared" si="79"/>
        <v>0</v>
      </c>
      <c r="AL146" s="224">
        <f t="shared" si="79"/>
        <v>0</v>
      </c>
      <c r="AM146" s="328" t="str">
        <f t="shared" si="72"/>
        <v/>
      </c>
      <c r="AN146" s="223" t="str">
        <f t="shared" si="85"/>
        <v/>
      </c>
      <c r="AO146" s="223">
        <f t="shared" si="85"/>
        <v>0</v>
      </c>
      <c r="AP146" s="223">
        <f t="shared" si="85"/>
        <v>0</v>
      </c>
      <c r="AQ146" s="223">
        <f t="shared" si="85"/>
        <v>0</v>
      </c>
      <c r="AR146" s="223">
        <f t="shared" si="85"/>
        <v>0</v>
      </c>
      <c r="AS146" s="223">
        <f t="shared" si="85"/>
        <v>0</v>
      </c>
      <c r="AT146" s="223">
        <f t="shared" si="85"/>
        <v>0</v>
      </c>
      <c r="AU146" s="223">
        <f t="shared" si="85"/>
        <v>0</v>
      </c>
      <c r="AV146" s="223">
        <f t="shared" si="80"/>
        <v>0</v>
      </c>
      <c r="AW146" s="223">
        <f t="shared" si="80"/>
        <v>0</v>
      </c>
      <c r="AX146" s="223">
        <f t="shared" si="80"/>
        <v>0</v>
      </c>
      <c r="AY146" s="223">
        <f t="shared" si="80"/>
        <v>0</v>
      </c>
      <c r="AZ146" s="224">
        <f t="shared" si="80"/>
        <v>0</v>
      </c>
      <c r="BA146" s="328" t="str">
        <f t="shared" si="74"/>
        <v/>
      </c>
      <c r="BB146" s="223" t="str">
        <f t="shared" si="86"/>
        <v/>
      </c>
      <c r="BC146" s="223">
        <f t="shared" si="86"/>
        <v>0</v>
      </c>
      <c r="BD146" s="223">
        <f t="shared" si="86"/>
        <v>0</v>
      </c>
      <c r="BE146" s="223">
        <f t="shared" si="86"/>
        <v>0</v>
      </c>
      <c r="BF146" s="223">
        <f t="shared" si="86"/>
        <v>0</v>
      </c>
      <c r="BG146" s="223">
        <f t="shared" si="86"/>
        <v>0</v>
      </c>
      <c r="BH146" s="223">
        <f t="shared" si="86"/>
        <v>0</v>
      </c>
      <c r="BI146" s="223">
        <f t="shared" si="86"/>
        <v>0</v>
      </c>
      <c r="BJ146" s="223">
        <f t="shared" si="81"/>
        <v>0</v>
      </c>
      <c r="BK146" s="223">
        <f t="shared" si="81"/>
        <v>0</v>
      </c>
      <c r="BL146" s="223">
        <f t="shared" si="81"/>
        <v>0</v>
      </c>
      <c r="BM146" s="223">
        <f t="shared" si="81"/>
        <v>0</v>
      </c>
      <c r="BN146" s="224">
        <f t="shared" si="81"/>
        <v>0</v>
      </c>
      <c r="BO146" s="328" t="str">
        <f t="shared" si="76"/>
        <v/>
      </c>
      <c r="BP146" s="223" t="str">
        <f t="shared" si="87"/>
        <v/>
      </c>
      <c r="BQ146" s="223">
        <f t="shared" si="87"/>
        <v>0</v>
      </c>
      <c r="BR146" s="223">
        <f t="shared" si="87"/>
        <v>0</v>
      </c>
      <c r="BS146" s="223">
        <f t="shared" si="87"/>
        <v>0</v>
      </c>
      <c r="BT146" s="223">
        <f t="shared" si="87"/>
        <v>0</v>
      </c>
      <c r="BU146" s="223">
        <f t="shared" si="87"/>
        <v>0</v>
      </c>
      <c r="BV146" s="223">
        <f t="shared" si="87"/>
        <v>0</v>
      </c>
      <c r="BW146" s="223">
        <f t="shared" si="87"/>
        <v>0</v>
      </c>
      <c r="BX146" s="223">
        <f t="shared" si="82"/>
        <v>0</v>
      </c>
      <c r="BY146" s="223">
        <f t="shared" si="82"/>
        <v>0</v>
      </c>
      <c r="BZ146" s="223">
        <f t="shared" si="82"/>
        <v>0</v>
      </c>
      <c r="CA146" s="223">
        <f t="shared" si="82"/>
        <v>0</v>
      </c>
      <c r="CB146" s="224">
        <f t="shared" si="82"/>
        <v>0</v>
      </c>
    </row>
    <row r="147" spans="2:82" ht="24" customHeight="1">
      <c r="B147" s="150">
        <v>143</v>
      </c>
      <c r="C147" s="71"/>
      <c r="D147" s="69"/>
      <c r="E147" s="376"/>
      <c r="F147" s="218"/>
      <c r="G147" s="71"/>
      <c r="H147" s="218" t="s">
        <v>251</v>
      </c>
      <c r="I147" s="517"/>
      <c r="J147" s="508">
        <v>0.25</v>
      </c>
      <c r="K147" s="492">
        <v>100</v>
      </c>
      <c r="L147" s="328" t="str">
        <f t="shared" si="69"/>
        <v/>
      </c>
      <c r="M147" s="223">
        <f t="shared" si="88"/>
        <v>0</v>
      </c>
      <c r="N147" s="223">
        <f t="shared" si="83"/>
        <v>0</v>
      </c>
      <c r="O147" s="223">
        <f t="shared" si="83"/>
        <v>0</v>
      </c>
      <c r="P147" s="223">
        <f t="shared" si="83"/>
        <v>0</v>
      </c>
      <c r="Q147" s="223">
        <f t="shared" si="83"/>
        <v>0</v>
      </c>
      <c r="R147" s="223">
        <f t="shared" si="83"/>
        <v>0</v>
      </c>
      <c r="S147" s="223">
        <f t="shared" si="83"/>
        <v>0</v>
      </c>
      <c r="T147" s="223">
        <f t="shared" si="83"/>
        <v>0</v>
      </c>
      <c r="U147" s="223">
        <f t="shared" si="78"/>
        <v>0</v>
      </c>
      <c r="V147" s="223">
        <f t="shared" si="78"/>
        <v>0</v>
      </c>
      <c r="W147" s="223">
        <f t="shared" si="78"/>
        <v>0</v>
      </c>
      <c r="X147" s="223">
        <f t="shared" si="78"/>
        <v>0</v>
      </c>
      <c r="Y147" s="224">
        <f t="shared" si="78"/>
        <v>0</v>
      </c>
      <c r="Z147" s="328">
        <f t="shared" si="84"/>
        <v>0</v>
      </c>
      <c r="AA147" s="223">
        <f t="shared" si="84"/>
        <v>0</v>
      </c>
      <c r="AB147" s="223">
        <f t="shared" si="84"/>
        <v>0</v>
      </c>
      <c r="AC147" s="223">
        <f t="shared" si="84"/>
        <v>0</v>
      </c>
      <c r="AD147" s="223">
        <f t="shared" si="84"/>
        <v>0</v>
      </c>
      <c r="AE147" s="223">
        <f t="shared" si="84"/>
        <v>0</v>
      </c>
      <c r="AF147" s="223">
        <f t="shared" si="84"/>
        <v>0</v>
      </c>
      <c r="AG147" s="223">
        <f t="shared" si="84"/>
        <v>0</v>
      </c>
      <c r="AH147" s="223">
        <f t="shared" si="79"/>
        <v>0</v>
      </c>
      <c r="AI147" s="223">
        <f t="shared" si="79"/>
        <v>0</v>
      </c>
      <c r="AJ147" s="223">
        <f t="shared" si="79"/>
        <v>0</v>
      </c>
      <c r="AK147" s="223">
        <f t="shared" si="79"/>
        <v>0</v>
      </c>
      <c r="AL147" s="224">
        <f t="shared" si="79"/>
        <v>0</v>
      </c>
      <c r="AM147" s="328" t="str">
        <f t="shared" si="72"/>
        <v/>
      </c>
      <c r="AN147" s="223" t="str">
        <f t="shared" si="85"/>
        <v/>
      </c>
      <c r="AO147" s="223">
        <f t="shared" si="85"/>
        <v>0</v>
      </c>
      <c r="AP147" s="223">
        <f t="shared" si="85"/>
        <v>0</v>
      </c>
      <c r="AQ147" s="223">
        <f t="shared" si="85"/>
        <v>0</v>
      </c>
      <c r="AR147" s="223">
        <f t="shared" si="85"/>
        <v>0</v>
      </c>
      <c r="AS147" s="223">
        <f t="shared" si="85"/>
        <v>0</v>
      </c>
      <c r="AT147" s="223">
        <f t="shared" si="85"/>
        <v>0</v>
      </c>
      <c r="AU147" s="223">
        <f t="shared" si="85"/>
        <v>0</v>
      </c>
      <c r="AV147" s="223">
        <f t="shared" si="80"/>
        <v>0</v>
      </c>
      <c r="AW147" s="223">
        <f t="shared" si="80"/>
        <v>0</v>
      </c>
      <c r="AX147" s="223">
        <f t="shared" si="80"/>
        <v>0</v>
      </c>
      <c r="AY147" s="223">
        <f t="shared" si="80"/>
        <v>0</v>
      </c>
      <c r="AZ147" s="224">
        <f t="shared" si="80"/>
        <v>0</v>
      </c>
      <c r="BA147" s="328" t="str">
        <f t="shared" si="74"/>
        <v/>
      </c>
      <c r="BB147" s="223" t="str">
        <f t="shared" si="86"/>
        <v/>
      </c>
      <c r="BC147" s="223">
        <f t="shared" si="86"/>
        <v>0</v>
      </c>
      <c r="BD147" s="223">
        <f t="shared" si="86"/>
        <v>0</v>
      </c>
      <c r="BE147" s="223">
        <f t="shared" si="86"/>
        <v>0</v>
      </c>
      <c r="BF147" s="223">
        <f t="shared" si="86"/>
        <v>0</v>
      </c>
      <c r="BG147" s="223">
        <f t="shared" si="86"/>
        <v>0</v>
      </c>
      <c r="BH147" s="223">
        <f t="shared" si="86"/>
        <v>0</v>
      </c>
      <c r="BI147" s="223">
        <f t="shared" si="86"/>
        <v>0</v>
      </c>
      <c r="BJ147" s="223">
        <f t="shared" si="81"/>
        <v>0</v>
      </c>
      <c r="BK147" s="223">
        <f t="shared" si="81"/>
        <v>0</v>
      </c>
      <c r="BL147" s="223">
        <f t="shared" si="81"/>
        <v>0</v>
      </c>
      <c r="BM147" s="223">
        <f t="shared" si="81"/>
        <v>0</v>
      </c>
      <c r="BN147" s="224">
        <f t="shared" si="81"/>
        <v>0</v>
      </c>
      <c r="BO147" s="328" t="str">
        <f t="shared" si="76"/>
        <v/>
      </c>
      <c r="BP147" s="223" t="str">
        <f t="shared" si="87"/>
        <v/>
      </c>
      <c r="BQ147" s="223">
        <f t="shared" si="87"/>
        <v>0</v>
      </c>
      <c r="BR147" s="223">
        <f t="shared" si="87"/>
        <v>0</v>
      </c>
      <c r="BS147" s="223">
        <f t="shared" si="87"/>
        <v>0</v>
      </c>
      <c r="BT147" s="223">
        <f t="shared" si="87"/>
        <v>0</v>
      </c>
      <c r="BU147" s="223">
        <f t="shared" si="87"/>
        <v>0</v>
      </c>
      <c r="BV147" s="223">
        <f t="shared" si="87"/>
        <v>0</v>
      </c>
      <c r="BW147" s="223">
        <f t="shared" si="87"/>
        <v>0</v>
      </c>
      <c r="BX147" s="223">
        <f t="shared" si="82"/>
        <v>0</v>
      </c>
      <c r="BY147" s="223">
        <f t="shared" si="82"/>
        <v>0</v>
      </c>
      <c r="BZ147" s="223">
        <f t="shared" si="82"/>
        <v>0</v>
      </c>
      <c r="CA147" s="223">
        <f t="shared" si="82"/>
        <v>0</v>
      </c>
      <c r="CB147" s="224">
        <f t="shared" si="82"/>
        <v>0</v>
      </c>
    </row>
    <row r="148" spans="2:82" ht="24" customHeight="1">
      <c r="B148" s="150">
        <v>144</v>
      </c>
      <c r="C148" s="71"/>
      <c r="D148" s="69"/>
      <c r="E148" s="376"/>
      <c r="F148" s="218"/>
      <c r="G148" s="71"/>
      <c r="H148" s="218" t="s">
        <v>251</v>
      </c>
      <c r="I148" s="517"/>
      <c r="J148" s="508">
        <v>0.25</v>
      </c>
      <c r="K148" s="492">
        <v>100</v>
      </c>
      <c r="L148" s="328" t="str">
        <f t="shared" si="69"/>
        <v/>
      </c>
      <c r="M148" s="223">
        <f t="shared" si="88"/>
        <v>0</v>
      </c>
      <c r="N148" s="223">
        <f t="shared" si="83"/>
        <v>0</v>
      </c>
      <c r="O148" s="223">
        <f t="shared" si="83"/>
        <v>0</v>
      </c>
      <c r="P148" s="223">
        <f t="shared" si="83"/>
        <v>0</v>
      </c>
      <c r="Q148" s="223">
        <f t="shared" si="83"/>
        <v>0</v>
      </c>
      <c r="R148" s="223">
        <f t="shared" si="83"/>
        <v>0</v>
      </c>
      <c r="S148" s="223">
        <f t="shared" si="83"/>
        <v>0</v>
      </c>
      <c r="T148" s="223">
        <f t="shared" si="83"/>
        <v>0</v>
      </c>
      <c r="U148" s="223">
        <f t="shared" si="78"/>
        <v>0</v>
      </c>
      <c r="V148" s="223">
        <f t="shared" si="78"/>
        <v>0</v>
      </c>
      <c r="W148" s="223">
        <f t="shared" si="78"/>
        <v>0</v>
      </c>
      <c r="X148" s="223">
        <f t="shared" si="78"/>
        <v>0</v>
      </c>
      <c r="Y148" s="224">
        <f t="shared" si="78"/>
        <v>0</v>
      </c>
      <c r="Z148" s="328">
        <f t="shared" si="84"/>
        <v>0</v>
      </c>
      <c r="AA148" s="223">
        <f t="shared" si="84"/>
        <v>0</v>
      </c>
      <c r="AB148" s="223">
        <f t="shared" si="84"/>
        <v>0</v>
      </c>
      <c r="AC148" s="223">
        <f t="shared" si="84"/>
        <v>0</v>
      </c>
      <c r="AD148" s="223">
        <f t="shared" si="84"/>
        <v>0</v>
      </c>
      <c r="AE148" s="223">
        <f t="shared" si="84"/>
        <v>0</v>
      </c>
      <c r="AF148" s="223">
        <f t="shared" si="84"/>
        <v>0</v>
      </c>
      <c r="AG148" s="223">
        <f t="shared" si="84"/>
        <v>0</v>
      </c>
      <c r="AH148" s="223">
        <f t="shared" si="79"/>
        <v>0</v>
      </c>
      <c r="AI148" s="223">
        <f t="shared" si="79"/>
        <v>0</v>
      </c>
      <c r="AJ148" s="223">
        <f t="shared" si="79"/>
        <v>0</v>
      </c>
      <c r="AK148" s="223">
        <f t="shared" si="79"/>
        <v>0</v>
      </c>
      <c r="AL148" s="224">
        <f t="shared" si="79"/>
        <v>0</v>
      </c>
      <c r="AM148" s="328" t="str">
        <f t="shared" si="72"/>
        <v/>
      </c>
      <c r="AN148" s="223" t="str">
        <f t="shared" si="85"/>
        <v/>
      </c>
      <c r="AO148" s="223">
        <f t="shared" si="85"/>
        <v>0</v>
      </c>
      <c r="AP148" s="223">
        <f t="shared" si="85"/>
        <v>0</v>
      </c>
      <c r="AQ148" s="223">
        <f t="shared" si="85"/>
        <v>0</v>
      </c>
      <c r="AR148" s="223">
        <f t="shared" si="85"/>
        <v>0</v>
      </c>
      <c r="AS148" s="223">
        <f t="shared" si="85"/>
        <v>0</v>
      </c>
      <c r="AT148" s="223">
        <f t="shared" si="85"/>
        <v>0</v>
      </c>
      <c r="AU148" s="223">
        <f t="shared" si="85"/>
        <v>0</v>
      </c>
      <c r="AV148" s="223">
        <f t="shared" si="80"/>
        <v>0</v>
      </c>
      <c r="AW148" s="223">
        <f t="shared" si="80"/>
        <v>0</v>
      </c>
      <c r="AX148" s="223">
        <f t="shared" si="80"/>
        <v>0</v>
      </c>
      <c r="AY148" s="223">
        <f t="shared" si="80"/>
        <v>0</v>
      </c>
      <c r="AZ148" s="224">
        <f t="shared" si="80"/>
        <v>0</v>
      </c>
      <c r="BA148" s="328" t="str">
        <f t="shared" si="74"/>
        <v/>
      </c>
      <c r="BB148" s="223" t="str">
        <f t="shared" si="86"/>
        <v/>
      </c>
      <c r="BC148" s="223">
        <f t="shared" si="86"/>
        <v>0</v>
      </c>
      <c r="BD148" s="223">
        <f t="shared" si="86"/>
        <v>0</v>
      </c>
      <c r="BE148" s="223">
        <f t="shared" si="86"/>
        <v>0</v>
      </c>
      <c r="BF148" s="223">
        <f t="shared" si="86"/>
        <v>0</v>
      </c>
      <c r="BG148" s="223">
        <f t="shared" si="86"/>
        <v>0</v>
      </c>
      <c r="BH148" s="223">
        <f t="shared" si="86"/>
        <v>0</v>
      </c>
      <c r="BI148" s="223">
        <f t="shared" si="86"/>
        <v>0</v>
      </c>
      <c r="BJ148" s="223">
        <f t="shared" si="81"/>
        <v>0</v>
      </c>
      <c r="BK148" s="223">
        <f t="shared" si="81"/>
        <v>0</v>
      </c>
      <c r="BL148" s="223">
        <f t="shared" si="81"/>
        <v>0</v>
      </c>
      <c r="BM148" s="223">
        <f t="shared" si="81"/>
        <v>0</v>
      </c>
      <c r="BN148" s="224">
        <f t="shared" si="81"/>
        <v>0</v>
      </c>
      <c r="BO148" s="328" t="str">
        <f t="shared" si="76"/>
        <v/>
      </c>
      <c r="BP148" s="223" t="str">
        <f t="shared" si="87"/>
        <v/>
      </c>
      <c r="BQ148" s="223">
        <f t="shared" si="87"/>
        <v>0</v>
      </c>
      <c r="BR148" s="223">
        <f t="shared" si="87"/>
        <v>0</v>
      </c>
      <c r="BS148" s="223">
        <f t="shared" si="87"/>
        <v>0</v>
      </c>
      <c r="BT148" s="223">
        <f t="shared" si="87"/>
        <v>0</v>
      </c>
      <c r="BU148" s="223">
        <f t="shared" si="87"/>
        <v>0</v>
      </c>
      <c r="BV148" s="223">
        <f t="shared" si="87"/>
        <v>0</v>
      </c>
      <c r="BW148" s="223">
        <f t="shared" si="87"/>
        <v>0</v>
      </c>
      <c r="BX148" s="223">
        <f t="shared" si="82"/>
        <v>0</v>
      </c>
      <c r="BY148" s="223">
        <f t="shared" si="82"/>
        <v>0</v>
      </c>
      <c r="BZ148" s="223">
        <f t="shared" si="82"/>
        <v>0</v>
      </c>
      <c r="CA148" s="223">
        <f t="shared" si="82"/>
        <v>0</v>
      </c>
      <c r="CB148" s="224">
        <f t="shared" si="82"/>
        <v>0</v>
      </c>
    </row>
    <row r="149" spans="2:82" ht="24" customHeight="1">
      <c r="B149" s="150">
        <v>145</v>
      </c>
      <c r="C149" s="71"/>
      <c r="D149" s="69"/>
      <c r="E149" s="376"/>
      <c r="F149" s="218"/>
      <c r="G149" s="71"/>
      <c r="H149" s="218" t="s">
        <v>251</v>
      </c>
      <c r="I149" s="517"/>
      <c r="J149" s="508">
        <v>0.25</v>
      </c>
      <c r="K149" s="492">
        <v>100</v>
      </c>
      <c r="L149" s="328" t="str">
        <f t="shared" si="69"/>
        <v/>
      </c>
      <c r="M149" s="223">
        <f t="shared" si="88"/>
        <v>0</v>
      </c>
      <c r="N149" s="223">
        <f t="shared" si="83"/>
        <v>0</v>
      </c>
      <c r="O149" s="223">
        <f t="shared" si="83"/>
        <v>0</v>
      </c>
      <c r="P149" s="223">
        <f t="shared" si="83"/>
        <v>0</v>
      </c>
      <c r="Q149" s="223">
        <f t="shared" si="83"/>
        <v>0</v>
      </c>
      <c r="R149" s="223">
        <f t="shared" si="83"/>
        <v>0</v>
      </c>
      <c r="S149" s="223">
        <f t="shared" si="83"/>
        <v>0</v>
      </c>
      <c r="T149" s="223">
        <f t="shared" si="83"/>
        <v>0</v>
      </c>
      <c r="U149" s="223">
        <f t="shared" si="78"/>
        <v>0</v>
      </c>
      <c r="V149" s="223">
        <f t="shared" si="78"/>
        <v>0</v>
      </c>
      <c r="W149" s="223">
        <f t="shared" si="78"/>
        <v>0</v>
      </c>
      <c r="X149" s="223">
        <f t="shared" si="78"/>
        <v>0</v>
      </c>
      <c r="Y149" s="224">
        <f t="shared" si="78"/>
        <v>0</v>
      </c>
      <c r="Z149" s="328">
        <f t="shared" si="84"/>
        <v>0</v>
      </c>
      <c r="AA149" s="223">
        <f t="shared" si="84"/>
        <v>0</v>
      </c>
      <c r="AB149" s="223">
        <f t="shared" si="84"/>
        <v>0</v>
      </c>
      <c r="AC149" s="223">
        <f t="shared" si="84"/>
        <v>0</v>
      </c>
      <c r="AD149" s="223">
        <f t="shared" si="84"/>
        <v>0</v>
      </c>
      <c r="AE149" s="223">
        <f t="shared" si="84"/>
        <v>0</v>
      </c>
      <c r="AF149" s="223">
        <f t="shared" si="84"/>
        <v>0</v>
      </c>
      <c r="AG149" s="223">
        <f t="shared" si="84"/>
        <v>0</v>
      </c>
      <c r="AH149" s="223">
        <f t="shared" si="79"/>
        <v>0</v>
      </c>
      <c r="AI149" s="223">
        <f t="shared" si="79"/>
        <v>0</v>
      </c>
      <c r="AJ149" s="223">
        <f t="shared" si="79"/>
        <v>0</v>
      </c>
      <c r="AK149" s="223">
        <f t="shared" si="79"/>
        <v>0</v>
      </c>
      <c r="AL149" s="224">
        <f t="shared" si="79"/>
        <v>0</v>
      </c>
      <c r="AM149" s="328" t="str">
        <f t="shared" si="72"/>
        <v/>
      </c>
      <c r="AN149" s="223" t="str">
        <f t="shared" si="85"/>
        <v/>
      </c>
      <c r="AO149" s="223">
        <f t="shared" si="85"/>
        <v>0</v>
      </c>
      <c r="AP149" s="223">
        <f t="shared" si="85"/>
        <v>0</v>
      </c>
      <c r="AQ149" s="223">
        <f t="shared" si="85"/>
        <v>0</v>
      </c>
      <c r="AR149" s="223">
        <f t="shared" si="85"/>
        <v>0</v>
      </c>
      <c r="AS149" s="223">
        <f t="shared" si="85"/>
        <v>0</v>
      </c>
      <c r="AT149" s="223">
        <f t="shared" si="85"/>
        <v>0</v>
      </c>
      <c r="AU149" s="223">
        <f t="shared" si="85"/>
        <v>0</v>
      </c>
      <c r="AV149" s="223">
        <f t="shared" si="80"/>
        <v>0</v>
      </c>
      <c r="AW149" s="223">
        <f t="shared" si="80"/>
        <v>0</v>
      </c>
      <c r="AX149" s="223">
        <f t="shared" si="80"/>
        <v>0</v>
      </c>
      <c r="AY149" s="223">
        <f t="shared" si="80"/>
        <v>0</v>
      </c>
      <c r="AZ149" s="224">
        <f t="shared" si="80"/>
        <v>0</v>
      </c>
      <c r="BA149" s="328" t="str">
        <f t="shared" si="74"/>
        <v/>
      </c>
      <c r="BB149" s="223" t="str">
        <f t="shared" si="86"/>
        <v/>
      </c>
      <c r="BC149" s="223">
        <f t="shared" si="86"/>
        <v>0</v>
      </c>
      <c r="BD149" s="223">
        <f t="shared" si="86"/>
        <v>0</v>
      </c>
      <c r="BE149" s="223">
        <f t="shared" si="86"/>
        <v>0</v>
      </c>
      <c r="BF149" s="223">
        <f t="shared" si="86"/>
        <v>0</v>
      </c>
      <c r="BG149" s="223">
        <f t="shared" si="86"/>
        <v>0</v>
      </c>
      <c r="BH149" s="223">
        <f t="shared" si="86"/>
        <v>0</v>
      </c>
      <c r="BI149" s="223">
        <f t="shared" si="86"/>
        <v>0</v>
      </c>
      <c r="BJ149" s="223">
        <f t="shared" si="81"/>
        <v>0</v>
      </c>
      <c r="BK149" s="223">
        <f t="shared" si="81"/>
        <v>0</v>
      </c>
      <c r="BL149" s="223">
        <f t="shared" si="81"/>
        <v>0</v>
      </c>
      <c r="BM149" s="223">
        <f t="shared" si="81"/>
        <v>0</v>
      </c>
      <c r="BN149" s="224">
        <f t="shared" si="81"/>
        <v>0</v>
      </c>
      <c r="BO149" s="328" t="str">
        <f t="shared" si="76"/>
        <v/>
      </c>
      <c r="BP149" s="223" t="str">
        <f t="shared" si="87"/>
        <v/>
      </c>
      <c r="BQ149" s="223">
        <f t="shared" si="87"/>
        <v>0</v>
      </c>
      <c r="BR149" s="223">
        <f t="shared" si="87"/>
        <v>0</v>
      </c>
      <c r="BS149" s="223">
        <f t="shared" si="87"/>
        <v>0</v>
      </c>
      <c r="BT149" s="223">
        <f t="shared" si="87"/>
        <v>0</v>
      </c>
      <c r="BU149" s="223">
        <f t="shared" si="87"/>
        <v>0</v>
      </c>
      <c r="BV149" s="223">
        <f t="shared" si="87"/>
        <v>0</v>
      </c>
      <c r="BW149" s="223">
        <f t="shared" si="87"/>
        <v>0</v>
      </c>
      <c r="BX149" s="223">
        <f t="shared" si="82"/>
        <v>0</v>
      </c>
      <c r="BY149" s="223">
        <f t="shared" si="82"/>
        <v>0</v>
      </c>
      <c r="BZ149" s="223">
        <f t="shared" si="82"/>
        <v>0</v>
      </c>
      <c r="CA149" s="223">
        <f t="shared" si="82"/>
        <v>0</v>
      </c>
      <c r="CB149" s="224">
        <f t="shared" si="82"/>
        <v>0</v>
      </c>
    </row>
    <row r="150" spans="2:82" ht="24" customHeight="1">
      <c r="B150" s="150">
        <v>146</v>
      </c>
      <c r="C150" s="71"/>
      <c r="D150" s="69"/>
      <c r="E150" s="376"/>
      <c r="F150" s="218"/>
      <c r="G150" s="71"/>
      <c r="H150" s="218" t="s">
        <v>251</v>
      </c>
      <c r="I150" s="517"/>
      <c r="J150" s="508">
        <v>0.25</v>
      </c>
      <c r="K150" s="492">
        <v>100</v>
      </c>
      <c r="L150" s="328" t="str">
        <f t="shared" si="69"/>
        <v/>
      </c>
      <c r="M150" s="223">
        <f t="shared" si="88"/>
        <v>0</v>
      </c>
      <c r="N150" s="223">
        <f t="shared" si="83"/>
        <v>0</v>
      </c>
      <c r="O150" s="223">
        <f t="shared" si="83"/>
        <v>0</v>
      </c>
      <c r="P150" s="223">
        <f t="shared" si="83"/>
        <v>0</v>
      </c>
      <c r="Q150" s="223">
        <f t="shared" si="83"/>
        <v>0</v>
      </c>
      <c r="R150" s="223">
        <f t="shared" si="83"/>
        <v>0</v>
      </c>
      <c r="S150" s="223">
        <f t="shared" si="83"/>
        <v>0</v>
      </c>
      <c r="T150" s="223">
        <f t="shared" si="83"/>
        <v>0</v>
      </c>
      <c r="U150" s="223">
        <f t="shared" si="78"/>
        <v>0</v>
      </c>
      <c r="V150" s="223">
        <f t="shared" si="78"/>
        <v>0</v>
      </c>
      <c r="W150" s="223">
        <f t="shared" si="78"/>
        <v>0</v>
      </c>
      <c r="X150" s="223">
        <f t="shared" si="78"/>
        <v>0</v>
      </c>
      <c r="Y150" s="224">
        <f t="shared" si="78"/>
        <v>0</v>
      </c>
      <c r="Z150" s="328">
        <f t="shared" si="84"/>
        <v>0</v>
      </c>
      <c r="AA150" s="223">
        <f t="shared" si="84"/>
        <v>0</v>
      </c>
      <c r="AB150" s="223">
        <f t="shared" si="84"/>
        <v>0</v>
      </c>
      <c r="AC150" s="223">
        <f t="shared" si="84"/>
        <v>0</v>
      </c>
      <c r="AD150" s="223">
        <f t="shared" si="84"/>
        <v>0</v>
      </c>
      <c r="AE150" s="223">
        <f t="shared" si="84"/>
        <v>0</v>
      </c>
      <c r="AF150" s="223">
        <f t="shared" si="84"/>
        <v>0</v>
      </c>
      <c r="AG150" s="223">
        <f t="shared" si="84"/>
        <v>0</v>
      </c>
      <c r="AH150" s="223">
        <f t="shared" si="79"/>
        <v>0</v>
      </c>
      <c r="AI150" s="223">
        <f t="shared" si="79"/>
        <v>0</v>
      </c>
      <c r="AJ150" s="223">
        <f t="shared" si="79"/>
        <v>0</v>
      </c>
      <c r="AK150" s="223">
        <f t="shared" si="79"/>
        <v>0</v>
      </c>
      <c r="AL150" s="224">
        <f t="shared" si="79"/>
        <v>0</v>
      </c>
      <c r="AM150" s="328" t="str">
        <f t="shared" si="72"/>
        <v/>
      </c>
      <c r="AN150" s="223" t="str">
        <f t="shared" si="85"/>
        <v/>
      </c>
      <c r="AO150" s="223">
        <f t="shared" si="85"/>
        <v>0</v>
      </c>
      <c r="AP150" s="223">
        <f t="shared" si="85"/>
        <v>0</v>
      </c>
      <c r="AQ150" s="223">
        <f t="shared" si="85"/>
        <v>0</v>
      </c>
      <c r="AR150" s="223">
        <f t="shared" si="85"/>
        <v>0</v>
      </c>
      <c r="AS150" s="223">
        <f t="shared" si="85"/>
        <v>0</v>
      </c>
      <c r="AT150" s="223">
        <f t="shared" si="85"/>
        <v>0</v>
      </c>
      <c r="AU150" s="223">
        <f t="shared" si="85"/>
        <v>0</v>
      </c>
      <c r="AV150" s="223">
        <f t="shared" si="80"/>
        <v>0</v>
      </c>
      <c r="AW150" s="223">
        <f t="shared" si="80"/>
        <v>0</v>
      </c>
      <c r="AX150" s="223">
        <f t="shared" si="80"/>
        <v>0</v>
      </c>
      <c r="AY150" s="223">
        <f t="shared" si="80"/>
        <v>0</v>
      </c>
      <c r="AZ150" s="224">
        <f t="shared" si="80"/>
        <v>0</v>
      </c>
      <c r="BA150" s="328" t="str">
        <f t="shared" si="74"/>
        <v/>
      </c>
      <c r="BB150" s="223" t="str">
        <f t="shared" si="86"/>
        <v/>
      </c>
      <c r="BC150" s="223">
        <f t="shared" si="86"/>
        <v>0</v>
      </c>
      <c r="BD150" s="223">
        <f t="shared" si="86"/>
        <v>0</v>
      </c>
      <c r="BE150" s="223">
        <f t="shared" si="86"/>
        <v>0</v>
      </c>
      <c r="BF150" s="223">
        <f t="shared" si="86"/>
        <v>0</v>
      </c>
      <c r="BG150" s="223">
        <f t="shared" si="86"/>
        <v>0</v>
      </c>
      <c r="BH150" s="223">
        <f t="shared" si="86"/>
        <v>0</v>
      </c>
      <c r="BI150" s="223">
        <f t="shared" si="86"/>
        <v>0</v>
      </c>
      <c r="BJ150" s="223">
        <f t="shared" si="81"/>
        <v>0</v>
      </c>
      <c r="BK150" s="223">
        <f t="shared" si="81"/>
        <v>0</v>
      </c>
      <c r="BL150" s="223">
        <f t="shared" si="81"/>
        <v>0</v>
      </c>
      <c r="BM150" s="223">
        <f t="shared" si="81"/>
        <v>0</v>
      </c>
      <c r="BN150" s="224">
        <f t="shared" si="81"/>
        <v>0</v>
      </c>
      <c r="BO150" s="328" t="str">
        <f t="shared" si="76"/>
        <v/>
      </c>
      <c r="BP150" s="223" t="str">
        <f t="shared" si="87"/>
        <v/>
      </c>
      <c r="BQ150" s="223">
        <f t="shared" si="87"/>
        <v>0</v>
      </c>
      <c r="BR150" s="223">
        <f t="shared" si="87"/>
        <v>0</v>
      </c>
      <c r="BS150" s="223">
        <f t="shared" si="87"/>
        <v>0</v>
      </c>
      <c r="BT150" s="223">
        <f t="shared" si="87"/>
        <v>0</v>
      </c>
      <c r="BU150" s="223">
        <f t="shared" si="87"/>
        <v>0</v>
      </c>
      <c r="BV150" s="223">
        <f t="shared" si="87"/>
        <v>0</v>
      </c>
      <c r="BW150" s="223">
        <f t="shared" si="87"/>
        <v>0</v>
      </c>
      <c r="BX150" s="223">
        <f t="shared" si="82"/>
        <v>0</v>
      </c>
      <c r="BY150" s="223">
        <f t="shared" si="82"/>
        <v>0</v>
      </c>
      <c r="BZ150" s="223">
        <f t="shared" si="82"/>
        <v>0</v>
      </c>
      <c r="CA150" s="223">
        <f t="shared" si="82"/>
        <v>0</v>
      </c>
      <c r="CB150" s="224">
        <f t="shared" si="82"/>
        <v>0</v>
      </c>
    </row>
    <row r="151" spans="2:82" ht="24" customHeight="1">
      <c r="B151" s="150">
        <v>147</v>
      </c>
      <c r="C151" s="71"/>
      <c r="D151" s="69"/>
      <c r="E151" s="376"/>
      <c r="F151" s="218"/>
      <c r="G151" s="71"/>
      <c r="H151" s="218" t="s">
        <v>251</v>
      </c>
      <c r="I151" s="517"/>
      <c r="J151" s="508">
        <v>0.25</v>
      </c>
      <c r="K151" s="492">
        <v>100</v>
      </c>
      <c r="L151" s="328" t="str">
        <f t="shared" si="69"/>
        <v/>
      </c>
      <c r="M151" s="223">
        <f t="shared" si="88"/>
        <v>0</v>
      </c>
      <c r="N151" s="223">
        <f t="shared" si="83"/>
        <v>0</v>
      </c>
      <c r="O151" s="223">
        <f t="shared" si="83"/>
        <v>0</v>
      </c>
      <c r="P151" s="223">
        <f t="shared" si="83"/>
        <v>0</v>
      </c>
      <c r="Q151" s="223">
        <f t="shared" si="83"/>
        <v>0</v>
      </c>
      <c r="R151" s="223">
        <f t="shared" si="83"/>
        <v>0</v>
      </c>
      <c r="S151" s="223">
        <f t="shared" si="83"/>
        <v>0</v>
      </c>
      <c r="T151" s="223">
        <f t="shared" si="83"/>
        <v>0</v>
      </c>
      <c r="U151" s="223">
        <f t="shared" si="78"/>
        <v>0</v>
      </c>
      <c r="V151" s="223">
        <f t="shared" si="78"/>
        <v>0</v>
      </c>
      <c r="W151" s="223">
        <f t="shared" si="78"/>
        <v>0</v>
      </c>
      <c r="X151" s="223">
        <f t="shared" si="78"/>
        <v>0</v>
      </c>
      <c r="Y151" s="224">
        <f t="shared" si="78"/>
        <v>0</v>
      </c>
      <c r="Z151" s="328">
        <f t="shared" si="84"/>
        <v>0</v>
      </c>
      <c r="AA151" s="223">
        <f t="shared" si="84"/>
        <v>0</v>
      </c>
      <c r="AB151" s="223">
        <f t="shared" si="84"/>
        <v>0</v>
      </c>
      <c r="AC151" s="223">
        <f t="shared" si="84"/>
        <v>0</v>
      </c>
      <c r="AD151" s="223">
        <f t="shared" si="84"/>
        <v>0</v>
      </c>
      <c r="AE151" s="223">
        <f t="shared" si="84"/>
        <v>0</v>
      </c>
      <c r="AF151" s="223">
        <f t="shared" si="84"/>
        <v>0</v>
      </c>
      <c r="AG151" s="223">
        <f t="shared" si="84"/>
        <v>0</v>
      </c>
      <c r="AH151" s="223">
        <f t="shared" si="79"/>
        <v>0</v>
      </c>
      <c r="AI151" s="223">
        <f t="shared" si="79"/>
        <v>0</v>
      </c>
      <c r="AJ151" s="223">
        <f t="shared" si="79"/>
        <v>0</v>
      </c>
      <c r="AK151" s="223">
        <f t="shared" si="79"/>
        <v>0</v>
      </c>
      <c r="AL151" s="224">
        <f t="shared" si="79"/>
        <v>0</v>
      </c>
      <c r="AM151" s="328" t="str">
        <f t="shared" si="72"/>
        <v/>
      </c>
      <c r="AN151" s="223" t="str">
        <f t="shared" si="85"/>
        <v/>
      </c>
      <c r="AO151" s="223">
        <f t="shared" si="85"/>
        <v>0</v>
      </c>
      <c r="AP151" s="223">
        <f t="shared" si="85"/>
        <v>0</v>
      </c>
      <c r="AQ151" s="223">
        <f t="shared" si="85"/>
        <v>0</v>
      </c>
      <c r="AR151" s="223">
        <f t="shared" si="85"/>
        <v>0</v>
      </c>
      <c r="AS151" s="223">
        <f t="shared" si="85"/>
        <v>0</v>
      </c>
      <c r="AT151" s="223">
        <f t="shared" si="85"/>
        <v>0</v>
      </c>
      <c r="AU151" s="223">
        <f t="shared" si="85"/>
        <v>0</v>
      </c>
      <c r="AV151" s="223">
        <f t="shared" si="80"/>
        <v>0</v>
      </c>
      <c r="AW151" s="223">
        <f t="shared" si="80"/>
        <v>0</v>
      </c>
      <c r="AX151" s="223">
        <f t="shared" si="80"/>
        <v>0</v>
      </c>
      <c r="AY151" s="223">
        <f t="shared" si="80"/>
        <v>0</v>
      </c>
      <c r="AZ151" s="224">
        <f t="shared" si="80"/>
        <v>0</v>
      </c>
      <c r="BA151" s="328" t="str">
        <f t="shared" si="74"/>
        <v/>
      </c>
      <c r="BB151" s="223" t="str">
        <f t="shared" si="86"/>
        <v/>
      </c>
      <c r="BC151" s="223">
        <f t="shared" si="86"/>
        <v>0</v>
      </c>
      <c r="BD151" s="223">
        <f t="shared" si="86"/>
        <v>0</v>
      </c>
      <c r="BE151" s="223">
        <f t="shared" si="86"/>
        <v>0</v>
      </c>
      <c r="BF151" s="223">
        <f t="shared" si="86"/>
        <v>0</v>
      </c>
      <c r="BG151" s="223">
        <f t="shared" si="86"/>
        <v>0</v>
      </c>
      <c r="BH151" s="223">
        <f t="shared" si="86"/>
        <v>0</v>
      </c>
      <c r="BI151" s="223">
        <f t="shared" si="86"/>
        <v>0</v>
      </c>
      <c r="BJ151" s="223">
        <f t="shared" si="81"/>
        <v>0</v>
      </c>
      <c r="BK151" s="223">
        <f t="shared" si="81"/>
        <v>0</v>
      </c>
      <c r="BL151" s="223">
        <f t="shared" si="81"/>
        <v>0</v>
      </c>
      <c r="BM151" s="223">
        <f t="shared" si="81"/>
        <v>0</v>
      </c>
      <c r="BN151" s="224">
        <f t="shared" si="81"/>
        <v>0</v>
      </c>
      <c r="BO151" s="328" t="str">
        <f t="shared" si="76"/>
        <v/>
      </c>
      <c r="BP151" s="223" t="str">
        <f t="shared" si="87"/>
        <v/>
      </c>
      <c r="BQ151" s="223">
        <f t="shared" si="87"/>
        <v>0</v>
      </c>
      <c r="BR151" s="223">
        <f t="shared" si="87"/>
        <v>0</v>
      </c>
      <c r="BS151" s="223">
        <f t="shared" si="87"/>
        <v>0</v>
      </c>
      <c r="BT151" s="223">
        <f t="shared" si="87"/>
        <v>0</v>
      </c>
      <c r="BU151" s="223">
        <f t="shared" si="87"/>
        <v>0</v>
      </c>
      <c r="BV151" s="223">
        <f t="shared" si="87"/>
        <v>0</v>
      </c>
      <c r="BW151" s="223">
        <f t="shared" si="87"/>
        <v>0</v>
      </c>
      <c r="BX151" s="223">
        <f t="shared" si="82"/>
        <v>0</v>
      </c>
      <c r="BY151" s="223">
        <f t="shared" si="82"/>
        <v>0</v>
      </c>
      <c r="BZ151" s="223">
        <f t="shared" si="82"/>
        <v>0</v>
      </c>
      <c r="CA151" s="223">
        <f t="shared" si="82"/>
        <v>0</v>
      </c>
      <c r="CB151" s="224">
        <f t="shared" si="82"/>
        <v>0</v>
      </c>
    </row>
    <row r="152" spans="2:82" ht="24" customHeight="1">
      <c r="B152" s="150">
        <v>148</v>
      </c>
      <c r="C152" s="71"/>
      <c r="D152" s="69"/>
      <c r="E152" s="376"/>
      <c r="F152" s="218"/>
      <c r="G152" s="71"/>
      <c r="H152" s="218" t="s">
        <v>251</v>
      </c>
      <c r="I152" s="517"/>
      <c r="J152" s="508">
        <v>0.25</v>
      </c>
      <c r="K152" s="492">
        <v>100</v>
      </c>
      <c r="L152" s="328" t="str">
        <f t="shared" si="69"/>
        <v/>
      </c>
      <c r="M152" s="223">
        <f t="shared" si="88"/>
        <v>0</v>
      </c>
      <c r="N152" s="223">
        <f t="shared" si="83"/>
        <v>0</v>
      </c>
      <c r="O152" s="223">
        <f t="shared" si="83"/>
        <v>0</v>
      </c>
      <c r="P152" s="223">
        <f t="shared" si="83"/>
        <v>0</v>
      </c>
      <c r="Q152" s="223">
        <f t="shared" si="83"/>
        <v>0</v>
      </c>
      <c r="R152" s="223">
        <f t="shared" si="83"/>
        <v>0</v>
      </c>
      <c r="S152" s="223">
        <f t="shared" si="83"/>
        <v>0</v>
      </c>
      <c r="T152" s="223">
        <f t="shared" si="83"/>
        <v>0</v>
      </c>
      <c r="U152" s="223">
        <f t="shared" si="78"/>
        <v>0</v>
      </c>
      <c r="V152" s="223">
        <f t="shared" si="78"/>
        <v>0</v>
      </c>
      <c r="W152" s="223">
        <f t="shared" si="78"/>
        <v>0</v>
      </c>
      <c r="X152" s="223">
        <f t="shared" si="78"/>
        <v>0</v>
      </c>
      <c r="Y152" s="224">
        <f t="shared" si="78"/>
        <v>0</v>
      </c>
      <c r="Z152" s="328">
        <f t="shared" si="84"/>
        <v>0</v>
      </c>
      <c r="AA152" s="223">
        <f t="shared" si="84"/>
        <v>0</v>
      </c>
      <c r="AB152" s="223">
        <f t="shared" si="84"/>
        <v>0</v>
      </c>
      <c r="AC152" s="223">
        <f t="shared" si="84"/>
        <v>0</v>
      </c>
      <c r="AD152" s="223">
        <f t="shared" si="84"/>
        <v>0</v>
      </c>
      <c r="AE152" s="223">
        <f t="shared" si="84"/>
        <v>0</v>
      </c>
      <c r="AF152" s="223">
        <f t="shared" si="84"/>
        <v>0</v>
      </c>
      <c r="AG152" s="223">
        <f t="shared" si="84"/>
        <v>0</v>
      </c>
      <c r="AH152" s="223">
        <f t="shared" si="79"/>
        <v>0</v>
      </c>
      <c r="AI152" s="223">
        <f t="shared" si="79"/>
        <v>0</v>
      </c>
      <c r="AJ152" s="223">
        <f t="shared" si="79"/>
        <v>0</v>
      </c>
      <c r="AK152" s="223">
        <f t="shared" si="79"/>
        <v>0</v>
      </c>
      <c r="AL152" s="224">
        <f t="shared" si="79"/>
        <v>0</v>
      </c>
      <c r="AM152" s="328" t="str">
        <f t="shared" si="72"/>
        <v/>
      </c>
      <c r="AN152" s="223" t="str">
        <f t="shared" si="85"/>
        <v/>
      </c>
      <c r="AO152" s="223">
        <f t="shared" si="85"/>
        <v>0</v>
      </c>
      <c r="AP152" s="223">
        <f t="shared" si="85"/>
        <v>0</v>
      </c>
      <c r="AQ152" s="223">
        <f t="shared" si="85"/>
        <v>0</v>
      </c>
      <c r="AR152" s="223">
        <f t="shared" si="85"/>
        <v>0</v>
      </c>
      <c r="AS152" s="223">
        <f t="shared" si="85"/>
        <v>0</v>
      </c>
      <c r="AT152" s="223">
        <f t="shared" si="85"/>
        <v>0</v>
      </c>
      <c r="AU152" s="223">
        <f t="shared" si="85"/>
        <v>0</v>
      </c>
      <c r="AV152" s="223">
        <f t="shared" si="80"/>
        <v>0</v>
      </c>
      <c r="AW152" s="223">
        <f t="shared" si="80"/>
        <v>0</v>
      </c>
      <c r="AX152" s="223">
        <f t="shared" si="80"/>
        <v>0</v>
      </c>
      <c r="AY152" s="223">
        <f t="shared" si="80"/>
        <v>0</v>
      </c>
      <c r="AZ152" s="224">
        <f t="shared" si="80"/>
        <v>0</v>
      </c>
      <c r="BA152" s="328" t="str">
        <f t="shared" si="74"/>
        <v/>
      </c>
      <c r="BB152" s="223" t="str">
        <f t="shared" si="86"/>
        <v/>
      </c>
      <c r="BC152" s="223">
        <f t="shared" si="86"/>
        <v>0</v>
      </c>
      <c r="BD152" s="223">
        <f t="shared" si="86"/>
        <v>0</v>
      </c>
      <c r="BE152" s="223">
        <f t="shared" si="86"/>
        <v>0</v>
      </c>
      <c r="BF152" s="223">
        <f t="shared" si="86"/>
        <v>0</v>
      </c>
      <c r="BG152" s="223">
        <f t="shared" si="86"/>
        <v>0</v>
      </c>
      <c r="BH152" s="223">
        <f t="shared" si="86"/>
        <v>0</v>
      </c>
      <c r="BI152" s="223">
        <f t="shared" si="86"/>
        <v>0</v>
      </c>
      <c r="BJ152" s="223">
        <f t="shared" si="81"/>
        <v>0</v>
      </c>
      <c r="BK152" s="223">
        <f t="shared" si="81"/>
        <v>0</v>
      </c>
      <c r="BL152" s="223">
        <f t="shared" si="81"/>
        <v>0</v>
      </c>
      <c r="BM152" s="223">
        <f t="shared" si="81"/>
        <v>0</v>
      </c>
      <c r="BN152" s="224">
        <f t="shared" si="81"/>
        <v>0</v>
      </c>
      <c r="BO152" s="328" t="str">
        <f t="shared" si="76"/>
        <v/>
      </c>
      <c r="BP152" s="223" t="str">
        <f t="shared" si="87"/>
        <v/>
      </c>
      <c r="BQ152" s="223">
        <f t="shared" si="87"/>
        <v>0</v>
      </c>
      <c r="BR152" s="223">
        <f t="shared" si="87"/>
        <v>0</v>
      </c>
      <c r="BS152" s="223">
        <f t="shared" si="87"/>
        <v>0</v>
      </c>
      <c r="BT152" s="223">
        <f t="shared" si="87"/>
        <v>0</v>
      </c>
      <c r="BU152" s="223">
        <f t="shared" si="87"/>
        <v>0</v>
      </c>
      <c r="BV152" s="223">
        <f t="shared" si="87"/>
        <v>0</v>
      </c>
      <c r="BW152" s="223">
        <f t="shared" si="87"/>
        <v>0</v>
      </c>
      <c r="BX152" s="223">
        <f t="shared" si="82"/>
        <v>0</v>
      </c>
      <c r="BY152" s="223">
        <f t="shared" si="82"/>
        <v>0</v>
      </c>
      <c r="BZ152" s="223">
        <f t="shared" si="82"/>
        <v>0</v>
      </c>
      <c r="CA152" s="223">
        <f t="shared" si="82"/>
        <v>0</v>
      </c>
      <c r="CB152" s="224">
        <f t="shared" si="82"/>
        <v>0</v>
      </c>
    </row>
    <row r="153" spans="2:82" ht="24" customHeight="1">
      <c r="B153" s="150">
        <v>149</v>
      </c>
      <c r="C153" s="71"/>
      <c r="D153" s="69"/>
      <c r="E153" s="376"/>
      <c r="F153" s="218"/>
      <c r="G153" s="71"/>
      <c r="H153" s="218" t="s">
        <v>251</v>
      </c>
      <c r="I153" s="517"/>
      <c r="J153" s="508">
        <v>0.25</v>
      </c>
      <c r="K153" s="492">
        <v>100</v>
      </c>
      <c r="L153" s="328" t="str">
        <f t="shared" si="69"/>
        <v/>
      </c>
      <c r="M153" s="223">
        <f t="shared" si="88"/>
        <v>0</v>
      </c>
      <c r="N153" s="223">
        <f t="shared" si="83"/>
        <v>0</v>
      </c>
      <c r="O153" s="223">
        <f t="shared" si="83"/>
        <v>0</v>
      </c>
      <c r="P153" s="223">
        <f t="shared" si="83"/>
        <v>0</v>
      </c>
      <c r="Q153" s="223">
        <f t="shared" si="83"/>
        <v>0</v>
      </c>
      <c r="R153" s="223">
        <f t="shared" si="83"/>
        <v>0</v>
      </c>
      <c r="S153" s="223">
        <f t="shared" si="83"/>
        <v>0</v>
      </c>
      <c r="T153" s="223">
        <f t="shared" si="83"/>
        <v>0</v>
      </c>
      <c r="U153" s="223">
        <f t="shared" si="78"/>
        <v>0</v>
      </c>
      <c r="V153" s="223">
        <f t="shared" si="78"/>
        <v>0</v>
      </c>
      <c r="W153" s="223">
        <f t="shared" si="78"/>
        <v>0</v>
      </c>
      <c r="X153" s="223">
        <f t="shared" si="78"/>
        <v>0</v>
      </c>
      <c r="Y153" s="224">
        <f t="shared" si="78"/>
        <v>0</v>
      </c>
      <c r="Z153" s="328">
        <f t="shared" si="84"/>
        <v>0</v>
      </c>
      <c r="AA153" s="223">
        <f t="shared" si="84"/>
        <v>0</v>
      </c>
      <c r="AB153" s="223">
        <f t="shared" si="84"/>
        <v>0</v>
      </c>
      <c r="AC153" s="223">
        <f t="shared" si="84"/>
        <v>0</v>
      </c>
      <c r="AD153" s="223">
        <f t="shared" si="84"/>
        <v>0</v>
      </c>
      <c r="AE153" s="223">
        <f t="shared" si="84"/>
        <v>0</v>
      </c>
      <c r="AF153" s="223">
        <f t="shared" si="84"/>
        <v>0</v>
      </c>
      <c r="AG153" s="223">
        <f t="shared" si="84"/>
        <v>0</v>
      </c>
      <c r="AH153" s="223">
        <f t="shared" si="79"/>
        <v>0</v>
      </c>
      <c r="AI153" s="223">
        <f t="shared" si="79"/>
        <v>0</v>
      </c>
      <c r="AJ153" s="223">
        <f t="shared" si="79"/>
        <v>0</v>
      </c>
      <c r="AK153" s="223">
        <f t="shared" si="79"/>
        <v>0</v>
      </c>
      <c r="AL153" s="224">
        <f t="shared" si="79"/>
        <v>0</v>
      </c>
      <c r="AM153" s="328" t="str">
        <f t="shared" si="72"/>
        <v/>
      </c>
      <c r="AN153" s="223" t="str">
        <f t="shared" si="85"/>
        <v/>
      </c>
      <c r="AO153" s="223">
        <f t="shared" si="85"/>
        <v>0</v>
      </c>
      <c r="AP153" s="223">
        <f t="shared" si="85"/>
        <v>0</v>
      </c>
      <c r="AQ153" s="223">
        <f t="shared" si="85"/>
        <v>0</v>
      </c>
      <c r="AR153" s="223">
        <f t="shared" si="85"/>
        <v>0</v>
      </c>
      <c r="AS153" s="223">
        <f t="shared" si="85"/>
        <v>0</v>
      </c>
      <c r="AT153" s="223">
        <f t="shared" si="85"/>
        <v>0</v>
      </c>
      <c r="AU153" s="223">
        <f t="shared" si="85"/>
        <v>0</v>
      </c>
      <c r="AV153" s="223">
        <f t="shared" si="80"/>
        <v>0</v>
      </c>
      <c r="AW153" s="223">
        <f t="shared" si="80"/>
        <v>0</v>
      </c>
      <c r="AX153" s="223">
        <f t="shared" si="80"/>
        <v>0</v>
      </c>
      <c r="AY153" s="223">
        <f t="shared" si="80"/>
        <v>0</v>
      </c>
      <c r="AZ153" s="224">
        <f t="shared" si="80"/>
        <v>0</v>
      </c>
      <c r="BA153" s="328" t="str">
        <f t="shared" si="74"/>
        <v/>
      </c>
      <c r="BB153" s="223" t="str">
        <f t="shared" si="86"/>
        <v/>
      </c>
      <c r="BC153" s="223">
        <f t="shared" si="86"/>
        <v>0</v>
      </c>
      <c r="BD153" s="223">
        <f t="shared" si="86"/>
        <v>0</v>
      </c>
      <c r="BE153" s="223">
        <f t="shared" si="86"/>
        <v>0</v>
      </c>
      <c r="BF153" s="223">
        <f t="shared" si="86"/>
        <v>0</v>
      </c>
      <c r="BG153" s="223">
        <f t="shared" si="86"/>
        <v>0</v>
      </c>
      <c r="BH153" s="223">
        <f t="shared" si="86"/>
        <v>0</v>
      </c>
      <c r="BI153" s="223">
        <f t="shared" si="86"/>
        <v>0</v>
      </c>
      <c r="BJ153" s="223">
        <f t="shared" si="81"/>
        <v>0</v>
      </c>
      <c r="BK153" s="223">
        <f t="shared" si="81"/>
        <v>0</v>
      </c>
      <c r="BL153" s="223">
        <f t="shared" si="81"/>
        <v>0</v>
      </c>
      <c r="BM153" s="223">
        <f t="shared" si="81"/>
        <v>0</v>
      </c>
      <c r="BN153" s="224">
        <f t="shared" si="81"/>
        <v>0</v>
      </c>
      <c r="BO153" s="328" t="str">
        <f t="shared" si="76"/>
        <v/>
      </c>
      <c r="BP153" s="223" t="str">
        <f t="shared" si="87"/>
        <v/>
      </c>
      <c r="BQ153" s="223">
        <f t="shared" si="87"/>
        <v>0</v>
      </c>
      <c r="BR153" s="223">
        <f t="shared" si="87"/>
        <v>0</v>
      </c>
      <c r="BS153" s="223">
        <f t="shared" si="87"/>
        <v>0</v>
      </c>
      <c r="BT153" s="223">
        <f t="shared" si="87"/>
        <v>0</v>
      </c>
      <c r="BU153" s="223">
        <f t="shared" si="87"/>
        <v>0</v>
      </c>
      <c r="BV153" s="223">
        <f t="shared" si="87"/>
        <v>0</v>
      </c>
      <c r="BW153" s="223">
        <f t="shared" si="87"/>
        <v>0</v>
      </c>
      <c r="BX153" s="223">
        <f t="shared" si="82"/>
        <v>0</v>
      </c>
      <c r="BY153" s="223">
        <f t="shared" si="82"/>
        <v>0</v>
      </c>
      <c r="BZ153" s="223">
        <f t="shared" si="82"/>
        <v>0</v>
      </c>
      <c r="CA153" s="223">
        <f t="shared" si="82"/>
        <v>0</v>
      </c>
      <c r="CB153" s="224">
        <f t="shared" si="82"/>
        <v>0</v>
      </c>
    </row>
    <row r="154" spans="2:82" ht="24" customHeight="1" thickBot="1">
      <c r="B154" s="150">
        <v>150</v>
      </c>
      <c r="C154" s="71"/>
      <c r="D154" s="69"/>
      <c r="E154" s="376"/>
      <c r="F154" s="218"/>
      <c r="G154" s="71"/>
      <c r="H154" s="218" t="s">
        <v>251</v>
      </c>
      <c r="I154" s="517"/>
      <c r="J154" s="508">
        <v>0.25</v>
      </c>
      <c r="K154" s="492">
        <v>100</v>
      </c>
      <c r="L154" s="328" t="str">
        <f t="shared" si="69"/>
        <v/>
      </c>
      <c r="M154" s="223">
        <f t="shared" si="88"/>
        <v>0</v>
      </c>
      <c r="N154" s="223">
        <f t="shared" si="83"/>
        <v>0</v>
      </c>
      <c r="O154" s="223">
        <f t="shared" si="83"/>
        <v>0</v>
      </c>
      <c r="P154" s="223">
        <f t="shared" si="83"/>
        <v>0</v>
      </c>
      <c r="Q154" s="223">
        <f t="shared" si="83"/>
        <v>0</v>
      </c>
      <c r="R154" s="223">
        <f t="shared" si="83"/>
        <v>0</v>
      </c>
      <c r="S154" s="223">
        <f t="shared" si="83"/>
        <v>0</v>
      </c>
      <c r="T154" s="223">
        <f t="shared" si="83"/>
        <v>0</v>
      </c>
      <c r="U154" s="223">
        <f t="shared" si="78"/>
        <v>0</v>
      </c>
      <c r="V154" s="223">
        <f t="shared" si="78"/>
        <v>0</v>
      </c>
      <c r="W154" s="223">
        <f t="shared" si="78"/>
        <v>0</v>
      </c>
      <c r="X154" s="223">
        <f t="shared" si="78"/>
        <v>0</v>
      </c>
      <c r="Y154" s="224">
        <f t="shared" si="78"/>
        <v>0</v>
      </c>
      <c r="Z154" s="328">
        <f t="shared" si="84"/>
        <v>0</v>
      </c>
      <c r="AA154" s="223">
        <f t="shared" si="84"/>
        <v>0</v>
      </c>
      <c r="AB154" s="223">
        <f t="shared" si="84"/>
        <v>0</v>
      </c>
      <c r="AC154" s="223">
        <f t="shared" si="84"/>
        <v>0</v>
      </c>
      <c r="AD154" s="223">
        <f t="shared" si="84"/>
        <v>0</v>
      </c>
      <c r="AE154" s="223">
        <f t="shared" si="84"/>
        <v>0</v>
      </c>
      <c r="AF154" s="223">
        <f t="shared" si="84"/>
        <v>0</v>
      </c>
      <c r="AG154" s="223">
        <f t="shared" si="84"/>
        <v>0</v>
      </c>
      <c r="AH154" s="223">
        <f t="shared" si="79"/>
        <v>0</v>
      </c>
      <c r="AI154" s="223">
        <f t="shared" si="79"/>
        <v>0</v>
      </c>
      <c r="AJ154" s="223">
        <f t="shared" si="79"/>
        <v>0</v>
      </c>
      <c r="AK154" s="223">
        <f t="shared" si="79"/>
        <v>0</v>
      </c>
      <c r="AL154" s="224">
        <f t="shared" si="79"/>
        <v>0</v>
      </c>
      <c r="AM154" s="328" t="str">
        <f t="shared" si="72"/>
        <v/>
      </c>
      <c r="AN154" s="223" t="str">
        <f t="shared" si="85"/>
        <v/>
      </c>
      <c r="AO154" s="223">
        <f t="shared" si="85"/>
        <v>0</v>
      </c>
      <c r="AP154" s="223">
        <f t="shared" si="85"/>
        <v>0</v>
      </c>
      <c r="AQ154" s="223">
        <f t="shared" si="85"/>
        <v>0</v>
      </c>
      <c r="AR154" s="223">
        <f t="shared" si="85"/>
        <v>0</v>
      </c>
      <c r="AS154" s="223">
        <f t="shared" si="85"/>
        <v>0</v>
      </c>
      <c r="AT154" s="223">
        <f t="shared" si="85"/>
        <v>0</v>
      </c>
      <c r="AU154" s="223">
        <f t="shared" si="85"/>
        <v>0</v>
      </c>
      <c r="AV154" s="223">
        <f t="shared" si="80"/>
        <v>0</v>
      </c>
      <c r="AW154" s="223">
        <f t="shared" si="80"/>
        <v>0</v>
      </c>
      <c r="AX154" s="223">
        <f t="shared" si="80"/>
        <v>0</v>
      </c>
      <c r="AY154" s="223">
        <f t="shared" si="80"/>
        <v>0</v>
      </c>
      <c r="AZ154" s="224">
        <f t="shared" si="80"/>
        <v>0</v>
      </c>
      <c r="BA154" s="328" t="str">
        <f t="shared" si="74"/>
        <v/>
      </c>
      <c r="BB154" s="223" t="str">
        <f t="shared" si="86"/>
        <v/>
      </c>
      <c r="BC154" s="223">
        <f t="shared" si="86"/>
        <v>0</v>
      </c>
      <c r="BD154" s="223">
        <f t="shared" si="86"/>
        <v>0</v>
      </c>
      <c r="BE154" s="223">
        <f t="shared" si="86"/>
        <v>0</v>
      </c>
      <c r="BF154" s="223">
        <f t="shared" si="86"/>
        <v>0</v>
      </c>
      <c r="BG154" s="223">
        <f t="shared" si="86"/>
        <v>0</v>
      </c>
      <c r="BH154" s="223">
        <f t="shared" si="86"/>
        <v>0</v>
      </c>
      <c r="BI154" s="223">
        <f t="shared" si="86"/>
        <v>0</v>
      </c>
      <c r="BJ154" s="223">
        <f t="shared" si="81"/>
        <v>0</v>
      </c>
      <c r="BK154" s="223">
        <f t="shared" si="81"/>
        <v>0</v>
      </c>
      <c r="BL154" s="223">
        <f t="shared" si="81"/>
        <v>0</v>
      </c>
      <c r="BM154" s="223">
        <f t="shared" si="81"/>
        <v>0</v>
      </c>
      <c r="BN154" s="224">
        <f t="shared" si="81"/>
        <v>0</v>
      </c>
      <c r="BO154" s="328" t="str">
        <f t="shared" si="76"/>
        <v/>
      </c>
      <c r="BP154" s="223" t="str">
        <f t="shared" si="87"/>
        <v/>
      </c>
      <c r="BQ154" s="223">
        <f t="shared" si="87"/>
        <v>0</v>
      </c>
      <c r="BR154" s="223">
        <f t="shared" si="87"/>
        <v>0</v>
      </c>
      <c r="BS154" s="223">
        <f t="shared" si="87"/>
        <v>0</v>
      </c>
      <c r="BT154" s="223">
        <f t="shared" si="87"/>
        <v>0</v>
      </c>
      <c r="BU154" s="223">
        <f t="shared" si="87"/>
        <v>0</v>
      </c>
      <c r="BV154" s="223">
        <f t="shared" si="87"/>
        <v>0</v>
      </c>
      <c r="BW154" s="223">
        <f t="shared" si="87"/>
        <v>0</v>
      </c>
      <c r="BX154" s="223">
        <f t="shared" si="82"/>
        <v>0</v>
      </c>
      <c r="BY154" s="223">
        <f t="shared" si="82"/>
        <v>0</v>
      </c>
      <c r="BZ154" s="223">
        <f t="shared" si="82"/>
        <v>0</v>
      </c>
      <c r="CA154" s="223">
        <f t="shared" si="82"/>
        <v>0</v>
      </c>
      <c r="CB154" s="224">
        <f t="shared" si="82"/>
        <v>0</v>
      </c>
    </row>
    <row r="155" spans="2:82" ht="24" customHeight="1">
      <c r="B155" s="152">
        <v>151</v>
      </c>
      <c r="C155" s="125" t="str">
        <f>IF('農場リース入力（牛含む）'!D5="","",'農場リース入力（牛含む）'!D5)</f>
        <v/>
      </c>
      <c r="D155" s="358">
        <f>IF('農場リース入力（牛含む）'!G5="",0,'農場リース入力（牛含む）'!G5+'農場リース入力（牛含む）'!H5)</f>
        <v>0</v>
      </c>
      <c r="E155" s="378">
        <v>1</v>
      </c>
      <c r="F155" s="220">
        <f>'農場リース入力（牛含む）'!Y5</f>
        <v>0</v>
      </c>
      <c r="G155" s="125"/>
      <c r="H155" s="501" t="s">
        <v>231</v>
      </c>
      <c r="I155" s="519"/>
      <c r="J155" s="510">
        <v>0.25</v>
      </c>
      <c r="K155" s="493">
        <v>100</v>
      </c>
      <c r="L155" s="398">
        <f t="shared" ref="L155:L186" si="89">IF(G155=0,0,(F155-0.0001)*K155/100/G155)</f>
        <v>0</v>
      </c>
      <c r="M155" s="225">
        <f t="shared" si="88"/>
        <v>0</v>
      </c>
      <c r="N155" s="225">
        <f t="shared" ref="N155:Y164" si="90">IF(N$3-$D155&lt;0,0,IF(N$3-$D155=0,$L155/12*(12-($E155-1)),IF(N$3-$D155=$G155,$L155/12*($E155-1),IF(N$3-$D155+1&lt;=$G155,$L155,0))))</f>
        <v>0</v>
      </c>
      <c r="O155" s="225">
        <f t="shared" si="90"/>
        <v>0</v>
      </c>
      <c r="P155" s="225">
        <f t="shared" si="90"/>
        <v>0</v>
      </c>
      <c r="Q155" s="225">
        <f t="shared" si="90"/>
        <v>0</v>
      </c>
      <c r="R155" s="225">
        <f t="shared" si="90"/>
        <v>0</v>
      </c>
      <c r="S155" s="225">
        <f t="shared" si="90"/>
        <v>0</v>
      </c>
      <c r="T155" s="225">
        <f t="shared" si="90"/>
        <v>0</v>
      </c>
      <c r="U155" s="225">
        <f t="shared" si="90"/>
        <v>0</v>
      </c>
      <c r="V155" s="225">
        <f t="shared" si="90"/>
        <v>0</v>
      </c>
      <c r="W155" s="225">
        <f t="shared" si="90"/>
        <v>0</v>
      </c>
      <c r="X155" s="225">
        <f t="shared" si="90"/>
        <v>0</v>
      </c>
      <c r="Y155" s="226">
        <f t="shared" si="90"/>
        <v>0</v>
      </c>
      <c r="Z155" s="398">
        <f t="shared" ref="Z155:AL164" si="91">IF($CD155=2,IF($D155=Z$3,$F155,0),0)</f>
        <v>0</v>
      </c>
      <c r="AA155" s="225">
        <f t="shared" si="91"/>
        <v>0</v>
      </c>
      <c r="AB155" s="225">
        <f t="shared" si="91"/>
        <v>0</v>
      </c>
      <c r="AC155" s="225">
        <f t="shared" si="91"/>
        <v>0</v>
      </c>
      <c r="AD155" s="225">
        <f t="shared" si="91"/>
        <v>0</v>
      </c>
      <c r="AE155" s="225">
        <f t="shared" si="91"/>
        <v>0</v>
      </c>
      <c r="AF155" s="225">
        <f t="shared" si="91"/>
        <v>0</v>
      </c>
      <c r="AG155" s="225">
        <f t="shared" si="91"/>
        <v>0</v>
      </c>
      <c r="AH155" s="225">
        <f t="shared" si="91"/>
        <v>0</v>
      </c>
      <c r="AI155" s="225">
        <f t="shared" si="91"/>
        <v>0</v>
      </c>
      <c r="AJ155" s="225">
        <f t="shared" si="91"/>
        <v>0</v>
      </c>
      <c r="AK155" s="225">
        <f t="shared" si="91"/>
        <v>0</v>
      </c>
      <c r="AL155" s="226">
        <f t="shared" si="91"/>
        <v>0</v>
      </c>
      <c r="AM155" s="398">
        <f t="shared" ref="AM155:AM186" si="92">IF(L155="","",IF(I155="",L155*0.1,F155*I155/100))</f>
        <v>0</v>
      </c>
      <c r="AN155" s="225">
        <f t="shared" ref="AN155:AZ164" si="93">IF(AN$3-$D155&lt;0,0,IF(AN$3-$D155=0,$AM155,IF(AN$3-$D155+1&lt;=$G155,$AM155,0)))</f>
        <v>0</v>
      </c>
      <c r="AO155" s="225">
        <f t="shared" si="93"/>
        <v>0</v>
      </c>
      <c r="AP155" s="225">
        <f t="shared" si="93"/>
        <v>0</v>
      </c>
      <c r="AQ155" s="225">
        <f t="shared" si="93"/>
        <v>0</v>
      </c>
      <c r="AR155" s="225">
        <f t="shared" si="93"/>
        <v>0</v>
      </c>
      <c r="AS155" s="225">
        <f t="shared" si="93"/>
        <v>0</v>
      </c>
      <c r="AT155" s="225">
        <f t="shared" si="93"/>
        <v>0</v>
      </c>
      <c r="AU155" s="225">
        <f t="shared" si="93"/>
        <v>0</v>
      </c>
      <c r="AV155" s="225">
        <f t="shared" si="93"/>
        <v>0</v>
      </c>
      <c r="AW155" s="225">
        <f t="shared" si="93"/>
        <v>0</v>
      </c>
      <c r="AX155" s="225">
        <f t="shared" si="93"/>
        <v>0</v>
      </c>
      <c r="AY155" s="225">
        <f t="shared" si="93"/>
        <v>0</v>
      </c>
      <c r="AZ155" s="226">
        <f t="shared" si="93"/>
        <v>0</v>
      </c>
      <c r="BA155" s="398">
        <f t="shared" ref="BA155:BA186" si="94">IF(L155="","",F155*0.007)</f>
        <v>0</v>
      </c>
      <c r="BB155" s="225">
        <f t="shared" ref="BB155:BN164" si="95">IF(BB$3-$D155&lt;0,0,IF(BB$3-$D155=0,$BA155,IF(BB$3-$D155+1&lt;=$G155,$BA155,0)))</f>
        <v>0</v>
      </c>
      <c r="BC155" s="225">
        <f t="shared" si="95"/>
        <v>0</v>
      </c>
      <c r="BD155" s="225">
        <f t="shared" si="95"/>
        <v>0</v>
      </c>
      <c r="BE155" s="225">
        <f t="shared" si="95"/>
        <v>0</v>
      </c>
      <c r="BF155" s="225">
        <f t="shared" si="95"/>
        <v>0</v>
      </c>
      <c r="BG155" s="225">
        <f t="shared" si="95"/>
        <v>0</v>
      </c>
      <c r="BH155" s="225">
        <f t="shared" si="95"/>
        <v>0</v>
      </c>
      <c r="BI155" s="225">
        <f t="shared" si="95"/>
        <v>0</v>
      </c>
      <c r="BJ155" s="225">
        <f t="shared" si="95"/>
        <v>0</v>
      </c>
      <c r="BK155" s="225">
        <f t="shared" si="95"/>
        <v>0</v>
      </c>
      <c r="BL155" s="225">
        <f t="shared" si="95"/>
        <v>0</v>
      </c>
      <c r="BM155" s="225">
        <f t="shared" si="95"/>
        <v>0</v>
      </c>
      <c r="BN155" s="226">
        <f t="shared" si="95"/>
        <v>0</v>
      </c>
      <c r="BO155" s="398">
        <f t="shared" ref="BO155:BO186" si="96">IF(L155="","",F155*J155/100)</f>
        <v>0</v>
      </c>
      <c r="BP155" s="225">
        <f t="shared" ref="BP155:CB164" si="97">IF(BP$3-$D155&lt;0,0,IF(BP$3-$D155=0,$BO155,IF(BP$3-$D155+1&lt;=$G155,$BO155,0)))</f>
        <v>0</v>
      </c>
      <c r="BQ155" s="225">
        <f t="shared" si="97"/>
        <v>0</v>
      </c>
      <c r="BR155" s="225">
        <f t="shared" si="97"/>
        <v>0</v>
      </c>
      <c r="BS155" s="225">
        <f t="shared" si="97"/>
        <v>0</v>
      </c>
      <c r="BT155" s="225">
        <f t="shared" si="97"/>
        <v>0</v>
      </c>
      <c r="BU155" s="225">
        <f t="shared" si="97"/>
        <v>0</v>
      </c>
      <c r="BV155" s="225">
        <f t="shared" si="97"/>
        <v>0</v>
      </c>
      <c r="BW155" s="225">
        <f t="shared" si="97"/>
        <v>0</v>
      </c>
      <c r="BX155" s="225">
        <f t="shared" si="97"/>
        <v>0</v>
      </c>
      <c r="BY155" s="225">
        <f t="shared" si="97"/>
        <v>0</v>
      </c>
      <c r="BZ155" s="225">
        <f t="shared" si="97"/>
        <v>0</v>
      </c>
      <c r="CA155" s="225">
        <f t="shared" si="97"/>
        <v>0</v>
      </c>
      <c r="CB155" s="226">
        <f t="shared" si="97"/>
        <v>0</v>
      </c>
      <c r="CD155" s="73">
        <f t="shared" ref="CD155:CD186" si="98">VLOOKUP(H155,$CD$1:$CE$3,2,FALSE)</f>
        <v>1</v>
      </c>
    </row>
    <row r="156" spans="2:82" ht="24" customHeight="1">
      <c r="B156" s="150">
        <v>152</v>
      </c>
      <c r="C156" s="123" t="str">
        <f>IF('農場リース入力（牛含む）'!D6="","",'農場リース入力（牛含む）'!D6)</f>
        <v/>
      </c>
      <c r="D156" s="352">
        <f>IF('農場リース入力（牛含む）'!G6="",0,'農場リース入力（牛含む）'!G6+'農場リース入力（牛含む）'!H6)</f>
        <v>0</v>
      </c>
      <c r="E156" s="376">
        <v>1</v>
      </c>
      <c r="F156" s="221">
        <f>'農場リース入力（牛含む）'!Y6</f>
        <v>0</v>
      </c>
      <c r="G156" s="123"/>
      <c r="H156" s="218" t="s">
        <v>231</v>
      </c>
      <c r="I156" s="520"/>
      <c r="J156" s="511">
        <v>0.25</v>
      </c>
      <c r="K156" s="494">
        <v>100</v>
      </c>
      <c r="L156" s="328">
        <f t="shared" si="89"/>
        <v>0</v>
      </c>
      <c r="M156" s="223">
        <f t="shared" si="88"/>
        <v>0</v>
      </c>
      <c r="N156" s="223">
        <f t="shared" si="90"/>
        <v>0</v>
      </c>
      <c r="O156" s="223">
        <f t="shared" si="90"/>
        <v>0</v>
      </c>
      <c r="P156" s="223">
        <f t="shared" si="90"/>
        <v>0</v>
      </c>
      <c r="Q156" s="223">
        <f t="shared" si="90"/>
        <v>0</v>
      </c>
      <c r="R156" s="223">
        <f t="shared" si="90"/>
        <v>0</v>
      </c>
      <c r="S156" s="223">
        <f t="shared" si="90"/>
        <v>0</v>
      </c>
      <c r="T156" s="223">
        <f t="shared" si="90"/>
        <v>0</v>
      </c>
      <c r="U156" s="223">
        <f t="shared" si="90"/>
        <v>0</v>
      </c>
      <c r="V156" s="223">
        <f t="shared" si="90"/>
        <v>0</v>
      </c>
      <c r="W156" s="223">
        <f t="shared" si="90"/>
        <v>0</v>
      </c>
      <c r="X156" s="223">
        <f t="shared" si="90"/>
        <v>0</v>
      </c>
      <c r="Y156" s="224">
        <f t="shared" si="90"/>
        <v>0</v>
      </c>
      <c r="Z156" s="328">
        <f t="shared" si="91"/>
        <v>0</v>
      </c>
      <c r="AA156" s="223">
        <f t="shared" si="91"/>
        <v>0</v>
      </c>
      <c r="AB156" s="223">
        <f t="shared" si="91"/>
        <v>0</v>
      </c>
      <c r="AC156" s="223">
        <f t="shared" si="91"/>
        <v>0</v>
      </c>
      <c r="AD156" s="223">
        <f t="shared" si="91"/>
        <v>0</v>
      </c>
      <c r="AE156" s="223">
        <f t="shared" si="91"/>
        <v>0</v>
      </c>
      <c r="AF156" s="223">
        <f t="shared" si="91"/>
        <v>0</v>
      </c>
      <c r="AG156" s="223">
        <f t="shared" si="91"/>
        <v>0</v>
      </c>
      <c r="AH156" s="223">
        <f t="shared" si="91"/>
        <v>0</v>
      </c>
      <c r="AI156" s="223">
        <f t="shared" si="91"/>
        <v>0</v>
      </c>
      <c r="AJ156" s="223">
        <f t="shared" si="91"/>
        <v>0</v>
      </c>
      <c r="AK156" s="223">
        <f t="shared" si="91"/>
        <v>0</v>
      </c>
      <c r="AL156" s="224">
        <f t="shared" si="91"/>
        <v>0</v>
      </c>
      <c r="AM156" s="328">
        <f t="shared" si="92"/>
        <v>0</v>
      </c>
      <c r="AN156" s="223">
        <f t="shared" si="93"/>
        <v>0</v>
      </c>
      <c r="AO156" s="223">
        <f t="shared" si="93"/>
        <v>0</v>
      </c>
      <c r="AP156" s="223">
        <f t="shared" si="93"/>
        <v>0</v>
      </c>
      <c r="AQ156" s="223">
        <f t="shared" si="93"/>
        <v>0</v>
      </c>
      <c r="AR156" s="223">
        <f t="shared" si="93"/>
        <v>0</v>
      </c>
      <c r="AS156" s="223">
        <f t="shared" si="93"/>
        <v>0</v>
      </c>
      <c r="AT156" s="223">
        <f t="shared" si="93"/>
        <v>0</v>
      </c>
      <c r="AU156" s="223">
        <f t="shared" si="93"/>
        <v>0</v>
      </c>
      <c r="AV156" s="223">
        <f t="shared" si="93"/>
        <v>0</v>
      </c>
      <c r="AW156" s="223">
        <f t="shared" si="93"/>
        <v>0</v>
      </c>
      <c r="AX156" s="223">
        <f t="shared" si="93"/>
        <v>0</v>
      </c>
      <c r="AY156" s="223">
        <f t="shared" si="93"/>
        <v>0</v>
      </c>
      <c r="AZ156" s="224">
        <f t="shared" si="93"/>
        <v>0</v>
      </c>
      <c r="BA156" s="328">
        <f t="shared" si="94"/>
        <v>0</v>
      </c>
      <c r="BB156" s="223">
        <f t="shared" si="95"/>
        <v>0</v>
      </c>
      <c r="BC156" s="223">
        <f t="shared" si="95"/>
        <v>0</v>
      </c>
      <c r="BD156" s="223">
        <f t="shared" si="95"/>
        <v>0</v>
      </c>
      <c r="BE156" s="223">
        <f t="shared" si="95"/>
        <v>0</v>
      </c>
      <c r="BF156" s="223">
        <f t="shared" si="95"/>
        <v>0</v>
      </c>
      <c r="BG156" s="223">
        <f t="shared" si="95"/>
        <v>0</v>
      </c>
      <c r="BH156" s="223">
        <f t="shared" si="95"/>
        <v>0</v>
      </c>
      <c r="BI156" s="223">
        <f t="shared" si="95"/>
        <v>0</v>
      </c>
      <c r="BJ156" s="223">
        <f t="shared" si="95"/>
        <v>0</v>
      </c>
      <c r="BK156" s="223">
        <f t="shared" si="95"/>
        <v>0</v>
      </c>
      <c r="BL156" s="223">
        <f t="shared" si="95"/>
        <v>0</v>
      </c>
      <c r="BM156" s="223">
        <f t="shared" si="95"/>
        <v>0</v>
      </c>
      <c r="BN156" s="224">
        <f t="shared" si="95"/>
        <v>0</v>
      </c>
      <c r="BO156" s="328">
        <f t="shared" si="96"/>
        <v>0</v>
      </c>
      <c r="BP156" s="223">
        <f t="shared" si="97"/>
        <v>0</v>
      </c>
      <c r="BQ156" s="223">
        <f t="shared" si="97"/>
        <v>0</v>
      </c>
      <c r="BR156" s="223">
        <f t="shared" si="97"/>
        <v>0</v>
      </c>
      <c r="BS156" s="223">
        <f t="shared" si="97"/>
        <v>0</v>
      </c>
      <c r="BT156" s="223">
        <f t="shared" si="97"/>
        <v>0</v>
      </c>
      <c r="BU156" s="223">
        <f t="shared" si="97"/>
        <v>0</v>
      </c>
      <c r="BV156" s="223">
        <f t="shared" si="97"/>
        <v>0</v>
      </c>
      <c r="BW156" s="223">
        <f t="shared" si="97"/>
        <v>0</v>
      </c>
      <c r="BX156" s="223">
        <f t="shared" si="97"/>
        <v>0</v>
      </c>
      <c r="BY156" s="223">
        <f t="shared" si="97"/>
        <v>0</v>
      </c>
      <c r="BZ156" s="223">
        <f t="shared" si="97"/>
        <v>0</v>
      </c>
      <c r="CA156" s="223">
        <f t="shared" si="97"/>
        <v>0</v>
      </c>
      <c r="CB156" s="224">
        <f t="shared" si="97"/>
        <v>0</v>
      </c>
      <c r="CD156" s="73">
        <f t="shared" si="98"/>
        <v>1</v>
      </c>
    </row>
    <row r="157" spans="2:82" ht="24" customHeight="1">
      <c r="B157" s="150">
        <v>153</v>
      </c>
      <c r="C157" s="123" t="str">
        <f>IF('農場リース入力（牛含む）'!D7="","",'農場リース入力（牛含む）'!D7)</f>
        <v/>
      </c>
      <c r="D157" s="352">
        <f>IF('農場リース入力（牛含む）'!G7="",0,'農場リース入力（牛含む）'!G7+'農場リース入力（牛含む）'!H7)</f>
        <v>0</v>
      </c>
      <c r="E157" s="376">
        <v>1</v>
      </c>
      <c r="F157" s="221">
        <f>'農場リース入力（牛含む）'!Y7</f>
        <v>0</v>
      </c>
      <c r="G157" s="123"/>
      <c r="H157" s="218" t="s">
        <v>231</v>
      </c>
      <c r="I157" s="520"/>
      <c r="J157" s="511">
        <v>0.25</v>
      </c>
      <c r="K157" s="494">
        <v>100</v>
      </c>
      <c r="L157" s="328">
        <f t="shared" si="89"/>
        <v>0</v>
      </c>
      <c r="M157" s="223">
        <f t="shared" si="88"/>
        <v>0</v>
      </c>
      <c r="N157" s="223">
        <f t="shared" si="90"/>
        <v>0</v>
      </c>
      <c r="O157" s="223">
        <f t="shared" si="90"/>
        <v>0</v>
      </c>
      <c r="P157" s="223">
        <f t="shared" si="90"/>
        <v>0</v>
      </c>
      <c r="Q157" s="223">
        <f t="shared" si="90"/>
        <v>0</v>
      </c>
      <c r="R157" s="223">
        <f t="shared" si="90"/>
        <v>0</v>
      </c>
      <c r="S157" s="223">
        <f t="shared" si="90"/>
        <v>0</v>
      </c>
      <c r="T157" s="223">
        <f t="shared" si="90"/>
        <v>0</v>
      </c>
      <c r="U157" s="223">
        <f t="shared" si="90"/>
        <v>0</v>
      </c>
      <c r="V157" s="223">
        <f t="shared" si="90"/>
        <v>0</v>
      </c>
      <c r="W157" s="223">
        <f t="shared" si="90"/>
        <v>0</v>
      </c>
      <c r="X157" s="223">
        <f t="shared" si="90"/>
        <v>0</v>
      </c>
      <c r="Y157" s="224">
        <f t="shared" si="90"/>
        <v>0</v>
      </c>
      <c r="Z157" s="328">
        <f t="shared" si="91"/>
        <v>0</v>
      </c>
      <c r="AA157" s="223">
        <f t="shared" si="91"/>
        <v>0</v>
      </c>
      <c r="AB157" s="223">
        <f t="shared" si="91"/>
        <v>0</v>
      </c>
      <c r="AC157" s="223">
        <f t="shared" si="91"/>
        <v>0</v>
      </c>
      <c r="AD157" s="223">
        <f t="shared" si="91"/>
        <v>0</v>
      </c>
      <c r="AE157" s="223">
        <f t="shared" si="91"/>
        <v>0</v>
      </c>
      <c r="AF157" s="223">
        <f t="shared" si="91"/>
        <v>0</v>
      </c>
      <c r="AG157" s="223">
        <f t="shared" si="91"/>
        <v>0</v>
      </c>
      <c r="AH157" s="223">
        <f t="shared" si="91"/>
        <v>0</v>
      </c>
      <c r="AI157" s="223">
        <f t="shared" si="91"/>
        <v>0</v>
      </c>
      <c r="AJ157" s="223">
        <f t="shared" si="91"/>
        <v>0</v>
      </c>
      <c r="AK157" s="223">
        <f t="shared" si="91"/>
        <v>0</v>
      </c>
      <c r="AL157" s="224">
        <f t="shared" si="91"/>
        <v>0</v>
      </c>
      <c r="AM157" s="328">
        <f t="shared" si="92"/>
        <v>0</v>
      </c>
      <c r="AN157" s="223">
        <f t="shared" si="93"/>
        <v>0</v>
      </c>
      <c r="AO157" s="223">
        <f t="shared" si="93"/>
        <v>0</v>
      </c>
      <c r="AP157" s="223">
        <f t="shared" si="93"/>
        <v>0</v>
      </c>
      <c r="AQ157" s="223">
        <f t="shared" si="93"/>
        <v>0</v>
      </c>
      <c r="AR157" s="223">
        <f t="shared" si="93"/>
        <v>0</v>
      </c>
      <c r="AS157" s="223">
        <f t="shared" si="93"/>
        <v>0</v>
      </c>
      <c r="AT157" s="223">
        <f t="shared" si="93"/>
        <v>0</v>
      </c>
      <c r="AU157" s="223">
        <f t="shared" si="93"/>
        <v>0</v>
      </c>
      <c r="AV157" s="223">
        <f t="shared" si="93"/>
        <v>0</v>
      </c>
      <c r="AW157" s="223">
        <f t="shared" si="93"/>
        <v>0</v>
      </c>
      <c r="AX157" s="223">
        <f t="shared" si="93"/>
        <v>0</v>
      </c>
      <c r="AY157" s="223">
        <f t="shared" si="93"/>
        <v>0</v>
      </c>
      <c r="AZ157" s="224">
        <f t="shared" si="93"/>
        <v>0</v>
      </c>
      <c r="BA157" s="328">
        <f t="shared" si="94"/>
        <v>0</v>
      </c>
      <c r="BB157" s="223">
        <f t="shared" si="95"/>
        <v>0</v>
      </c>
      <c r="BC157" s="223">
        <f t="shared" si="95"/>
        <v>0</v>
      </c>
      <c r="BD157" s="223">
        <f t="shared" si="95"/>
        <v>0</v>
      </c>
      <c r="BE157" s="223">
        <f t="shared" si="95"/>
        <v>0</v>
      </c>
      <c r="BF157" s="223">
        <f t="shared" si="95"/>
        <v>0</v>
      </c>
      <c r="BG157" s="223">
        <f t="shared" si="95"/>
        <v>0</v>
      </c>
      <c r="BH157" s="223">
        <f t="shared" si="95"/>
        <v>0</v>
      </c>
      <c r="BI157" s="223">
        <f t="shared" si="95"/>
        <v>0</v>
      </c>
      <c r="BJ157" s="223">
        <f t="shared" si="95"/>
        <v>0</v>
      </c>
      <c r="BK157" s="223">
        <f t="shared" si="95"/>
        <v>0</v>
      </c>
      <c r="BL157" s="223">
        <f t="shared" si="95"/>
        <v>0</v>
      </c>
      <c r="BM157" s="223">
        <f t="shared" si="95"/>
        <v>0</v>
      </c>
      <c r="BN157" s="224">
        <f t="shared" si="95"/>
        <v>0</v>
      </c>
      <c r="BO157" s="328">
        <f t="shared" si="96"/>
        <v>0</v>
      </c>
      <c r="BP157" s="223">
        <f t="shared" si="97"/>
        <v>0</v>
      </c>
      <c r="BQ157" s="223">
        <f t="shared" si="97"/>
        <v>0</v>
      </c>
      <c r="BR157" s="223">
        <f t="shared" si="97"/>
        <v>0</v>
      </c>
      <c r="BS157" s="223">
        <f t="shared" si="97"/>
        <v>0</v>
      </c>
      <c r="BT157" s="223">
        <f t="shared" si="97"/>
        <v>0</v>
      </c>
      <c r="BU157" s="223">
        <f t="shared" si="97"/>
        <v>0</v>
      </c>
      <c r="BV157" s="223">
        <f t="shared" si="97"/>
        <v>0</v>
      </c>
      <c r="BW157" s="223">
        <f t="shared" si="97"/>
        <v>0</v>
      </c>
      <c r="BX157" s="223">
        <f t="shared" si="97"/>
        <v>0</v>
      </c>
      <c r="BY157" s="223">
        <f t="shared" si="97"/>
        <v>0</v>
      </c>
      <c r="BZ157" s="223">
        <f t="shared" si="97"/>
        <v>0</v>
      </c>
      <c r="CA157" s="223">
        <f t="shared" si="97"/>
        <v>0</v>
      </c>
      <c r="CB157" s="224">
        <f t="shared" si="97"/>
        <v>0</v>
      </c>
      <c r="CD157" s="73">
        <f t="shared" si="98"/>
        <v>1</v>
      </c>
    </row>
    <row r="158" spans="2:82" ht="24" customHeight="1">
      <c r="B158" s="150">
        <v>154</v>
      </c>
      <c r="C158" s="123" t="str">
        <f>IF('農場リース入力（牛含む）'!D8="","",'農場リース入力（牛含む）'!D8)</f>
        <v/>
      </c>
      <c r="D158" s="352">
        <f>IF('農場リース入力（牛含む）'!G8="",0,'農場リース入力（牛含む）'!G8+'農場リース入力（牛含む）'!H8)</f>
        <v>0</v>
      </c>
      <c r="E158" s="376">
        <v>1</v>
      </c>
      <c r="F158" s="221">
        <f>'農場リース入力（牛含む）'!Y8</f>
        <v>0</v>
      </c>
      <c r="G158" s="123">
        <f>IF('農場リース入力（牛含む）'!F8="",0,'農場リース入力（牛含む）'!F8-'農場リース入力（牛含む）'!H8)</f>
        <v>0</v>
      </c>
      <c r="H158" s="218" t="s">
        <v>231</v>
      </c>
      <c r="I158" s="520"/>
      <c r="J158" s="511">
        <v>0.25</v>
      </c>
      <c r="K158" s="494">
        <v>100</v>
      </c>
      <c r="L158" s="328">
        <f t="shared" si="89"/>
        <v>0</v>
      </c>
      <c r="M158" s="223">
        <f t="shared" si="88"/>
        <v>0</v>
      </c>
      <c r="N158" s="223">
        <f t="shared" si="90"/>
        <v>0</v>
      </c>
      <c r="O158" s="223">
        <f t="shared" si="90"/>
        <v>0</v>
      </c>
      <c r="P158" s="223">
        <f t="shared" si="90"/>
        <v>0</v>
      </c>
      <c r="Q158" s="223">
        <f t="shared" si="90"/>
        <v>0</v>
      </c>
      <c r="R158" s="223">
        <f t="shared" si="90"/>
        <v>0</v>
      </c>
      <c r="S158" s="223">
        <f t="shared" si="90"/>
        <v>0</v>
      </c>
      <c r="T158" s="223">
        <f t="shared" si="90"/>
        <v>0</v>
      </c>
      <c r="U158" s="223">
        <f t="shared" si="90"/>
        <v>0</v>
      </c>
      <c r="V158" s="223">
        <f t="shared" si="90"/>
        <v>0</v>
      </c>
      <c r="W158" s="223">
        <f t="shared" si="90"/>
        <v>0</v>
      </c>
      <c r="X158" s="223">
        <f t="shared" si="90"/>
        <v>0</v>
      </c>
      <c r="Y158" s="224">
        <f t="shared" si="90"/>
        <v>0</v>
      </c>
      <c r="Z158" s="328">
        <f t="shared" si="91"/>
        <v>0</v>
      </c>
      <c r="AA158" s="223">
        <f t="shared" si="91"/>
        <v>0</v>
      </c>
      <c r="AB158" s="223">
        <f t="shared" si="91"/>
        <v>0</v>
      </c>
      <c r="AC158" s="223">
        <f t="shared" si="91"/>
        <v>0</v>
      </c>
      <c r="AD158" s="223">
        <f t="shared" si="91"/>
        <v>0</v>
      </c>
      <c r="AE158" s="223">
        <f t="shared" si="91"/>
        <v>0</v>
      </c>
      <c r="AF158" s="223">
        <f t="shared" si="91"/>
        <v>0</v>
      </c>
      <c r="AG158" s="223">
        <f t="shared" si="91"/>
        <v>0</v>
      </c>
      <c r="AH158" s="223">
        <f t="shared" si="91"/>
        <v>0</v>
      </c>
      <c r="AI158" s="223">
        <f t="shared" si="91"/>
        <v>0</v>
      </c>
      <c r="AJ158" s="223">
        <f t="shared" si="91"/>
        <v>0</v>
      </c>
      <c r="AK158" s="223">
        <f t="shared" si="91"/>
        <v>0</v>
      </c>
      <c r="AL158" s="224">
        <f t="shared" si="91"/>
        <v>0</v>
      </c>
      <c r="AM158" s="328">
        <f t="shared" si="92"/>
        <v>0</v>
      </c>
      <c r="AN158" s="223">
        <f t="shared" si="93"/>
        <v>0</v>
      </c>
      <c r="AO158" s="223">
        <f t="shared" si="93"/>
        <v>0</v>
      </c>
      <c r="AP158" s="223">
        <f t="shared" si="93"/>
        <v>0</v>
      </c>
      <c r="AQ158" s="223">
        <f t="shared" si="93"/>
        <v>0</v>
      </c>
      <c r="AR158" s="223">
        <f t="shared" si="93"/>
        <v>0</v>
      </c>
      <c r="AS158" s="223">
        <f t="shared" si="93"/>
        <v>0</v>
      </c>
      <c r="AT158" s="223">
        <f t="shared" si="93"/>
        <v>0</v>
      </c>
      <c r="AU158" s="223">
        <f t="shared" si="93"/>
        <v>0</v>
      </c>
      <c r="AV158" s="223">
        <f t="shared" si="93"/>
        <v>0</v>
      </c>
      <c r="AW158" s="223">
        <f t="shared" si="93"/>
        <v>0</v>
      </c>
      <c r="AX158" s="223">
        <f t="shared" si="93"/>
        <v>0</v>
      </c>
      <c r="AY158" s="223">
        <f t="shared" si="93"/>
        <v>0</v>
      </c>
      <c r="AZ158" s="224">
        <f t="shared" si="93"/>
        <v>0</v>
      </c>
      <c r="BA158" s="328">
        <f t="shared" si="94"/>
        <v>0</v>
      </c>
      <c r="BB158" s="223">
        <f t="shared" si="95"/>
        <v>0</v>
      </c>
      <c r="BC158" s="223">
        <f t="shared" si="95"/>
        <v>0</v>
      </c>
      <c r="BD158" s="223">
        <f t="shared" si="95"/>
        <v>0</v>
      </c>
      <c r="BE158" s="223">
        <f t="shared" si="95"/>
        <v>0</v>
      </c>
      <c r="BF158" s="223">
        <f t="shared" si="95"/>
        <v>0</v>
      </c>
      <c r="BG158" s="223">
        <f t="shared" si="95"/>
        <v>0</v>
      </c>
      <c r="BH158" s="223">
        <f t="shared" si="95"/>
        <v>0</v>
      </c>
      <c r="BI158" s="223">
        <f t="shared" si="95"/>
        <v>0</v>
      </c>
      <c r="BJ158" s="223">
        <f t="shared" si="95"/>
        <v>0</v>
      </c>
      <c r="BK158" s="223">
        <f t="shared" si="95"/>
        <v>0</v>
      </c>
      <c r="BL158" s="223">
        <f t="shared" si="95"/>
        <v>0</v>
      </c>
      <c r="BM158" s="223">
        <f t="shared" si="95"/>
        <v>0</v>
      </c>
      <c r="BN158" s="224">
        <f t="shared" si="95"/>
        <v>0</v>
      </c>
      <c r="BO158" s="328">
        <f t="shared" si="96"/>
        <v>0</v>
      </c>
      <c r="BP158" s="223">
        <f t="shared" si="97"/>
        <v>0</v>
      </c>
      <c r="BQ158" s="223">
        <f t="shared" si="97"/>
        <v>0</v>
      </c>
      <c r="BR158" s="223">
        <f t="shared" si="97"/>
        <v>0</v>
      </c>
      <c r="BS158" s="223">
        <f t="shared" si="97"/>
        <v>0</v>
      </c>
      <c r="BT158" s="223">
        <f t="shared" si="97"/>
        <v>0</v>
      </c>
      <c r="BU158" s="223">
        <f t="shared" si="97"/>
        <v>0</v>
      </c>
      <c r="BV158" s="223">
        <f t="shared" si="97"/>
        <v>0</v>
      </c>
      <c r="BW158" s="223">
        <f t="shared" si="97"/>
        <v>0</v>
      </c>
      <c r="BX158" s="223">
        <f t="shared" si="97"/>
        <v>0</v>
      </c>
      <c r="BY158" s="223">
        <f t="shared" si="97"/>
        <v>0</v>
      </c>
      <c r="BZ158" s="223">
        <f t="shared" si="97"/>
        <v>0</v>
      </c>
      <c r="CA158" s="223">
        <f t="shared" si="97"/>
        <v>0</v>
      </c>
      <c r="CB158" s="224">
        <f t="shared" si="97"/>
        <v>0</v>
      </c>
      <c r="CD158" s="73">
        <f t="shared" si="98"/>
        <v>1</v>
      </c>
    </row>
    <row r="159" spans="2:82" ht="24" customHeight="1">
      <c r="B159" s="150">
        <v>155</v>
      </c>
      <c r="C159" s="123" t="str">
        <f>IF('農場リース入力（牛含む）'!D9="","",'農場リース入力（牛含む）'!D9)</f>
        <v/>
      </c>
      <c r="D159" s="352">
        <f>IF('農場リース入力（牛含む）'!G9="",0,'農場リース入力（牛含む）'!G9+'農場リース入力（牛含む）'!H9)</f>
        <v>0</v>
      </c>
      <c r="E159" s="376">
        <v>1</v>
      </c>
      <c r="F159" s="221">
        <f>'農場リース入力（牛含む）'!Y9</f>
        <v>0</v>
      </c>
      <c r="G159" s="123">
        <f>IF('農場リース入力（牛含む）'!F9="",0,'農場リース入力（牛含む）'!F9-'農場リース入力（牛含む）'!H9)</f>
        <v>0</v>
      </c>
      <c r="H159" s="218" t="s">
        <v>231</v>
      </c>
      <c r="I159" s="520"/>
      <c r="J159" s="511">
        <v>0.25</v>
      </c>
      <c r="K159" s="494">
        <v>100</v>
      </c>
      <c r="L159" s="328">
        <f t="shared" si="89"/>
        <v>0</v>
      </c>
      <c r="M159" s="223">
        <f t="shared" si="88"/>
        <v>0</v>
      </c>
      <c r="N159" s="223">
        <f t="shared" si="90"/>
        <v>0</v>
      </c>
      <c r="O159" s="223">
        <f t="shared" si="90"/>
        <v>0</v>
      </c>
      <c r="P159" s="223">
        <f t="shared" si="90"/>
        <v>0</v>
      </c>
      <c r="Q159" s="223">
        <f t="shared" si="90"/>
        <v>0</v>
      </c>
      <c r="R159" s="223">
        <f t="shared" si="90"/>
        <v>0</v>
      </c>
      <c r="S159" s="223">
        <f t="shared" si="90"/>
        <v>0</v>
      </c>
      <c r="T159" s="223">
        <f t="shared" si="90"/>
        <v>0</v>
      </c>
      <c r="U159" s="223">
        <f t="shared" si="90"/>
        <v>0</v>
      </c>
      <c r="V159" s="223">
        <f t="shared" si="90"/>
        <v>0</v>
      </c>
      <c r="W159" s="223">
        <f t="shared" si="90"/>
        <v>0</v>
      </c>
      <c r="X159" s="223">
        <f t="shared" si="90"/>
        <v>0</v>
      </c>
      <c r="Y159" s="224">
        <f t="shared" si="90"/>
        <v>0</v>
      </c>
      <c r="Z159" s="328">
        <f t="shared" si="91"/>
        <v>0</v>
      </c>
      <c r="AA159" s="223">
        <f t="shared" si="91"/>
        <v>0</v>
      </c>
      <c r="AB159" s="223">
        <f t="shared" si="91"/>
        <v>0</v>
      </c>
      <c r="AC159" s="223">
        <f t="shared" si="91"/>
        <v>0</v>
      </c>
      <c r="AD159" s="223">
        <f t="shared" si="91"/>
        <v>0</v>
      </c>
      <c r="AE159" s="223">
        <f t="shared" si="91"/>
        <v>0</v>
      </c>
      <c r="AF159" s="223">
        <f t="shared" si="91"/>
        <v>0</v>
      </c>
      <c r="AG159" s="223">
        <f t="shared" si="91"/>
        <v>0</v>
      </c>
      <c r="AH159" s="223">
        <f t="shared" si="91"/>
        <v>0</v>
      </c>
      <c r="AI159" s="223">
        <f t="shared" si="91"/>
        <v>0</v>
      </c>
      <c r="AJ159" s="223">
        <f t="shared" si="91"/>
        <v>0</v>
      </c>
      <c r="AK159" s="223">
        <f t="shared" si="91"/>
        <v>0</v>
      </c>
      <c r="AL159" s="224">
        <f t="shared" si="91"/>
        <v>0</v>
      </c>
      <c r="AM159" s="328">
        <f t="shared" si="92"/>
        <v>0</v>
      </c>
      <c r="AN159" s="223">
        <f t="shared" si="93"/>
        <v>0</v>
      </c>
      <c r="AO159" s="223">
        <f t="shared" si="93"/>
        <v>0</v>
      </c>
      <c r="AP159" s="223">
        <f t="shared" si="93"/>
        <v>0</v>
      </c>
      <c r="AQ159" s="223">
        <f t="shared" si="93"/>
        <v>0</v>
      </c>
      <c r="AR159" s="223">
        <f t="shared" si="93"/>
        <v>0</v>
      </c>
      <c r="AS159" s="223">
        <f t="shared" si="93"/>
        <v>0</v>
      </c>
      <c r="AT159" s="223">
        <f t="shared" si="93"/>
        <v>0</v>
      </c>
      <c r="AU159" s="223">
        <f t="shared" si="93"/>
        <v>0</v>
      </c>
      <c r="AV159" s="223">
        <f t="shared" si="93"/>
        <v>0</v>
      </c>
      <c r="AW159" s="223">
        <f t="shared" si="93"/>
        <v>0</v>
      </c>
      <c r="AX159" s="223">
        <f t="shared" si="93"/>
        <v>0</v>
      </c>
      <c r="AY159" s="223">
        <f t="shared" si="93"/>
        <v>0</v>
      </c>
      <c r="AZ159" s="224">
        <f t="shared" si="93"/>
        <v>0</v>
      </c>
      <c r="BA159" s="328">
        <f t="shared" si="94"/>
        <v>0</v>
      </c>
      <c r="BB159" s="223">
        <f t="shared" si="95"/>
        <v>0</v>
      </c>
      <c r="BC159" s="223">
        <f t="shared" si="95"/>
        <v>0</v>
      </c>
      <c r="BD159" s="223">
        <f t="shared" si="95"/>
        <v>0</v>
      </c>
      <c r="BE159" s="223">
        <f t="shared" si="95"/>
        <v>0</v>
      </c>
      <c r="BF159" s="223">
        <f t="shared" si="95"/>
        <v>0</v>
      </c>
      <c r="BG159" s="223">
        <f t="shared" si="95"/>
        <v>0</v>
      </c>
      <c r="BH159" s="223">
        <f t="shared" si="95"/>
        <v>0</v>
      </c>
      <c r="BI159" s="223">
        <f t="shared" si="95"/>
        <v>0</v>
      </c>
      <c r="BJ159" s="223">
        <f t="shared" si="95"/>
        <v>0</v>
      </c>
      <c r="BK159" s="223">
        <f t="shared" si="95"/>
        <v>0</v>
      </c>
      <c r="BL159" s="223">
        <f t="shared" si="95"/>
        <v>0</v>
      </c>
      <c r="BM159" s="223">
        <f t="shared" si="95"/>
        <v>0</v>
      </c>
      <c r="BN159" s="224">
        <f t="shared" si="95"/>
        <v>0</v>
      </c>
      <c r="BO159" s="328">
        <f t="shared" si="96"/>
        <v>0</v>
      </c>
      <c r="BP159" s="223">
        <f t="shared" si="97"/>
        <v>0</v>
      </c>
      <c r="BQ159" s="223">
        <f t="shared" si="97"/>
        <v>0</v>
      </c>
      <c r="BR159" s="223">
        <f t="shared" si="97"/>
        <v>0</v>
      </c>
      <c r="BS159" s="223">
        <f t="shared" si="97"/>
        <v>0</v>
      </c>
      <c r="BT159" s="223">
        <f t="shared" si="97"/>
        <v>0</v>
      </c>
      <c r="BU159" s="223">
        <f t="shared" si="97"/>
        <v>0</v>
      </c>
      <c r="BV159" s="223">
        <f t="shared" si="97"/>
        <v>0</v>
      </c>
      <c r="BW159" s="223">
        <f t="shared" si="97"/>
        <v>0</v>
      </c>
      <c r="BX159" s="223">
        <f t="shared" si="97"/>
        <v>0</v>
      </c>
      <c r="BY159" s="223">
        <f t="shared" si="97"/>
        <v>0</v>
      </c>
      <c r="BZ159" s="223">
        <f t="shared" si="97"/>
        <v>0</v>
      </c>
      <c r="CA159" s="223">
        <f t="shared" si="97"/>
        <v>0</v>
      </c>
      <c r="CB159" s="224">
        <f t="shared" si="97"/>
        <v>0</v>
      </c>
      <c r="CD159" s="73">
        <f t="shared" si="98"/>
        <v>1</v>
      </c>
    </row>
    <row r="160" spans="2:82" ht="24" customHeight="1">
      <c r="B160" s="150">
        <v>156</v>
      </c>
      <c r="C160" s="123" t="str">
        <f>IF('農場リース入力（牛含む）'!D10="","",'農場リース入力（牛含む）'!D10)</f>
        <v/>
      </c>
      <c r="D160" s="352">
        <f>IF('農場リース入力（牛含む）'!G10="",0,'農場リース入力（牛含む）'!G10+'農場リース入力（牛含む）'!H10)</f>
        <v>0</v>
      </c>
      <c r="E160" s="376">
        <v>1</v>
      </c>
      <c r="F160" s="221">
        <f>'農場リース入力（牛含む）'!Y10</f>
        <v>0</v>
      </c>
      <c r="G160" s="123">
        <f>IF('農場リース入力（牛含む）'!F10="",0,'農場リース入力（牛含む）'!F10-'農場リース入力（牛含む）'!H10)</f>
        <v>0</v>
      </c>
      <c r="H160" s="218" t="s">
        <v>231</v>
      </c>
      <c r="I160" s="520"/>
      <c r="J160" s="511">
        <v>0.25</v>
      </c>
      <c r="K160" s="494">
        <v>100</v>
      </c>
      <c r="L160" s="328">
        <f t="shared" si="89"/>
        <v>0</v>
      </c>
      <c r="M160" s="223">
        <f t="shared" si="88"/>
        <v>0</v>
      </c>
      <c r="N160" s="223">
        <f t="shared" si="90"/>
        <v>0</v>
      </c>
      <c r="O160" s="223">
        <f t="shared" si="90"/>
        <v>0</v>
      </c>
      <c r="P160" s="223">
        <f t="shared" si="90"/>
        <v>0</v>
      </c>
      <c r="Q160" s="223">
        <f t="shared" si="90"/>
        <v>0</v>
      </c>
      <c r="R160" s="223">
        <f t="shared" si="90"/>
        <v>0</v>
      </c>
      <c r="S160" s="223">
        <f t="shared" si="90"/>
        <v>0</v>
      </c>
      <c r="T160" s="223">
        <f t="shared" si="90"/>
        <v>0</v>
      </c>
      <c r="U160" s="223">
        <f t="shared" si="90"/>
        <v>0</v>
      </c>
      <c r="V160" s="223">
        <f t="shared" si="90"/>
        <v>0</v>
      </c>
      <c r="W160" s="223">
        <f t="shared" si="90"/>
        <v>0</v>
      </c>
      <c r="X160" s="223">
        <f t="shared" si="90"/>
        <v>0</v>
      </c>
      <c r="Y160" s="224">
        <f t="shared" si="90"/>
        <v>0</v>
      </c>
      <c r="Z160" s="328">
        <f t="shared" si="91"/>
        <v>0</v>
      </c>
      <c r="AA160" s="223">
        <f t="shared" si="91"/>
        <v>0</v>
      </c>
      <c r="AB160" s="223">
        <f t="shared" si="91"/>
        <v>0</v>
      </c>
      <c r="AC160" s="223">
        <f t="shared" si="91"/>
        <v>0</v>
      </c>
      <c r="AD160" s="223">
        <f t="shared" si="91"/>
        <v>0</v>
      </c>
      <c r="AE160" s="223">
        <f t="shared" si="91"/>
        <v>0</v>
      </c>
      <c r="AF160" s="223">
        <f t="shared" si="91"/>
        <v>0</v>
      </c>
      <c r="AG160" s="223">
        <f t="shared" si="91"/>
        <v>0</v>
      </c>
      <c r="AH160" s="223">
        <f t="shared" si="91"/>
        <v>0</v>
      </c>
      <c r="AI160" s="223">
        <f t="shared" si="91"/>
        <v>0</v>
      </c>
      <c r="AJ160" s="223">
        <f t="shared" si="91"/>
        <v>0</v>
      </c>
      <c r="AK160" s="223">
        <f t="shared" si="91"/>
        <v>0</v>
      </c>
      <c r="AL160" s="224">
        <f t="shared" si="91"/>
        <v>0</v>
      </c>
      <c r="AM160" s="328">
        <f t="shared" si="92"/>
        <v>0</v>
      </c>
      <c r="AN160" s="223">
        <f t="shared" si="93"/>
        <v>0</v>
      </c>
      <c r="AO160" s="223">
        <f t="shared" si="93"/>
        <v>0</v>
      </c>
      <c r="AP160" s="223">
        <f t="shared" si="93"/>
        <v>0</v>
      </c>
      <c r="AQ160" s="223">
        <f t="shared" si="93"/>
        <v>0</v>
      </c>
      <c r="AR160" s="223">
        <f t="shared" si="93"/>
        <v>0</v>
      </c>
      <c r="AS160" s="223">
        <f t="shared" si="93"/>
        <v>0</v>
      </c>
      <c r="AT160" s="223">
        <f t="shared" si="93"/>
        <v>0</v>
      </c>
      <c r="AU160" s="223">
        <f t="shared" si="93"/>
        <v>0</v>
      </c>
      <c r="AV160" s="223">
        <f t="shared" si="93"/>
        <v>0</v>
      </c>
      <c r="AW160" s="223">
        <f t="shared" si="93"/>
        <v>0</v>
      </c>
      <c r="AX160" s="223">
        <f t="shared" si="93"/>
        <v>0</v>
      </c>
      <c r="AY160" s="223">
        <f t="shared" si="93"/>
        <v>0</v>
      </c>
      <c r="AZ160" s="224">
        <f t="shared" si="93"/>
        <v>0</v>
      </c>
      <c r="BA160" s="328">
        <f t="shared" si="94"/>
        <v>0</v>
      </c>
      <c r="BB160" s="223">
        <f t="shared" si="95"/>
        <v>0</v>
      </c>
      <c r="BC160" s="223">
        <f t="shared" si="95"/>
        <v>0</v>
      </c>
      <c r="BD160" s="223">
        <f t="shared" si="95"/>
        <v>0</v>
      </c>
      <c r="BE160" s="223">
        <f t="shared" si="95"/>
        <v>0</v>
      </c>
      <c r="BF160" s="223">
        <f t="shared" si="95"/>
        <v>0</v>
      </c>
      <c r="BG160" s="223">
        <f t="shared" si="95"/>
        <v>0</v>
      </c>
      <c r="BH160" s="223">
        <f t="shared" si="95"/>
        <v>0</v>
      </c>
      <c r="BI160" s="223">
        <f t="shared" si="95"/>
        <v>0</v>
      </c>
      <c r="BJ160" s="223">
        <f t="shared" si="95"/>
        <v>0</v>
      </c>
      <c r="BK160" s="223">
        <f t="shared" si="95"/>
        <v>0</v>
      </c>
      <c r="BL160" s="223">
        <f t="shared" si="95"/>
        <v>0</v>
      </c>
      <c r="BM160" s="223">
        <f t="shared" si="95"/>
        <v>0</v>
      </c>
      <c r="BN160" s="224">
        <f t="shared" si="95"/>
        <v>0</v>
      </c>
      <c r="BO160" s="328">
        <f t="shared" si="96"/>
        <v>0</v>
      </c>
      <c r="BP160" s="223">
        <f t="shared" si="97"/>
        <v>0</v>
      </c>
      <c r="BQ160" s="223">
        <f t="shared" si="97"/>
        <v>0</v>
      </c>
      <c r="BR160" s="223">
        <f t="shared" si="97"/>
        <v>0</v>
      </c>
      <c r="BS160" s="223">
        <f t="shared" si="97"/>
        <v>0</v>
      </c>
      <c r="BT160" s="223">
        <f t="shared" si="97"/>
        <v>0</v>
      </c>
      <c r="BU160" s="223">
        <f t="shared" si="97"/>
        <v>0</v>
      </c>
      <c r="BV160" s="223">
        <f t="shared" si="97"/>
        <v>0</v>
      </c>
      <c r="BW160" s="223">
        <f t="shared" si="97"/>
        <v>0</v>
      </c>
      <c r="BX160" s="223">
        <f t="shared" si="97"/>
        <v>0</v>
      </c>
      <c r="BY160" s="223">
        <f t="shared" si="97"/>
        <v>0</v>
      </c>
      <c r="BZ160" s="223">
        <f t="shared" si="97"/>
        <v>0</v>
      </c>
      <c r="CA160" s="223">
        <f t="shared" si="97"/>
        <v>0</v>
      </c>
      <c r="CB160" s="224">
        <f t="shared" si="97"/>
        <v>0</v>
      </c>
      <c r="CD160" s="73">
        <f t="shared" si="98"/>
        <v>1</v>
      </c>
    </row>
    <row r="161" spans="2:82" ht="24" customHeight="1">
      <c r="B161" s="150">
        <v>157</v>
      </c>
      <c r="C161" s="123" t="str">
        <f>IF('農場リース入力（牛含む）'!D11="","",'農場リース入力（牛含む）'!D11)</f>
        <v/>
      </c>
      <c r="D161" s="352">
        <f>IF('農場リース入力（牛含む）'!G11="",0,'農場リース入力（牛含む）'!G11+'農場リース入力（牛含む）'!H11)</f>
        <v>0</v>
      </c>
      <c r="E161" s="376">
        <v>1</v>
      </c>
      <c r="F161" s="221">
        <f>'農場リース入力（牛含む）'!Y11</f>
        <v>0</v>
      </c>
      <c r="G161" s="123">
        <f>IF('農場リース入力（牛含む）'!F11="",0,'農場リース入力（牛含む）'!F11-'農場リース入力（牛含む）'!H11)</f>
        <v>0</v>
      </c>
      <c r="H161" s="218" t="s">
        <v>231</v>
      </c>
      <c r="I161" s="520"/>
      <c r="J161" s="511">
        <v>0.25</v>
      </c>
      <c r="K161" s="494">
        <v>100</v>
      </c>
      <c r="L161" s="328">
        <f t="shared" si="89"/>
        <v>0</v>
      </c>
      <c r="M161" s="223">
        <f t="shared" si="88"/>
        <v>0</v>
      </c>
      <c r="N161" s="223">
        <f t="shared" si="90"/>
        <v>0</v>
      </c>
      <c r="O161" s="223">
        <f t="shared" si="90"/>
        <v>0</v>
      </c>
      <c r="P161" s="223">
        <f t="shared" si="90"/>
        <v>0</v>
      </c>
      <c r="Q161" s="223">
        <f t="shared" si="90"/>
        <v>0</v>
      </c>
      <c r="R161" s="223">
        <f t="shared" si="90"/>
        <v>0</v>
      </c>
      <c r="S161" s="223">
        <f t="shared" si="90"/>
        <v>0</v>
      </c>
      <c r="T161" s="223">
        <f t="shared" si="90"/>
        <v>0</v>
      </c>
      <c r="U161" s="223">
        <f t="shared" si="90"/>
        <v>0</v>
      </c>
      <c r="V161" s="223">
        <f t="shared" si="90"/>
        <v>0</v>
      </c>
      <c r="W161" s="223">
        <f t="shared" si="90"/>
        <v>0</v>
      </c>
      <c r="X161" s="223">
        <f t="shared" si="90"/>
        <v>0</v>
      </c>
      <c r="Y161" s="224">
        <f t="shared" si="90"/>
        <v>0</v>
      </c>
      <c r="Z161" s="328">
        <f t="shared" si="91"/>
        <v>0</v>
      </c>
      <c r="AA161" s="223">
        <f t="shared" si="91"/>
        <v>0</v>
      </c>
      <c r="AB161" s="223">
        <f t="shared" si="91"/>
        <v>0</v>
      </c>
      <c r="AC161" s="223">
        <f t="shared" si="91"/>
        <v>0</v>
      </c>
      <c r="AD161" s="223">
        <f t="shared" si="91"/>
        <v>0</v>
      </c>
      <c r="AE161" s="223">
        <f t="shared" si="91"/>
        <v>0</v>
      </c>
      <c r="AF161" s="223">
        <f t="shared" si="91"/>
        <v>0</v>
      </c>
      <c r="AG161" s="223">
        <f t="shared" si="91"/>
        <v>0</v>
      </c>
      <c r="AH161" s="223">
        <f t="shared" si="91"/>
        <v>0</v>
      </c>
      <c r="AI161" s="223">
        <f t="shared" si="91"/>
        <v>0</v>
      </c>
      <c r="AJ161" s="223">
        <f t="shared" si="91"/>
        <v>0</v>
      </c>
      <c r="AK161" s="223">
        <f t="shared" si="91"/>
        <v>0</v>
      </c>
      <c r="AL161" s="224">
        <f t="shared" si="91"/>
        <v>0</v>
      </c>
      <c r="AM161" s="328">
        <f t="shared" si="92"/>
        <v>0</v>
      </c>
      <c r="AN161" s="223">
        <f t="shared" si="93"/>
        <v>0</v>
      </c>
      <c r="AO161" s="223">
        <f t="shared" si="93"/>
        <v>0</v>
      </c>
      <c r="AP161" s="223">
        <f t="shared" si="93"/>
        <v>0</v>
      </c>
      <c r="AQ161" s="223">
        <f t="shared" si="93"/>
        <v>0</v>
      </c>
      <c r="AR161" s="223">
        <f t="shared" si="93"/>
        <v>0</v>
      </c>
      <c r="AS161" s="223">
        <f t="shared" si="93"/>
        <v>0</v>
      </c>
      <c r="AT161" s="223">
        <f t="shared" si="93"/>
        <v>0</v>
      </c>
      <c r="AU161" s="223">
        <f t="shared" si="93"/>
        <v>0</v>
      </c>
      <c r="AV161" s="223">
        <f t="shared" si="93"/>
        <v>0</v>
      </c>
      <c r="AW161" s="223">
        <f t="shared" si="93"/>
        <v>0</v>
      </c>
      <c r="AX161" s="223">
        <f t="shared" si="93"/>
        <v>0</v>
      </c>
      <c r="AY161" s="223">
        <f t="shared" si="93"/>
        <v>0</v>
      </c>
      <c r="AZ161" s="224">
        <f t="shared" si="93"/>
        <v>0</v>
      </c>
      <c r="BA161" s="328">
        <f t="shared" si="94"/>
        <v>0</v>
      </c>
      <c r="BB161" s="223">
        <f t="shared" si="95"/>
        <v>0</v>
      </c>
      <c r="BC161" s="223">
        <f t="shared" si="95"/>
        <v>0</v>
      </c>
      <c r="BD161" s="223">
        <f t="shared" si="95"/>
        <v>0</v>
      </c>
      <c r="BE161" s="223">
        <f t="shared" si="95"/>
        <v>0</v>
      </c>
      <c r="BF161" s="223">
        <f t="shared" si="95"/>
        <v>0</v>
      </c>
      <c r="BG161" s="223">
        <f t="shared" si="95"/>
        <v>0</v>
      </c>
      <c r="BH161" s="223">
        <f t="shared" si="95"/>
        <v>0</v>
      </c>
      <c r="BI161" s="223">
        <f t="shared" si="95"/>
        <v>0</v>
      </c>
      <c r="BJ161" s="223">
        <f t="shared" si="95"/>
        <v>0</v>
      </c>
      <c r="BK161" s="223">
        <f t="shared" si="95"/>
        <v>0</v>
      </c>
      <c r="BL161" s="223">
        <f t="shared" si="95"/>
        <v>0</v>
      </c>
      <c r="BM161" s="223">
        <f t="shared" si="95"/>
        <v>0</v>
      </c>
      <c r="BN161" s="224">
        <f t="shared" si="95"/>
        <v>0</v>
      </c>
      <c r="BO161" s="328">
        <f t="shared" si="96"/>
        <v>0</v>
      </c>
      <c r="BP161" s="223">
        <f t="shared" si="97"/>
        <v>0</v>
      </c>
      <c r="BQ161" s="223">
        <f t="shared" si="97"/>
        <v>0</v>
      </c>
      <c r="BR161" s="223">
        <f t="shared" si="97"/>
        <v>0</v>
      </c>
      <c r="BS161" s="223">
        <f t="shared" si="97"/>
        <v>0</v>
      </c>
      <c r="BT161" s="223">
        <f t="shared" si="97"/>
        <v>0</v>
      </c>
      <c r="BU161" s="223">
        <f t="shared" si="97"/>
        <v>0</v>
      </c>
      <c r="BV161" s="223">
        <f t="shared" si="97"/>
        <v>0</v>
      </c>
      <c r="BW161" s="223">
        <f t="shared" si="97"/>
        <v>0</v>
      </c>
      <c r="BX161" s="223">
        <f t="shared" si="97"/>
        <v>0</v>
      </c>
      <c r="BY161" s="223">
        <f t="shared" si="97"/>
        <v>0</v>
      </c>
      <c r="BZ161" s="223">
        <f t="shared" si="97"/>
        <v>0</v>
      </c>
      <c r="CA161" s="223">
        <f t="shared" si="97"/>
        <v>0</v>
      </c>
      <c r="CB161" s="224">
        <f t="shared" si="97"/>
        <v>0</v>
      </c>
      <c r="CD161" s="73">
        <f t="shared" si="98"/>
        <v>1</v>
      </c>
    </row>
    <row r="162" spans="2:82" ht="24" customHeight="1">
      <c r="B162" s="150">
        <v>158</v>
      </c>
      <c r="C162" s="123" t="str">
        <f>IF('農場リース入力（牛含む）'!D12="","",'農場リース入力（牛含む）'!D12)</f>
        <v/>
      </c>
      <c r="D162" s="352">
        <f>IF('農場リース入力（牛含む）'!G12="",0,'農場リース入力（牛含む）'!G12+'農場リース入力（牛含む）'!H12)</f>
        <v>0</v>
      </c>
      <c r="E162" s="376">
        <v>1</v>
      </c>
      <c r="F162" s="221">
        <f>'農場リース入力（牛含む）'!Y12</f>
        <v>0</v>
      </c>
      <c r="G162" s="123">
        <f>IF('農場リース入力（牛含む）'!F12="",0,'農場リース入力（牛含む）'!F12-'農場リース入力（牛含む）'!H12)</f>
        <v>0</v>
      </c>
      <c r="H162" s="218" t="s">
        <v>231</v>
      </c>
      <c r="I162" s="520"/>
      <c r="J162" s="511">
        <v>0.25</v>
      </c>
      <c r="K162" s="494">
        <v>100</v>
      </c>
      <c r="L162" s="328">
        <f t="shared" si="89"/>
        <v>0</v>
      </c>
      <c r="M162" s="223">
        <f t="shared" si="88"/>
        <v>0</v>
      </c>
      <c r="N162" s="223">
        <f t="shared" si="90"/>
        <v>0</v>
      </c>
      <c r="O162" s="223">
        <f t="shared" si="90"/>
        <v>0</v>
      </c>
      <c r="P162" s="223">
        <f t="shared" si="90"/>
        <v>0</v>
      </c>
      <c r="Q162" s="223">
        <f t="shared" si="90"/>
        <v>0</v>
      </c>
      <c r="R162" s="223">
        <f t="shared" si="90"/>
        <v>0</v>
      </c>
      <c r="S162" s="223">
        <f t="shared" si="90"/>
        <v>0</v>
      </c>
      <c r="T162" s="223">
        <f t="shared" si="90"/>
        <v>0</v>
      </c>
      <c r="U162" s="223">
        <f t="shared" si="90"/>
        <v>0</v>
      </c>
      <c r="V162" s="223">
        <f t="shared" si="90"/>
        <v>0</v>
      </c>
      <c r="W162" s="223">
        <f t="shared" si="90"/>
        <v>0</v>
      </c>
      <c r="X162" s="223">
        <f t="shared" si="90"/>
        <v>0</v>
      </c>
      <c r="Y162" s="224">
        <f t="shared" si="90"/>
        <v>0</v>
      </c>
      <c r="Z162" s="328">
        <f t="shared" si="91"/>
        <v>0</v>
      </c>
      <c r="AA162" s="223">
        <f t="shared" si="91"/>
        <v>0</v>
      </c>
      <c r="AB162" s="223">
        <f t="shared" si="91"/>
        <v>0</v>
      </c>
      <c r="AC162" s="223">
        <f t="shared" si="91"/>
        <v>0</v>
      </c>
      <c r="AD162" s="223">
        <f t="shared" si="91"/>
        <v>0</v>
      </c>
      <c r="AE162" s="223">
        <f t="shared" si="91"/>
        <v>0</v>
      </c>
      <c r="AF162" s="223">
        <f t="shared" si="91"/>
        <v>0</v>
      </c>
      <c r="AG162" s="223">
        <f t="shared" si="91"/>
        <v>0</v>
      </c>
      <c r="AH162" s="223">
        <f t="shared" si="91"/>
        <v>0</v>
      </c>
      <c r="AI162" s="223">
        <f t="shared" si="91"/>
        <v>0</v>
      </c>
      <c r="AJ162" s="223">
        <f t="shared" si="91"/>
        <v>0</v>
      </c>
      <c r="AK162" s="223">
        <f t="shared" si="91"/>
        <v>0</v>
      </c>
      <c r="AL162" s="224">
        <f t="shared" si="91"/>
        <v>0</v>
      </c>
      <c r="AM162" s="328">
        <f t="shared" si="92"/>
        <v>0</v>
      </c>
      <c r="AN162" s="223">
        <f t="shared" si="93"/>
        <v>0</v>
      </c>
      <c r="AO162" s="223">
        <f t="shared" si="93"/>
        <v>0</v>
      </c>
      <c r="AP162" s="223">
        <f t="shared" si="93"/>
        <v>0</v>
      </c>
      <c r="AQ162" s="223">
        <f t="shared" si="93"/>
        <v>0</v>
      </c>
      <c r="AR162" s="223">
        <f t="shared" si="93"/>
        <v>0</v>
      </c>
      <c r="AS162" s="223">
        <f t="shared" si="93"/>
        <v>0</v>
      </c>
      <c r="AT162" s="223">
        <f t="shared" si="93"/>
        <v>0</v>
      </c>
      <c r="AU162" s="223">
        <f t="shared" si="93"/>
        <v>0</v>
      </c>
      <c r="AV162" s="223">
        <f t="shared" si="93"/>
        <v>0</v>
      </c>
      <c r="AW162" s="223">
        <f t="shared" si="93"/>
        <v>0</v>
      </c>
      <c r="AX162" s="223">
        <f t="shared" si="93"/>
        <v>0</v>
      </c>
      <c r="AY162" s="223">
        <f t="shared" si="93"/>
        <v>0</v>
      </c>
      <c r="AZ162" s="224">
        <f t="shared" si="93"/>
        <v>0</v>
      </c>
      <c r="BA162" s="328">
        <f t="shared" si="94"/>
        <v>0</v>
      </c>
      <c r="BB162" s="223">
        <f t="shared" si="95"/>
        <v>0</v>
      </c>
      <c r="BC162" s="223">
        <f t="shared" si="95"/>
        <v>0</v>
      </c>
      <c r="BD162" s="223">
        <f t="shared" si="95"/>
        <v>0</v>
      </c>
      <c r="BE162" s="223">
        <f t="shared" si="95"/>
        <v>0</v>
      </c>
      <c r="BF162" s="223">
        <f t="shared" si="95"/>
        <v>0</v>
      </c>
      <c r="BG162" s="223">
        <f t="shared" si="95"/>
        <v>0</v>
      </c>
      <c r="BH162" s="223">
        <f t="shared" si="95"/>
        <v>0</v>
      </c>
      <c r="BI162" s="223">
        <f t="shared" si="95"/>
        <v>0</v>
      </c>
      <c r="BJ162" s="223">
        <f t="shared" si="95"/>
        <v>0</v>
      </c>
      <c r="BK162" s="223">
        <f t="shared" si="95"/>
        <v>0</v>
      </c>
      <c r="BL162" s="223">
        <f t="shared" si="95"/>
        <v>0</v>
      </c>
      <c r="BM162" s="223">
        <f t="shared" si="95"/>
        <v>0</v>
      </c>
      <c r="BN162" s="224">
        <f t="shared" si="95"/>
        <v>0</v>
      </c>
      <c r="BO162" s="328">
        <f t="shared" si="96"/>
        <v>0</v>
      </c>
      <c r="BP162" s="223">
        <f t="shared" si="97"/>
        <v>0</v>
      </c>
      <c r="BQ162" s="223">
        <f t="shared" si="97"/>
        <v>0</v>
      </c>
      <c r="BR162" s="223">
        <f t="shared" si="97"/>
        <v>0</v>
      </c>
      <c r="BS162" s="223">
        <f t="shared" si="97"/>
        <v>0</v>
      </c>
      <c r="BT162" s="223">
        <f t="shared" si="97"/>
        <v>0</v>
      </c>
      <c r="BU162" s="223">
        <f t="shared" si="97"/>
        <v>0</v>
      </c>
      <c r="BV162" s="223">
        <f t="shared" si="97"/>
        <v>0</v>
      </c>
      <c r="BW162" s="223">
        <f t="shared" si="97"/>
        <v>0</v>
      </c>
      <c r="BX162" s="223">
        <f t="shared" si="97"/>
        <v>0</v>
      </c>
      <c r="BY162" s="223">
        <f t="shared" si="97"/>
        <v>0</v>
      </c>
      <c r="BZ162" s="223">
        <f t="shared" si="97"/>
        <v>0</v>
      </c>
      <c r="CA162" s="223">
        <f t="shared" si="97"/>
        <v>0</v>
      </c>
      <c r="CB162" s="224">
        <f t="shared" si="97"/>
        <v>0</v>
      </c>
      <c r="CD162" s="73">
        <f t="shared" si="98"/>
        <v>1</v>
      </c>
    </row>
    <row r="163" spans="2:82" ht="24" customHeight="1">
      <c r="B163" s="150">
        <v>159</v>
      </c>
      <c r="C163" s="123" t="str">
        <f>IF('農場リース入力（牛含む）'!D13="","",'農場リース入力（牛含む）'!D13)</f>
        <v/>
      </c>
      <c r="D163" s="352">
        <f>IF('農場リース入力（牛含む）'!G13="",0,'農場リース入力（牛含む）'!G13+'農場リース入力（牛含む）'!H13)</f>
        <v>0</v>
      </c>
      <c r="E163" s="376">
        <v>1</v>
      </c>
      <c r="F163" s="221">
        <f>'農場リース入力（牛含む）'!Y13</f>
        <v>0</v>
      </c>
      <c r="G163" s="123">
        <f>IF('農場リース入力（牛含む）'!F13="",0,'農場リース入力（牛含む）'!F13-'農場リース入力（牛含む）'!H13)</f>
        <v>0</v>
      </c>
      <c r="H163" s="218" t="s">
        <v>231</v>
      </c>
      <c r="I163" s="520"/>
      <c r="J163" s="511">
        <v>0.25</v>
      </c>
      <c r="K163" s="494">
        <v>100</v>
      </c>
      <c r="L163" s="328">
        <f t="shared" si="89"/>
        <v>0</v>
      </c>
      <c r="M163" s="223">
        <f t="shared" si="88"/>
        <v>0</v>
      </c>
      <c r="N163" s="223">
        <f t="shared" si="90"/>
        <v>0</v>
      </c>
      <c r="O163" s="223">
        <f t="shared" si="90"/>
        <v>0</v>
      </c>
      <c r="P163" s="223">
        <f t="shared" si="90"/>
        <v>0</v>
      </c>
      <c r="Q163" s="223">
        <f t="shared" si="90"/>
        <v>0</v>
      </c>
      <c r="R163" s="223">
        <f t="shared" si="90"/>
        <v>0</v>
      </c>
      <c r="S163" s="223">
        <f t="shared" si="90"/>
        <v>0</v>
      </c>
      <c r="T163" s="223">
        <f t="shared" si="90"/>
        <v>0</v>
      </c>
      <c r="U163" s="223">
        <f t="shared" si="90"/>
        <v>0</v>
      </c>
      <c r="V163" s="223">
        <f t="shared" si="90"/>
        <v>0</v>
      </c>
      <c r="W163" s="223">
        <f t="shared" si="90"/>
        <v>0</v>
      </c>
      <c r="X163" s="223">
        <f t="shared" si="90"/>
        <v>0</v>
      </c>
      <c r="Y163" s="224">
        <f t="shared" si="90"/>
        <v>0</v>
      </c>
      <c r="Z163" s="328">
        <f t="shared" si="91"/>
        <v>0</v>
      </c>
      <c r="AA163" s="223">
        <f t="shared" si="91"/>
        <v>0</v>
      </c>
      <c r="AB163" s="223">
        <f t="shared" si="91"/>
        <v>0</v>
      </c>
      <c r="AC163" s="223">
        <f t="shared" si="91"/>
        <v>0</v>
      </c>
      <c r="AD163" s="223">
        <f t="shared" si="91"/>
        <v>0</v>
      </c>
      <c r="AE163" s="223">
        <f t="shared" si="91"/>
        <v>0</v>
      </c>
      <c r="AF163" s="223">
        <f t="shared" si="91"/>
        <v>0</v>
      </c>
      <c r="AG163" s="223">
        <f t="shared" si="91"/>
        <v>0</v>
      </c>
      <c r="AH163" s="223">
        <f t="shared" si="91"/>
        <v>0</v>
      </c>
      <c r="AI163" s="223">
        <f t="shared" si="91"/>
        <v>0</v>
      </c>
      <c r="AJ163" s="223">
        <f t="shared" si="91"/>
        <v>0</v>
      </c>
      <c r="AK163" s="223">
        <f t="shared" si="91"/>
        <v>0</v>
      </c>
      <c r="AL163" s="224">
        <f t="shared" si="91"/>
        <v>0</v>
      </c>
      <c r="AM163" s="328">
        <f t="shared" si="92"/>
        <v>0</v>
      </c>
      <c r="AN163" s="223">
        <f t="shared" si="93"/>
        <v>0</v>
      </c>
      <c r="AO163" s="223">
        <f t="shared" si="93"/>
        <v>0</v>
      </c>
      <c r="AP163" s="223">
        <f t="shared" si="93"/>
        <v>0</v>
      </c>
      <c r="AQ163" s="223">
        <f t="shared" si="93"/>
        <v>0</v>
      </c>
      <c r="AR163" s="223">
        <f t="shared" si="93"/>
        <v>0</v>
      </c>
      <c r="AS163" s="223">
        <f t="shared" si="93"/>
        <v>0</v>
      </c>
      <c r="AT163" s="223">
        <f t="shared" si="93"/>
        <v>0</v>
      </c>
      <c r="AU163" s="223">
        <f t="shared" si="93"/>
        <v>0</v>
      </c>
      <c r="AV163" s="223">
        <f t="shared" si="93"/>
        <v>0</v>
      </c>
      <c r="AW163" s="223">
        <f t="shared" si="93"/>
        <v>0</v>
      </c>
      <c r="AX163" s="223">
        <f t="shared" si="93"/>
        <v>0</v>
      </c>
      <c r="AY163" s="223">
        <f t="shared" si="93"/>
        <v>0</v>
      </c>
      <c r="AZ163" s="224">
        <f t="shared" si="93"/>
        <v>0</v>
      </c>
      <c r="BA163" s="328">
        <f t="shared" si="94"/>
        <v>0</v>
      </c>
      <c r="BB163" s="223">
        <f t="shared" si="95"/>
        <v>0</v>
      </c>
      <c r="BC163" s="223">
        <f t="shared" si="95"/>
        <v>0</v>
      </c>
      <c r="BD163" s="223">
        <f t="shared" si="95"/>
        <v>0</v>
      </c>
      <c r="BE163" s="223">
        <f t="shared" si="95"/>
        <v>0</v>
      </c>
      <c r="BF163" s="223">
        <f t="shared" si="95"/>
        <v>0</v>
      </c>
      <c r="BG163" s="223">
        <f t="shared" si="95"/>
        <v>0</v>
      </c>
      <c r="BH163" s="223">
        <f t="shared" si="95"/>
        <v>0</v>
      </c>
      <c r="BI163" s="223">
        <f t="shared" si="95"/>
        <v>0</v>
      </c>
      <c r="BJ163" s="223">
        <f t="shared" si="95"/>
        <v>0</v>
      </c>
      <c r="BK163" s="223">
        <f t="shared" si="95"/>
        <v>0</v>
      </c>
      <c r="BL163" s="223">
        <f t="shared" si="95"/>
        <v>0</v>
      </c>
      <c r="BM163" s="223">
        <f t="shared" si="95"/>
        <v>0</v>
      </c>
      <c r="BN163" s="224">
        <f t="shared" si="95"/>
        <v>0</v>
      </c>
      <c r="BO163" s="328">
        <f t="shared" si="96"/>
        <v>0</v>
      </c>
      <c r="BP163" s="223">
        <f t="shared" si="97"/>
        <v>0</v>
      </c>
      <c r="BQ163" s="223">
        <f t="shared" si="97"/>
        <v>0</v>
      </c>
      <c r="BR163" s="223">
        <f t="shared" si="97"/>
        <v>0</v>
      </c>
      <c r="BS163" s="223">
        <f t="shared" si="97"/>
        <v>0</v>
      </c>
      <c r="BT163" s="223">
        <f t="shared" si="97"/>
        <v>0</v>
      </c>
      <c r="BU163" s="223">
        <f t="shared" si="97"/>
        <v>0</v>
      </c>
      <c r="BV163" s="223">
        <f t="shared" si="97"/>
        <v>0</v>
      </c>
      <c r="BW163" s="223">
        <f t="shared" si="97"/>
        <v>0</v>
      </c>
      <c r="BX163" s="223">
        <f t="shared" si="97"/>
        <v>0</v>
      </c>
      <c r="BY163" s="223">
        <f t="shared" si="97"/>
        <v>0</v>
      </c>
      <c r="BZ163" s="223">
        <f t="shared" si="97"/>
        <v>0</v>
      </c>
      <c r="CA163" s="223">
        <f t="shared" si="97"/>
        <v>0</v>
      </c>
      <c r="CB163" s="224">
        <f t="shared" si="97"/>
        <v>0</v>
      </c>
      <c r="CD163" s="73">
        <f t="shared" si="98"/>
        <v>1</v>
      </c>
    </row>
    <row r="164" spans="2:82" ht="24" customHeight="1">
      <c r="B164" s="150">
        <v>160</v>
      </c>
      <c r="C164" s="123" t="str">
        <f>IF('農場リース入力（牛含む）'!D14="","",'農場リース入力（牛含む）'!D14)</f>
        <v/>
      </c>
      <c r="D164" s="352">
        <f>IF('農場リース入力（牛含む）'!G14="",0,'農場リース入力（牛含む）'!G14+'農場リース入力（牛含む）'!H14)</f>
        <v>0</v>
      </c>
      <c r="E164" s="376">
        <v>1</v>
      </c>
      <c r="F164" s="221">
        <f>'農場リース入力（牛含む）'!Y14</f>
        <v>0</v>
      </c>
      <c r="G164" s="123">
        <f>IF('農場リース入力（牛含む）'!F14="",0,'農場リース入力（牛含む）'!F14-'農場リース入力（牛含む）'!H14)</f>
        <v>0</v>
      </c>
      <c r="H164" s="218" t="s">
        <v>231</v>
      </c>
      <c r="I164" s="520"/>
      <c r="J164" s="511">
        <v>0.25</v>
      </c>
      <c r="K164" s="494">
        <v>100</v>
      </c>
      <c r="L164" s="328">
        <f t="shared" si="89"/>
        <v>0</v>
      </c>
      <c r="M164" s="223">
        <f t="shared" si="88"/>
        <v>0</v>
      </c>
      <c r="N164" s="223">
        <f t="shared" si="90"/>
        <v>0</v>
      </c>
      <c r="O164" s="223">
        <f t="shared" si="90"/>
        <v>0</v>
      </c>
      <c r="P164" s="223">
        <f t="shared" si="90"/>
        <v>0</v>
      </c>
      <c r="Q164" s="223">
        <f t="shared" si="90"/>
        <v>0</v>
      </c>
      <c r="R164" s="223">
        <f t="shared" si="90"/>
        <v>0</v>
      </c>
      <c r="S164" s="223">
        <f t="shared" si="90"/>
        <v>0</v>
      </c>
      <c r="T164" s="223">
        <f t="shared" si="90"/>
        <v>0</v>
      </c>
      <c r="U164" s="223">
        <f t="shared" si="90"/>
        <v>0</v>
      </c>
      <c r="V164" s="223">
        <f t="shared" si="90"/>
        <v>0</v>
      </c>
      <c r="W164" s="223">
        <f t="shared" si="90"/>
        <v>0</v>
      </c>
      <c r="X164" s="223">
        <f t="shared" si="90"/>
        <v>0</v>
      </c>
      <c r="Y164" s="224">
        <f t="shared" si="90"/>
        <v>0</v>
      </c>
      <c r="Z164" s="328">
        <f t="shared" si="91"/>
        <v>0</v>
      </c>
      <c r="AA164" s="223">
        <f t="shared" si="91"/>
        <v>0</v>
      </c>
      <c r="AB164" s="223">
        <f t="shared" si="91"/>
        <v>0</v>
      </c>
      <c r="AC164" s="223">
        <f t="shared" si="91"/>
        <v>0</v>
      </c>
      <c r="AD164" s="223">
        <f t="shared" si="91"/>
        <v>0</v>
      </c>
      <c r="AE164" s="223">
        <f t="shared" si="91"/>
        <v>0</v>
      </c>
      <c r="AF164" s="223">
        <f t="shared" si="91"/>
        <v>0</v>
      </c>
      <c r="AG164" s="223">
        <f t="shared" si="91"/>
        <v>0</v>
      </c>
      <c r="AH164" s="223">
        <f t="shared" si="91"/>
        <v>0</v>
      </c>
      <c r="AI164" s="223">
        <f t="shared" si="91"/>
        <v>0</v>
      </c>
      <c r="AJ164" s="223">
        <f t="shared" si="91"/>
        <v>0</v>
      </c>
      <c r="AK164" s="223">
        <f t="shared" si="91"/>
        <v>0</v>
      </c>
      <c r="AL164" s="224">
        <f t="shared" si="91"/>
        <v>0</v>
      </c>
      <c r="AM164" s="328">
        <f t="shared" si="92"/>
        <v>0</v>
      </c>
      <c r="AN164" s="223">
        <f t="shared" si="93"/>
        <v>0</v>
      </c>
      <c r="AO164" s="223">
        <f t="shared" si="93"/>
        <v>0</v>
      </c>
      <c r="AP164" s="223">
        <f t="shared" si="93"/>
        <v>0</v>
      </c>
      <c r="AQ164" s="223">
        <f t="shared" si="93"/>
        <v>0</v>
      </c>
      <c r="AR164" s="223">
        <f t="shared" si="93"/>
        <v>0</v>
      </c>
      <c r="AS164" s="223">
        <f t="shared" si="93"/>
        <v>0</v>
      </c>
      <c r="AT164" s="223">
        <f t="shared" si="93"/>
        <v>0</v>
      </c>
      <c r="AU164" s="223">
        <f t="shared" si="93"/>
        <v>0</v>
      </c>
      <c r="AV164" s="223">
        <f t="shared" si="93"/>
        <v>0</v>
      </c>
      <c r="AW164" s="223">
        <f t="shared" si="93"/>
        <v>0</v>
      </c>
      <c r="AX164" s="223">
        <f t="shared" si="93"/>
        <v>0</v>
      </c>
      <c r="AY164" s="223">
        <f t="shared" si="93"/>
        <v>0</v>
      </c>
      <c r="AZ164" s="224">
        <f t="shared" si="93"/>
        <v>0</v>
      </c>
      <c r="BA164" s="328">
        <f t="shared" si="94"/>
        <v>0</v>
      </c>
      <c r="BB164" s="223">
        <f t="shared" si="95"/>
        <v>0</v>
      </c>
      <c r="BC164" s="223">
        <f t="shared" si="95"/>
        <v>0</v>
      </c>
      <c r="BD164" s="223">
        <f t="shared" si="95"/>
        <v>0</v>
      </c>
      <c r="BE164" s="223">
        <f t="shared" si="95"/>
        <v>0</v>
      </c>
      <c r="BF164" s="223">
        <f t="shared" si="95"/>
        <v>0</v>
      </c>
      <c r="BG164" s="223">
        <f t="shared" si="95"/>
        <v>0</v>
      </c>
      <c r="BH164" s="223">
        <f t="shared" si="95"/>
        <v>0</v>
      </c>
      <c r="BI164" s="223">
        <f t="shared" si="95"/>
        <v>0</v>
      </c>
      <c r="BJ164" s="223">
        <f t="shared" si="95"/>
        <v>0</v>
      </c>
      <c r="BK164" s="223">
        <f t="shared" si="95"/>
        <v>0</v>
      </c>
      <c r="BL164" s="223">
        <f t="shared" si="95"/>
        <v>0</v>
      </c>
      <c r="BM164" s="223">
        <f t="shared" si="95"/>
        <v>0</v>
      </c>
      <c r="BN164" s="224">
        <f t="shared" si="95"/>
        <v>0</v>
      </c>
      <c r="BO164" s="328">
        <f t="shared" si="96"/>
        <v>0</v>
      </c>
      <c r="BP164" s="223">
        <f t="shared" si="97"/>
        <v>0</v>
      </c>
      <c r="BQ164" s="223">
        <f t="shared" si="97"/>
        <v>0</v>
      </c>
      <c r="BR164" s="223">
        <f t="shared" si="97"/>
        <v>0</v>
      </c>
      <c r="BS164" s="223">
        <f t="shared" si="97"/>
        <v>0</v>
      </c>
      <c r="BT164" s="223">
        <f t="shared" si="97"/>
        <v>0</v>
      </c>
      <c r="BU164" s="223">
        <f t="shared" si="97"/>
        <v>0</v>
      </c>
      <c r="BV164" s="223">
        <f t="shared" si="97"/>
        <v>0</v>
      </c>
      <c r="BW164" s="223">
        <f t="shared" si="97"/>
        <v>0</v>
      </c>
      <c r="BX164" s="223">
        <f t="shared" si="97"/>
        <v>0</v>
      </c>
      <c r="BY164" s="223">
        <f t="shared" si="97"/>
        <v>0</v>
      </c>
      <c r="BZ164" s="223">
        <f t="shared" si="97"/>
        <v>0</v>
      </c>
      <c r="CA164" s="223">
        <f t="shared" si="97"/>
        <v>0</v>
      </c>
      <c r="CB164" s="224">
        <f t="shared" si="97"/>
        <v>0</v>
      </c>
      <c r="CD164" s="73">
        <f t="shared" si="98"/>
        <v>1</v>
      </c>
    </row>
    <row r="165" spans="2:82" ht="24" customHeight="1">
      <c r="B165" s="150">
        <v>161</v>
      </c>
      <c r="C165" s="123" t="str">
        <f>IF('農場リース入力（牛含む）'!D15="","",'農場リース入力（牛含む）'!D15)</f>
        <v/>
      </c>
      <c r="D165" s="352">
        <f>IF('農場リース入力（牛含む）'!G15="",0,'農場リース入力（牛含む）'!G15+'農場リース入力（牛含む）'!H15)</f>
        <v>0</v>
      </c>
      <c r="E165" s="376">
        <v>1</v>
      </c>
      <c r="F165" s="221">
        <f>'農場リース入力（牛含む）'!Y15</f>
        <v>0</v>
      </c>
      <c r="G165" s="123">
        <f>IF('農場リース入力（牛含む）'!F15="",0,'農場リース入力（牛含む）'!F15-'農場リース入力（牛含む）'!H15)</f>
        <v>0</v>
      </c>
      <c r="H165" s="218" t="s">
        <v>231</v>
      </c>
      <c r="I165" s="520"/>
      <c r="J165" s="511">
        <v>0.25</v>
      </c>
      <c r="K165" s="494">
        <v>100</v>
      </c>
      <c r="L165" s="328">
        <f t="shared" si="89"/>
        <v>0</v>
      </c>
      <c r="M165" s="223">
        <f t="shared" si="88"/>
        <v>0</v>
      </c>
      <c r="N165" s="223">
        <f t="shared" ref="N165:Y174" si="99">IF(N$3-$D165&lt;0,0,IF(N$3-$D165=0,$L165/12*(12-($E165-1)),IF(N$3-$D165=$G165,$L165/12*($E165-1),IF(N$3-$D165+1&lt;=$G165,$L165,0))))</f>
        <v>0</v>
      </c>
      <c r="O165" s="223">
        <f t="shared" si="99"/>
        <v>0</v>
      </c>
      <c r="P165" s="223">
        <f t="shared" si="99"/>
        <v>0</v>
      </c>
      <c r="Q165" s="223">
        <f t="shared" si="99"/>
        <v>0</v>
      </c>
      <c r="R165" s="223">
        <f t="shared" si="99"/>
        <v>0</v>
      </c>
      <c r="S165" s="223">
        <f t="shared" si="99"/>
        <v>0</v>
      </c>
      <c r="T165" s="223">
        <f t="shared" si="99"/>
        <v>0</v>
      </c>
      <c r="U165" s="223">
        <f t="shared" si="99"/>
        <v>0</v>
      </c>
      <c r="V165" s="223">
        <f t="shared" si="99"/>
        <v>0</v>
      </c>
      <c r="W165" s="223">
        <f t="shared" si="99"/>
        <v>0</v>
      </c>
      <c r="X165" s="223">
        <f t="shared" si="99"/>
        <v>0</v>
      </c>
      <c r="Y165" s="224">
        <f t="shared" si="99"/>
        <v>0</v>
      </c>
      <c r="Z165" s="328">
        <f t="shared" ref="Z165:AL174" si="100">IF($CD165=2,IF($D165=Z$3,$F165,0),0)</f>
        <v>0</v>
      </c>
      <c r="AA165" s="223">
        <f t="shared" si="100"/>
        <v>0</v>
      </c>
      <c r="AB165" s="223">
        <f t="shared" si="100"/>
        <v>0</v>
      </c>
      <c r="AC165" s="223">
        <f t="shared" si="100"/>
        <v>0</v>
      </c>
      <c r="AD165" s="223">
        <f t="shared" si="100"/>
        <v>0</v>
      </c>
      <c r="AE165" s="223">
        <f t="shared" si="100"/>
        <v>0</v>
      </c>
      <c r="AF165" s="223">
        <f t="shared" si="100"/>
        <v>0</v>
      </c>
      <c r="AG165" s="223">
        <f t="shared" si="100"/>
        <v>0</v>
      </c>
      <c r="AH165" s="223">
        <f t="shared" si="100"/>
        <v>0</v>
      </c>
      <c r="AI165" s="223">
        <f t="shared" si="100"/>
        <v>0</v>
      </c>
      <c r="AJ165" s="223">
        <f t="shared" si="100"/>
        <v>0</v>
      </c>
      <c r="AK165" s="223">
        <f t="shared" si="100"/>
        <v>0</v>
      </c>
      <c r="AL165" s="224">
        <f t="shared" si="100"/>
        <v>0</v>
      </c>
      <c r="AM165" s="328">
        <f t="shared" si="92"/>
        <v>0</v>
      </c>
      <c r="AN165" s="223">
        <f t="shared" ref="AN165:AZ174" si="101">IF(AN$3-$D165&lt;0,0,IF(AN$3-$D165=0,$AM165,IF(AN$3-$D165+1&lt;=$G165,$AM165,0)))</f>
        <v>0</v>
      </c>
      <c r="AO165" s="223">
        <f t="shared" si="101"/>
        <v>0</v>
      </c>
      <c r="AP165" s="223">
        <f t="shared" si="101"/>
        <v>0</v>
      </c>
      <c r="AQ165" s="223">
        <f t="shared" si="101"/>
        <v>0</v>
      </c>
      <c r="AR165" s="223">
        <f t="shared" si="101"/>
        <v>0</v>
      </c>
      <c r="AS165" s="223">
        <f t="shared" si="101"/>
        <v>0</v>
      </c>
      <c r="AT165" s="223">
        <f t="shared" si="101"/>
        <v>0</v>
      </c>
      <c r="AU165" s="223">
        <f t="shared" si="101"/>
        <v>0</v>
      </c>
      <c r="AV165" s="223">
        <f t="shared" si="101"/>
        <v>0</v>
      </c>
      <c r="AW165" s="223">
        <f t="shared" si="101"/>
        <v>0</v>
      </c>
      <c r="AX165" s="223">
        <f t="shared" si="101"/>
        <v>0</v>
      </c>
      <c r="AY165" s="223">
        <f t="shared" si="101"/>
        <v>0</v>
      </c>
      <c r="AZ165" s="224">
        <f t="shared" si="101"/>
        <v>0</v>
      </c>
      <c r="BA165" s="328">
        <f t="shared" si="94"/>
        <v>0</v>
      </c>
      <c r="BB165" s="223">
        <f t="shared" ref="BB165:BN174" si="102">IF(BB$3-$D165&lt;0,0,IF(BB$3-$D165=0,$BA165,IF(BB$3-$D165+1&lt;=$G165,$BA165,0)))</f>
        <v>0</v>
      </c>
      <c r="BC165" s="223">
        <f t="shared" si="102"/>
        <v>0</v>
      </c>
      <c r="BD165" s="223">
        <f t="shared" si="102"/>
        <v>0</v>
      </c>
      <c r="BE165" s="223">
        <f t="shared" si="102"/>
        <v>0</v>
      </c>
      <c r="BF165" s="223">
        <f t="shared" si="102"/>
        <v>0</v>
      </c>
      <c r="BG165" s="223">
        <f t="shared" si="102"/>
        <v>0</v>
      </c>
      <c r="BH165" s="223">
        <f t="shared" si="102"/>
        <v>0</v>
      </c>
      <c r="BI165" s="223">
        <f t="shared" si="102"/>
        <v>0</v>
      </c>
      <c r="BJ165" s="223">
        <f t="shared" si="102"/>
        <v>0</v>
      </c>
      <c r="BK165" s="223">
        <f t="shared" si="102"/>
        <v>0</v>
      </c>
      <c r="BL165" s="223">
        <f t="shared" si="102"/>
        <v>0</v>
      </c>
      <c r="BM165" s="223">
        <f t="shared" si="102"/>
        <v>0</v>
      </c>
      <c r="BN165" s="224">
        <f t="shared" si="102"/>
        <v>0</v>
      </c>
      <c r="BO165" s="328">
        <f t="shared" si="96"/>
        <v>0</v>
      </c>
      <c r="BP165" s="223">
        <f t="shared" ref="BP165:CB174" si="103">IF(BP$3-$D165&lt;0,0,IF(BP$3-$D165=0,$BO165,IF(BP$3-$D165+1&lt;=$G165,$BO165,0)))</f>
        <v>0</v>
      </c>
      <c r="BQ165" s="223">
        <f t="shared" si="103"/>
        <v>0</v>
      </c>
      <c r="BR165" s="223">
        <f t="shared" si="103"/>
        <v>0</v>
      </c>
      <c r="BS165" s="223">
        <f t="shared" si="103"/>
        <v>0</v>
      </c>
      <c r="BT165" s="223">
        <f t="shared" si="103"/>
        <v>0</v>
      </c>
      <c r="BU165" s="223">
        <f t="shared" si="103"/>
        <v>0</v>
      </c>
      <c r="BV165" s="223">
        <f t="shared" si="103"/>
        <v>0</v>
      </c>
      <c r="BW165" s="223">
        <f t="shared" si="103"/>
        <v>0</v>
      </c>
      <c r="BX165" s="223">
        <f t="shared" si="103"/>
        <v>0</v>
      </c>
      <c r="BY165" s="223">
        <f t="shared" si="103"/>
        <v>0</v>
      </c>
      <c r="BZ165" s="223">
        <f t="shared" si="103"/>
        <v>0</v>
      </c>
      <c r="CA165" s="223">
        <f t="shared" si="103"/>
        <v>0</v>
      </c>
      <c r="CB165" s="224">
        <f t="shared" si="103"/>
        <v>0</v>
      </c>
      <c r="CD165" s="73">
        <f t="shared" si="98"/>
        <v>1</v>
      </c>
    </row>
    <row r="166" spans="2:82" ht="24" customHeight="1">
      <c r="B166" s="150">
        <v>162</v>
      </c>
      <c r="C166" s="123" t="str">
        <f>IF('農場リース入力（牛含む）'!D16="","",'農場リース入力（牛含む）'!D16)</f>
        <v/>
      </c>
      <c r="D166" s="352">
        <f>IF('農場リース入力（牛含む）'!G16="",0,'農場リース入力（牛含む）'!G16+'農場リース入力（牛含む）'!H16)</f>
        <v>0</v>
      </c>
      <c r="E166" s="376">
        <v>1</v>
      </c>
      <c r="F166" s="221">
        <f>'農場リース入力（牛含む）'!Y16</f>
        <v>0</v>
      </c>
      <c r="G166" s="123">
        <f>IF('農場リース入力（牛含む）'!F16="",0,'農場リース入力（牛含む）'!F16-'農場リース入力（牛含む）'!H16)</f>
        <v>0</v>
      </c>
      <c r="H166" s="218" t="s">
        <v>231</v>
      </c>
      <c r="I166" s="520"/>
      <c r="J166" s="511">
        <v>0.25</v>
      </c>
      <c r="K166" s="494">
        <v>100</v>
      </c>
      <c r="L166" s="328">
        <f t="shared" si="89"/>
        <v>0</v>
      </c>
      <c r="M166" s="223">
        <f t="shared" si="88"/>
        <v>0</v>
      </c>
      <c r="N166" s="223">
        <f t="shared" si="99"/>
        <v>0</v>
      </c>
      <c r="O166" s="223">
        <f t="shared" si="99"/>
        <v>0</v>
      </c>
      <c r="P166" s="223">
        <f t="shared" si="99"/>
        <v>0</v>
      </c>
      <c r="Q166" s="223">
        <f t="shared" si="99"/>
        <v>0</v>
      </c>
      <c r="R166" s="223">
        <f t="shared" si="99"/>
        <v>0</v>
      </c>
      <c r="S166" s="223">
        <f t="shared" si="99"/>
        <v>0</v>
      </c>
      <c r="T166" s="223">
        <f t="shared" si="99"/>
        <v>0</v>
      </c>
      <c r="U166" s="223">
        <f t="shared" si="99"/>
        <v>0</v>
      </c>
      <c r="V166" s="223">
        <f t="shared" si="99"/>
        <v>0</v>
      </c>
      <c r="W166" s="223">
        <f t="shared" si="99"/>
        <v>0</v>
      </c>
      <c r="X166" s="223">
        <f t="shared" si="99"/>
        <v>0</v>
      </c>
      <c r="Y166" s="224">
        <f t="shared" si="99"/>
        <v>0</v>
      </c>
      <c r="Z166" s="328">
        <f t="shared" si="100"/>
        <v>0</v>
      </c>
      <c r="AA166" s="223">
        <f t="shared" si="100"/>
        <v>0</v>
      </c>
      <c r="AB166" s="223">
        <f t="shared" si="100"/>
        <v>0</v>
      </c>
      <c r="AC166" s="223">
        <f t="shared" si="100"/>
        <v>0</v>
      </c>
      <c r="AD166" s="223">
        <f t="shared" si="100"/>
        <v>0</v>
      </c>
      <c r="AE166" s="223">
        <f t="shared" si="100"/>
        <v>0</v>
      </c>
      <c r="AF166" s="223">
        <f t="shared" si="100"/>
        <v>0</v>
      </c>
      <c r="AG166" s="223">
        <f t="shared" si="100"/>
        <v>0</v>
      </c>
      <c r="AH166" s="223">
        <f t="shared" si="100"/>
        <v>0</v>
      </c>
      <c r="AI166" s="223">
        <f t="shared" si="100"/>
        <v>0</v>
      </c>
      <c r="AJ166" s="223">
        <f t="shared" si="100"/>
        <v>0</v>
      </c>
      <c r="AK166" s="223">
        <f t="shared" si="100"/>
        <v>0</v>
      </c>
      <c r="AL166" s="224">
        <f t="shared" si="100"/>
        <v>0</v>
      </c>
      <c r="AM166" s="328">
        <f t="shared" si="92"/>
        <v>0</v>
      </c>
      <c r="AN166" s="223">
        <f t="shared" si="101"/>
        <v>0</v>
      </c>
      <c r="AO166" s="223">
        <f t="shared" si="101"/>
        <v>0</v>
      </c>
      <c r="AP166" s="223">
        <f t="shared" si="101"/>
        <v>0</v>
      </c>
      <c r="AQ166" s="223">
        <f t="shared" si="101"/>
        <v>0</v>
      </c>
      <c r="AR166" s="223">
        <f t="shared" si="101"/>
        <v>0</v>
      </c>
      <c r="AS166" s="223">
        <f t="shared" si="101"/>
        <v>0</v>
      </c>
      <c r="AT166" s="223">
        <f t="shared" si="101"/>
        <v>0</v>
      </c>
      <c r="AU166" s="223">
        <f t="shared" si="101"/>
        <v>0</v>
      </c>
      <c r="AV166" s="223">
        <f t="shared" si="101"/>
        <v>0</v>
      </c>
      <c r="AW166" s="223">
        <f t="shared" si="101"/>
        <v>0</v>
      </c>
      <c r="AX166" s="223">
        <f t="shared" si="101"/>
        <v>0</v>
      </c>
      <c r="AY166" s="223">
        <f t="shared" si="101"/>
        <v>0</v>
      </c>
      <c r="AZ166" s="224">
        <f t="shared" si="101"/>
        <v>0</v>
      </c>
      <c r="BA166" s="328">
        <f t="shared" si="94"/>
        <v>0</v>
      </c>
      <c r="BB166" s="223">
        <f t="shared" si="102"/>
        <v>0</v>
      </c>
      <c r="BC166" s="223">
        <f t="shared" si="102"/>
        <v>0</v>
      </c>
      <c r="BD166" s="223">
        <f t="shared" si="102"/>
        <v>0</v>
      </c>
      <c r="BE166" s="223">
        <f t="shared" si="102"/>
        <v>0</v>
      </c>
      <c r="BF166" s="223">
        <f t="shared" si="102"/>
        <v>0</v>
      </c>
      <c r="BG166" s="223">
        <f t="shared" si="102"/>
        <v>0</v>
      </c>
      <c r="BH166" s="223">
        <f t="shared" si="102"/>
        <v>0</v>
      </c>
      <c r="BI166" s="223">
        <f t="shared" si="102"/>
        <v>0</v>
      </c>
      <c r="BJ166" s="223">
        <f t="shared" si="102"/>
        <v>0</v>
      </c>
      <c r="BK166" s="223">
        <f t="shared" si="102"/>
        <v>0</v>
      </c>
      <c r="BL166" s="223">
        <f t="shared" si="102"/>
        <v>0</v>
      </c>
      <c r="BM166" s="223">
        <f t="shared" si="102"/>
        <v>0</v>
      </c>
      <c r="BN166" s="224">
        <f t="shared" si="102"/>
        <v>0</v>
      </c>
      <c r="BO166" s="328">
        <f t="shared" si="96"/>
        <v>0</v>
      </c>
      <c r="BP166" s="223">
        <f t="shared" si="103"/>
        <v>0</v>
      </c>
      <c r="BQ166" s="223">
        <f t="shared" si="103"/>
        <v>0</v>
      </c>
      <c r="BR166" s="223">
        <f t="shared" si="103"/>
        <v>0</v>
      </c>
      <c r="BS166" s="223">
        <f t="shared" si="103"/>
        <v>0</v>
      </c>
      <c r="BT166" s="223">
        <f t="shared" si="103"/>
        <v>0</v>
      </c>
      <c r="BU166" s="223">
        <f t="shared" si="103"/>
        <v>0</v>
      </c>
      <c r="BV166" s="223">
        <f t="shared" si="103"/>
        <v>0</v>
      </c>
      <c r="BW166" s="223">
        <f t="shared" si="103"/>
        <v>0</v>
      </c>
      <c r="BX166" s="223">
        <f t="shared" si="103"/>
        <v>0</v>
      </c>
      <c r="BY166" s="223">
        <f t="shared" si="103"/>
        <v>0</v>
      </c>
      <c r="BZ166" s="223">
        <f t="shared" si="103"/>
        <v>0</v>
      </c>
      <c r="CA166" s="223">
        <f t="shared" si="103"/>
        <v>0</v>
      </c>
      <c r="CB166" s="224">
        <f t="shared" si="103"/>
        <v>0</v>
      </c>
      <c r="CD166" s="73">
        <f t="shared" si="98"/>
        <v>1</v>
      </c>
    </row>
    <row r="167" spans="2:82" ht="24" customHeight="1">
      <c r="B167" s="150">
        <v>163</v>
      </c>
      <c r="C167" s="123" t="str">
        <f>IF('農場リース入力（牛含む）'!D17="","",'農場リース入力（牛含む）'!D17)</f>
        <v/>
      </c>
      <c r="D167" s="352">
        <f>IF('農場リース入力（牛含む）'!G17="",0,'農場リース入力（牛含む）'!G17+'農場リース入力（牛含む）'!H17)</f>
        <v>0</v>
      </c>
      <c r="E167" s="376">
        <v>1</v>
      </c>
      <c r="F167" s="221">
        <f>'農場リース入力（牛含む）'!Y17</f>
        <v>0</v>
      </c>
      <c r="G167" s="123">
        <f>IF('農場リース入力（牛含む）'!F17="",0,'農場リース入力（牛含む）'!F17-'農場リース入力（牛含む）'!H17)</f>
        <v>0</v>
      </c>
      <c r="H167" s="218" t="s">
        <v>231</v>
      </c>
      <c r="I167" s="520"/>
      <c r="J167" s="511">
        <v>0.25</v>
      </c>
      <c r="K167" s="494">
        <v>100</v>
      </c>
      <c r="L167" s="328">
        <f t="shared" si="89"/>
        <v>0</v>
      </c>
      <c r="M167" s="223">
        <f t="shared" si="88"/>
        <v>0</v>
      </c>
      <c r="N167" s="223">
        <f t="shared" si="99"/>
        <v>0</v>
      </c>
      <c r="O167" s="223">
        <f t="shared" si="99"/>
        <v>0</v>
      </c>
      <c r="P167" s="223">
        <f t="shared" si="99"/>
        <v>0</v>
      </c>
      <c r="Q167" s="223">
        <f t="shared" si="99"/>
        <v>0</v>
      </c>
      <c r="R167" s="223">
        <f t="shared" si="99"/>
        <v>0</v>
      </c>
      <c r="S167" s="223">
        <f t="shared" si="99"/>
        <v>0</v>
      </c>
      <c r="T167" s="223">
        <f t="shared" si="99"/>
        <v>0</v>
      </c>
      <c r="U167" s="223">
        <f t="shared" si="99"/>
        <v>0</v>
      </c>
      <c r="V167" s="223">
        <f t="shared" si="99"/>
        <v>0</v>
      </c>
      <c r="W167" s="223">
        <f t="shared" si="99"/>
        <v>0</v>
      </c>
      <c r="X167" s="223">
        <f t="shared" si="99"/>
        <v>0</v>
      </c>
      <c r="Y167" s="224">
        <f t="shared" si="99"/>
        <v>0</v>
      </c>
      <c r="Z167" s="328">
        <f t="shared" si="100"/>
        <v>0</v>
      </c>
      <c r="AA167" s="223">
        <f t="shared" si="100"/>
        <v>0</v>
      </c>
      <c r="AB167" s="223">
        <f t="shared" si="100"/>
        <v>0</v>
      </c>
      <c r="AC167" s="223">
        <f t="shared" si="100"/>
        <v>0</v>
      </c>
      <c r="AD167" s="223">
        <f t="shared" si="100"/>
        <v>0</v>
      </c>
      <c r="AE167" s="223">
        <f t="shared" si="100"/>
        <v>0</v>
      </c>
      <c r="AF167" s="223">
        <f t="shared" si="100"/>
        <v>0</v>
      </c>
      <c r="AG167" s="223">
        <f t="shared" si="100"/>
        <v>0</v>
      </c>
      <c r="AH167" s="223">
        <f t="shared" si="100"/>
        <v>0</v>
      </c>
      <c r="AI167" s="223">
        <f t="shared" si="100"/>
        <v>0</v>
      </c>
      <c r="AJ167" s="223">
        <f t="shared" si="100"/>
        <v>0</v>
      </c>
      <c r="AK167" s="223">
        <f t="shared" si="100"/>
        <v>0</v>
      </c>
      <c r="AL167" s="224">
        <f t="shared" si="100"/>
        <v>0</v>
      </c>
      <c r="AM167" s="328">
        <f t="shared" si="92"/>
        <v>0</v>
      </c>
      <c r="AN167" s="223">
        <f t="shared" si="101"/>
        <v>0</v>
      </c>
      <c r="AO167" s="223">
        <f t="shared" si="101"/>
        <v>0</v>
      </c>
      <c r="AP167" s="223">
        <f t="shared" si="101"/>
        <v>0</v>
      </c>
      <c r="AQ167" s="223">
        <f t="shared" si="101"/>
        <v>0</v>
      </c>
      <c r="AR167" s="223">
        <f t="shared" si="101"/>
        <v>0</v>
      </c>
      <c r="AS167" s="223">
        <f t="shared" si="101"/>
        <v>0</v>
      </c>
      <c r="AT167" s="223">
        <f t="shared" si="101"/>
        <v>0</v>
      </c>
      <c r="AU167" s="223">
        <f t="shared" si="101"/>
        <v>0</v>
      </c>
      <c r="AV167" s="223">
        <f t="shared" si="101"/>
        <v>0</v>
      </c>
      <c r="AW167" s="223">
        <f t="shared" si="101"/>
        <v>0</v>
      </c>
      <c r="AX167" s="223">
        <f t="shared" si="101"/>
        <v>0</v>
      </c>
      <c r="AY167" s="223">
        <f t="shared" si="101"/>
        <v>0</v>
      </c>
      <c r="AZ167" s="224">
        <f t="shared" si="101"/>
        <v>0</v>
      </c>
      <c r="BA167" s="328">
        <f t="shared" si="94"/>
        <v>0</v>
      </c>
      <c r="BB167" s="223">
        <f t="shared" si="102"/>
        <v>0</v>
      </c>
      <c r="BC167" s="223">
        <f t="shared" si="102"/>
        <v>0</v>
      </c>
      <c r="BD167" s="223">
        <f t="shared" si="102"/>
        <v>0</v>
      </c>
      <c r="BE167" s="223">
        <f t="shared" si="102"/>
        <v>0</v>
      </c>
      <c r="BF167" s="223">
        <f t="shared" si="102"/>
        <v>0</v>
      </c>
      <c r="BG167" s="223">
        <f t="shared" si="102"/>
        <v>0</v>
      </c>
      <c r="BH167" s="223">
        <f t="shared" si="102"/>
        <v>0</v>
      </c>
      <c r="BI167" s="223">
        <f t="shared" si="102"/>
        <v>0</v>
      </c>
      <c r="BJ167" s="223">
        <f t="shared" si="102"/>
        <v>0</v>
      </c>
      <c r="BK167" s="223">
        <f t="shared" si="102"/>
        <v>0</v>
      </c>
      <c r="BL167" s="223">
        <f t="shared" si="102"/>
        <v>0</v>
      </c>
      <c r="BM167" s="223">
        <f t="shared" si="102"/>
        <v>0</v>
      </c>
      <c r="BN167" s="224">
        <f t="shared" si="102"/>
        <v>0</v>
      </c>
      <c r="BO167" s="328">
        <f t="shared" si="96"/>
        <v>0</v>
      </c>
      <c r="BP167" s="223">
        <f t="shared" si="103"/>
        <v>0</v>
      </c>
      <c r="BQ167" s="223">
        <f t="shared" si="103"/>
        <v>0</v>
      </c>
      <c r="BR167" s="223">
        <f t="shared" si="103"/>
        <v>0</v>
      </c>
      <c r="BS167" s="223">
        <f t="shared" si="103"/>
        <v>0</v>
      </c>
      <c r="BT167" s="223">
        <f t="shared" si="103"/>
        <v>0</v>
      </c>
      <c r="BU167" s="223">
        <f t="shared" si="103"/>
        <v>0</v>
      </c>
      <c r="BV167" s="223">
        <f t="shared" si="103"/>
        <v>0</v>
      </c>
      <c r="BW167" s="223">
        <f t="shared" si="103"/>
        <v>0</v>
      </c>
      <c r="BX167" s="223">
        <f t="shared" si="103"/>
        <v>0</v>
      </c>
      <c r="BY167" s="223">
        <f t="shared" si="103"/>
        <v>0</v>
      </c>
      <c r="BZ167" s="223">
        <f t="shared" si="103"/>
        <v>0</v>
      </c>
      <c r="CA167" s="223">
        <f t="shared" si="103"/>
        <v>0</v>
      </c>
      <c r="CB167" s="224">
        <f t="shared" si="103"/>
        <v>0</v>
      </c>
      <c r="CD167" s="73">
        <f t="shared" si="98"/>
        <v>1</v>
      </c>
    </row>
    <row r="168" spans="2:82" ht="24" customHeight="1">
      <c r="B168" s="150">
        <v>164</v>
      </c>
      <c r="C168" s="123" t="str">
        <f>IF('農場リース入力（牛含む）'!D18="","",'農場リース入力（牛含む）'!D18)</f>
        <v/>
      </c>
      <c r="D168" s="352">
        <f>IF('農場リース入力（牛含む）'!G18="",0,'農場リース入力（牛含む）'!G18+'農場リース入力（牛含む）'!H18)</f>
        <v>0</v>
      </c>
      <c r="E168" s="376">
        <v>1</v>
      </c>
      <c r="F168" s="221">
        <f>'農場リース入力（牛含む）'!Y18</f>
        <v>0</v>
      </c>
      <c r="G168" s="123">
        <f>IF('農場リース入力（牛含む）'!F18="",0,'農場リース入力（牛含む）'!F18-'農場リース入力（牛含む）'!H18)</f>
        <v>0</v>
      </c>
      <c r="H168" s="218" t="s">
        <v>231</v>
      </c>
      <c r="I168" s="520"/>
      <c r="J168" s="511">
        <v>0.25</v>
      </c>
      <c r="K168" s="494">
        <v>100</v>
      </c>
      <c r="L168" s="328">
        <f t="shared" si="89"/>
        <v>0</v>
      </c>
      <c r="M168" s="223">
        <f t="shared" si="88"/>
        <v>0</v>
      </c>
      <c r="N168" s="223">
        <f t="shared" si="99"/>
        <v>0</v>
      </c>
      <c r="O168" s="223">
        <f t="shared" si="99"/>
        <v>0</v>
      </c>
      <c r="P168" s="223">
        <f t="shared" si="99"/>
        <v>0</v>
      </c>
      <c r="Q168" s="223">
        <f t="shared" si="99"/>
        <v>0</v>
      </c>
      <c r="R168" s="223">
        <f t="shared" si="99"/>
        <v>0</v>
      </c>
      <c r="S168" s="223">
        <f t="shared" si="99"/>
        <v>0</v>
      </c>
      <c r="T168" s="223">
        <f t="shared" si="99"/>
        <v>0</v>
      </c>
      <c r="U168" s="223">
        <f t="shared" si="99"/>
        <v>0</v>
      </c>
      <c r="V168" s="223">
        <f t="shared" si="99"/>
        <v>0</v>
      </c>
      <c r="W168" s="223">
        <f t="shared" si="99"/>
        <v>0</v>
      </c>
      <c r="X168" s="223">
        <f t="shared" si="99"/>
        <v>0</v>
      </c>
      <c r="Y168" s="224">
        <f t="shared" si="99"/>
        <v>0</v>
      </c>
      <c r="Z168" s="328">
        <f t="shared" si="100"/>
        <v>0</v>
      </c>
      <c r="AA168" s="223">
        <f t="shared" si="100"/>
        <v>0</v>
      </c>
      <c r="AB168" s="223">
        <f t="shared" si="100"/>
        <v>0</v>
      </c>
      <c r="AC168" s="223">
        <f t="shared" si="100"/>
        <v>0</v>
      </c>
      <c r="AD168" s="223">
        <f t="shared" si="100"/>
        <v>0</v>
      </c>
      <c r="AE168" s="223">
        <f t="shared" si="100"/>
        <v>0</v>
      </c>
      <c r="AF168" s="223">
        <f t="shared" si="100"/>
        <v>0</v>
      </c>
      <c r="AG168" s="223">
        <f t="shared" si="100"/>
        <v>0</v>
      </c>
      <c r="AH168" s="223">
        <f t="shared" si="100"/>
        <v>0</v>
      </c>
      <c r="AI168" s="223">
        <f t="shared" si="100"/>
        <v>0</v>
      </c>
      <c r="AJ168" s="223">
        <f t="shared" si="100"/>
        <v>0</v>
      </c>
      <c r="AK168" s="223">
        <f t="shared" si="100"/>
        <v>0</v>
      </c>
      <c r="AL168" s="224">
        <f t="shared" si="100"/>
        <v>0</v>
      </c>
      <c r="AM168" s="328">
        <f t="shared" si="92"/>
        <v>0</v>
      </c>
      <c r="AN168" s="223">
        <f t="shared" si="101"/>
        <v>0</v>
      </c>
      <c r="AO168" s="223">
        <f t="shared" si="101"/>
        <v>0</v>
      </c>
      <c r="AP168" s="223">
        <f t="shared" si="101"/>
        <v>0</v>
      </c>
      <c r="AQ168" s="223">
        <f t="shared" si="101"/>
        <v>0</v>
      </c>
      <c r="AR168" s="223">
        <f t="shared" si="101"/>
        <v>0</v>
      </c>
      <c r="AS168" s="223">
        <f t="shared" si="101"/>
        <v>0</v>
      </c>
      <c r="AT168" s="223">
        <f t="shared" si="101"/>
        <v>0</v>
      </c>
      <c r="AU168" s="223">
        <f t="shared" si="101"/>
        <v>0</v>
      </c>
      <c r="AV168" s="223">
        <f t="shared" si="101"/>
        <v>0</v>
      </c>
      <c r="AW168" s="223">
        <f t="shared" si="101"/>
        <v>0</v>
      </c>
      <c r="AX168" s="223">
        <f t="shared" si="101"/>
        <v>0</v>
      </c>
      <c r="AY168" s="223">
        <f t="shared" si="101"/>
        <v>0</v>
      </c>
      <c r="AZ168" s="224">
        <f t="shared" si="101"/>
        <v>0</v>
      </c>
      <c r="BA168" s="328">
        <f t="shared" si="94"/>
        <v>0</v>
      </c>
      <c r="BB168" s="223">
        <f t="shared" si="102"/>
        <v>0</v>
      </c>
      <c r="BC168" s="223">
        <f t="shared" si="102"/>
        <v>0</v>
      </c>
      <c r="BD168" s="223">
        <f t="shared" si="102"/>
        <v>0</v>
      </c>
      <c r="BE168" s="223">
        <f t="shared" si="102"/>
        <v>0</v>
      </c>
      <c r="BF168" s="223">
        <f t="shared" si="102"/>
        <v>0</v>
      </c>
      <c r="BG168" s="223">
        <f t="shared" si="102"/>
        <v>0</v>
      </c>
      <c r="BH168" s="223">
        <f t="shared" si="102"/>
        <v>0</v>
      </c>
      <c r="BI168" s="223">
        <f t="shared" si="102"/>
        <v>0</v>
      </c>
      <c r="BJ168" s="223">
        <f t="shared" si="102"/>
        <v>0</v>
      </c>
      <c r="BK168" s="223">
        <f t="shared" si="102"/>
        <v>0</v>
      </c>
      <c r="BL168" s="223">
        <f t="shared" si="102"/>
        <v>0</v>
      </c>
      <c r="BM168" s="223">
        <f t="shared" si="102"/>
        <v>0</v>
      </c>
      <c r="BN168" s="224">
        <f t="shared" si="102"/>
        <v>0</v>
      </c>
      <c r="BO168" s="328">
        <f t="shared" si="96"/>
        <v>0</v>
      </c>
      <c r="BP168" s="223">
        <f t="shared" si="103"/>
        <v>0</v>
      </c>
      <c r="BQ168" s="223">
        <f t="shared" si="103"/>
        <v>0</v>
      </c>
      <c r="BR168" s="223">
        <f t="shared" si="103"/>
        <v>0</v>
      </c>
      <c r="BS168" s="223">
        <f t="shared" si="103"/>
        <v>0</v>
      </c>
      <c r="BT168" s="223">
        <f t="shared" si="103"/>
        <v>0</v>
      </c>
      <c r="BU168" s="223">
        <f t="shared" si="103"/>
        <v>0</v>
      </c>
      <c r="BV168" s="223">
        <f t="shared" si="103"/>
        <v>0</v>
      </c>
      <c r="BW168" s="223">
        <f t="shared" si="103"/>
        <v>0</v>
      </c>
      <c r="BX168" s="223">
        <f t="shared" si="103"/>
        <v>0</v>
      </c>
      <c r="BY168" s="223">
        <f t="shared" si="103"/>
        <v>0</v>
      </c>
      <c r="BZ168" s="223">
        <f t="shared" si="103"/>
        <v>0</v>
      </c>
      <c r="CA168" s="223">
        <f t="shared" si="103"/>
        <v>0</v>
      </c>
      <c r="CB168" s="224">
        <f t="shared" si="103"/>
        <v>0</v>
      </c>
      <c r="CD168" s="73">
        <f t="shared" si="98"/>
        <v>1</v>
      </c>
    </row>
    <row r="169" spans="2:82" ht="24" customHeight="1">
      <c r="B169" s="150">
        <v>165</v>
      </c>
      <c r="C169" s="123" t="str">
        <f>IF('農場リース入力（牛含む）'!D19="","",'農場リース入力（牛含む）'!D19)</f>
        <v/>
      </c>
      <c r="D169" s="352">
        <f>IF('農場リース入力（牛含む）'!G19="",0,'農場リース入力（牛含む）'!G19+'農場リース入力（牛含む）'!H19)</f>
        <v>0</v>
      </c>
      <c r="E169" s="376">
        <v>1</v>
      </c>
      <c r="F169" s="221">
        <f>'農場リース入力（牛含む）'!Y19</f>
        <v>0</v>
      </c>
      <c r="G169" s="123">
        <f>IF('農場リース入力（牛含む）'!F19="",0,'農場リース入力（牛含む）'!F19-'農場リース入力（牛含む）'!H19)</f>
        <v>0</v>
      </c>
      <c r="H169" s="218" t="s">
        <v>231</v>
      </c>
      <c r="I169" s="520"/>
      <c r="J169" s="511">
        <v>0.25</v>
      </c>
      <c r="K169" s="494">
        <v>100</v>
      </c>
      <c r="L169" s="328">
        <f t="shared" si="89"/>
        <v>0</v>
      </c>
      <c r="M169" s="223">
        <f t="shared" si="88"/>
        <v>0</v>
      </c>
      <c r="N169" s="223">
        <f t="shared" si="99"/>
        <v>0</v>
      </c>
      <c r="O169" s="223">
        <f t="shared" si="99"/>
        <v>0</v>
      </c>
      <c r="P169" s="223">
        <f t="shared" si="99"/>
        <v>0</v>
      </c>
      <c r="Q169" s="223">
        <f t="shared" si="99"/>
        <v>0</v>
      </c>
      <c r="R169" s="223">
        <f t="shared" si="99"/>
        <v>0</v>
      </c>
      <c r="S169" s="223">
        <f t="shared" si="99"/>
        <v>0</v>
      </c>
      <c r="T169" s="223">
        <f t="shared" si="99"/>
        <v>0</v>
      </c>
      <c r="U169" s="223">
        <f t="shared" si="99"/>
        <v>0</v>
      </c>
      <c r="V169" s="223">
        <f t="shared" si="99"/>
        <v>0</v>
      </c>
      <c r="W169" s="223">
        <f t="shared" si="99"/>
        <v>0</v>
      </c>
      <c r="X169" s="223">
        <f t="shared" si="99"/>
        <v>0</v>
      </c>
      <c r="Y169" s="224">
        <f t="shared" si="99"/>
        <v>0</v>
      </c>
      <c r="Z169" s="328">
        <f t="shared" si="100"/>
        <v>0</v>
      </c>
      <c r="AA169" s="223">
        <f t="shared" si="100"/>
        <v>0</v>
      </c>
      <c r="AB169" s="223">
        <f t="shared" si="100"/>
        <v>0</v>
      </c>
      <c r="AC169" s="223">
        <f t="shared" si="100"/>
        <v>0</v>
      </c>
      <c r="AD169" s="223">
        <f t="shared" si="100"/>
        <v>0</v>
      </c>
      <c r="AE169" s="223">
        <f t="shared" si="100"/>
        <v>0</v>
      </c>
      <c r="AF169" s="223">
        <f t="shared" si="100"/>
        <v>0</v>
      </c>
      <c r="AG169" s="223">
        <f t="shared" si="100"/>
        <v>0</v>
      </c>
      <c r="AH169" s="223">
        <f t="shared" si="100"/>
        <v>0</v>
      </c>
      <c r="AI169" s="223">
        <f t="shared" si="100"/>
        <v>0</v>
      </c>
      <c r="AJ169" s="223">
        <f t="shared" si="100"/>
        <v>0</v>
      </c>
      <c r="AK169" s="223">
        <f t="shared" si="100"/>
        <v>0</v>
      </c>
      <c r="AL169" s="224">
        <f t="shared" si="100"/>
        <v>0</v>
      </c>
      <c r="AM169" s="328">
        <f t="shared" si="92"/>
        <v>0</v>
      </c>
      <c r="AN169" s="223">
        <f t="shared" si="101"/>
        <v>0</v>
      </c>
      <c r="AO169" s="223">
        <f t="shared" si="101"/>
        <v>0</v>
      </c>
      <c r="AP169" s="223">
        <f t="shared" si="101"/>
        <v>0</v>
      </c>
      <c r="AQ169" s="223">
        <f t="shared" si="101"/>
        <v>0</v>
      </c>
      <c r="AR169" s="223">
        <f t="shared" si="101"/>
        <v>0</v>
      </c>
      <c r="AS169" s="223">
        <f t="shared" si="101"/>
        <v>0</v>
      </c>
      <c r="AT169" s="223">
        <f t="shared" si="101"/>
        <v>0</v>
      </c>
      <c r="AU169" s="223">
        <f t="shared" si="101"/>
        <v>0</v>
      </c>
      <c r="AV169" s="223">
        <f t="shared" si="101"/>
        <v>0</v>
      </c>
      <c r="AW169" s="223">
        <f t="shared" si="101"/>
        <v>0</v>
      </c>
      <c r="AX169" s="223">
        <f t="shared" si="101"/>
        <v>0</v>
      </c>
      <c r="AY169" s="223">
        <f t="shared" si="101"/>
        <v>0</v>
      </c>
      <c r="AZ169" s="224">
        <f t="shared" si="101"/>
        <v>0</v>
      </c>
      <c r="BA169" s="328">
        <f t="shared" si="94"/>
        <v>0</v>
      </c>
      <c r="BB169" s="223">
        <f t="shared" si="102"/>
        <v>0</v>
      </c>
      <c r="BC169" s="223">
        <f t="shared" si="102"/>
        <v>0</v>
      </c>
      <c r="BD169" s="223">
        <f t="shared" si="102"/>
        <v>0</v>
      </c>
      <c r="BE169" s="223">
        <f t="shared" si="102"/>
        <v>0</v>
      </c>
      <c r="BF169" s="223">
        <f t="shared" si="102"/>
        <v>0</v>
      </c>
      <c r="BG169" s="223">
        <f t="shared" si="102"/>
        <v>0</v>
      </c>
      <c r="BH169" s="223">
        <f t="shared" si="102"/>
        <v>0</v>
      </c>
      <c r="BI169" s="223">
        <f t="shared" si="102"/>
        <v>0</v>
      </c>
      <c r="BJ169" s="223">
        <f t="shared" si="102"/>
        <v>0</v>
      </c>
      <c r="BK169" s="223">
        <f t="shared" si="102"/>
        <v>0</v>
      </c>
      <c r="BL169" s="223">
        <f t="shared" si="102"/>
        <v>0</v>
      </c>
      <c r="BM169" s="223">
        <f t="shared" si="102"/>
        <v>0</v>
      </c>
      <c r="BN169" s="224">
        <f t="shared" si="102"/>
        <v>0</v>
      </c>
      <c r="BO169" s="328">
        <f t="shared" si="96"/>
        <v>0</v>
      </c>
      <c r="BP169" s="223">
        <f t="shared" si="103"/>
        <v>0</v>
      </c>
      <c r="BQ169" s="223">
        <f t="shared" si="103"/>
        <v>0</v>
      </c>
      <c r="BR169" s="223">
        <f t="shared" si="103"/>
        <v>0</v>
      </c>
      <c r="BS169" s="223">
        <f t="shared" si="103"/>
        <v>0</v>
      </c>
      <c r="BT169" s="223">
        <f t="shared" si="103"/>
        <v>0</v>
      </c>
      <c r="BU169" s="223">
        <f t="shared" si="103"/>
        <v>0</v>
      </c>
      <c r="BV169" s="223">
        <f t="shared" si="103"/>
        <v>0</v>
      </c>
      <c r="BW169" s="223">
        <f t="shared" si="103"/>
        <v>0</v>
      </c>
      <c r="BX169" s="223">
        <f t="shared" si="103"/>
        <v>0</v>
      </c>
      <c r="BY169" s="223">
        <f t="shared" si="103"/>
        <v>0</v>
      </c>
      <c r="BZ169" s="223">
        <f t="shared" si="103"/>
        <v>0</v>
      </c>
      <c r="CA169" s="223">
        <f t="shared" si="103"/>
        <v>0</v>
      </c>
      <c r="CB169" s="224">
        <f t="shared" si="103"/>
        <v>0</v>
      </c>
      <c r="CD169" s="73">
        <f t="shared" si="98"/>
        <v>1</v>
      </c>
    </row>
    <row r="170" spans="2:82" ht="24" customHeight="1">
      <c r="B170" s="150">
        <v>166</v>
      </c>
      <c r="C170" s="123" t="str">
        <f>IF('農場リース入力（牛含む）'!D20="","",'農場リース入力（牛含む）'!D20)</f>
        <v/>
      </c>
      <c r="D170" s="352">
        <f>IF('農場リース入力（牛含む）'!G20="",0,'農場リース入力（牛含む）'!G20+'農場リース入力（牛含む）'!H20)</f>
        <v>0</v>
      </c>
      <c r="E170" s="376">
        <v>1</v>
      </c>
      <c r="F170" s="221">
        <f>'農場リース入力（牛含む）'!Y20</f>
        <v>0</v>
      </c>
      <c r="G170" s="123">
        <f>IF('農場リース入力（牛含む）'!F20="",0,'農場リース入力（牛含む）'!F20-'農場リース入力（牛含む）'!H20)</f>
        <v>0</v>
      </c>
      <c r="H170" s="218" t="s">
        <v>231</v>
      </c>
      <c r="I170" s="520"/>
      <c r="J170" s="511">
        <v>0.25</v>
      </c>
      <c r="K170" s="494">
        <v>100</v>
      </c>
      <c r="L170" s="328">
        <f t="shared" si="89"/>
        <v>0</v>
      </c>
      <c r="M170" s="223">
        <f t="shared" si="88"/>
        <v>0</v>
      </c>
      <c r="N170" s="223">
        <f t="shared" si="99"/>
        <v>0</v>
      </c>
      <c r="O170" s="223">
        <f t="shared" si="99"/>
        <v>0</v>
      </c>
      <c r="P170" s="223">
        <f t="shared" si="99"/>
        <v>0</v>
      </c>
      <c r="Q170" s="223">
        <f t="shared" si="99"/>
        <v>0</v>
      </c>
      <c r="R170" s="223">
        <f t="shared" si="99"/>
        <v>0</v>
      </c>
      <c r="S170" s="223">
        <f t="shared" si="99"/>
        <v>0</v>
      </c>
      <c r="T170" s="223">
        <f t="shared" si="99"/>
        <v>0</v>
      </c>
      <c r="U170" s="223">
        <f t="shared" si="99"/>
        <v>0</v>
      </c>
      <c r="V170" s="223">
        <f t="shared" si="99"/>
        <v>0</v>
      </c>
      <c r="W170" s="223">
        <f t="shared" si="99"/>
        <v>0</v>
      </c>
      <c r="X170" s="223">
        <f t="shared" si="99"/>
        <v>0</v>
      </c>
      <c r="Y170" s="224">
        <f t="shared" si="99"/>
        <v>0</v>
      </c>
      <c r="Z170" s="328">
        <f t="shared" si="100"/>
        <v>0</v>
      </c>
      <c r="AA170" s="223">
        <f t="shared" si="100"/>
        <v>0</v>
      </c>
      <c r="AB170" s="223">
        <f t="shared" si="100"/>
        <v>0</v>
      </c>
      <c r="AC170" s="223">
        <f t="shared" si="100"/>
        <v>0</v>
      </c>
      <c r="AD170" s="223">
        <f t="shared" si="100"/>
        <v>0</v>
      </c>
      <c r="AE170" s="223">
        <f t="shared" si="100"/>
        <v>0</v>
      </c>
      <c r="AF170" s="223">
        <f t="shared" si="100"/>
        <v>0</v>
      </c>
      <c r="AG170" s="223">
        <f t="shared" si="100"/>
        <v>0</v>
      </c>
      <c r="AH170" s="223">
        <f t="shared" si="100"/>
        <v>0</v>
      </c>
      <c r="AI170" s="223">
        <f t="shared" si="100"/>
        <v>0</v>
      </c>
      <c r="AJ170" s="223">
        <f t="shared" si="100"/>
        <v>0</v>
      </c>
      <c r="AK170" s="223">
        <f t="shared" si="100"/>
        <v>0</v>
      </c>
      <c r="AL170" s="224">
        <f t="shared" si="100"/>
        <v>0</v>
      </c>
      <c r="AM170" s="328">
        <f t="shared" si="92"/>
        <v>0</v>
      </c>
      <c r="AN170" s="223">
        <f t="shared" si="101"/>
        <v>0</v>
      </c>
      <c r="AO170" s="223">
        <f t="shared" si="101"/>
        <v>0</v>
      </c>
      <c r="AP170" s="223">
        <f t="shared" si="101"/>
        <v>0</v>
      </c>
      <c r="AQ170" s="223">
        <f t="shared" si="101"/>
        <v>0</v>
      </c>
      <c r="AR170" s="223">
        <f t="shared" si="101"/>
        <v>0</v>
      </c>
      <c r="AS170" s="223">
        <f t="shared" si="101"/>
        <v>0</v>
      </c>
      <c r="AT170" s="223">
        <f t="shared" si="101"/>
        <v>0</v>
      </c>
      <c r="AU170" s="223">
        <f t="shared" si="101"/>
        <v>0</v>
      </c>
      <c r="AV170" s="223">
        <f t="shared" si="101"/>
        <v>0</v>
      </c>
      <c r="AW170" s="223">
        <f t="shared" si="101"/>
        <v>0</v>
      </c>
      <c r="AX170" s="223">
        <f t="shared" si="101"/>
        <v>0</v>
      </c>
      <c r="AY170" s="223">
        <f t="shared" si="101"/>
        <v>0</v>
      </c>
      <c r="AZ170" s="224">
        <f t="shared" si="101"/>
        <v>0</v>
      </c>
      <c r="BA170" s="328">
        <f t="shared" si="94"/>
        <v>0</v>
      </c>
      <c r="BB170" s="223">
        <f t="shared" si="102"/>
        <v>0</v>
      </c>
      <c r="BC170" s="223">
        <f t="shared" si="102"/>
        <v>0</v>
      </c>
      <c r="BD170" s="223">
        <f t="shared" si="102"/>
        <v>0</v>
      </c>
      <c r="BE170" s="223">
        <f t="shared" si="102"/>
        <v>0</v>
      </c>
      <c r="BF170" s="223">
        <f t="shared" si="102"/>
        <v>0</v>
      </c>
      <c r="BG170" s="223">
        <f t="shared" si="102"/>
        <v>0</v>
      </c>
      <c r="BH170" s="223">
        <f t="shared" si="102"/>
        <v>0</v>
      </c>
      <c r="BI170" s="223">
        <f t="shared" si="102"/>
        <v>0</v>
      </c>
      <c r="BJ170" s="223">
        <f t="shared" si="102"/>
        <v>0</v>
      </c>
      <c r="BK170" s="223">
        <f t="shared" si="102"/>
        <v>0</v>
      </c>
      <c r="BL170" s="223">
        <f t="shared" si="102"/>
        <v>0</v>
      </c>
      <c r="BM170" s="223">
        <f t="shared" si="102"/>
        <v>0</v>
      </c>
      <c r="BN170" s="224">
        <f t="shared" si="102"/>
        <v>0</v>
      </c>
      <c r="BO170" s="328">
        <f t="shared" si="96"/>
        <v>0</v>
      </c>
      <c r="BP170" s="223">
        <f t="shared" si="103"/>
        <v>0</v>
      </c>
      <c r="BQ170" s="223">
        <f t="shared" si="103"/>
        <v>0</v>
      </c>
      <c r="BR170" s="223">
        <f t="shared" si="103"/>
        <v>0</v>
      </c>
      <c r="BS170" s="223">
        <f t="shared" si="103"/>
        <v>0</v>
      </c>
      <c r="BT170" s="223">
        <f t="shared" si="103"/>
        <v>0</v>
      </c>
      <c r="BU170" s="223">
        <f t="shared" si="103"/>
        <v>0</v>
      </c>
      <c r="BV170" s="223">
        <f t="shared" si="103"/>
        <v>0</v>
      </c>
      <c r="BW170" s="223">
        <f t="shared" si="103"/>
        <v>0</v>
      </c>
      <c r="BX170" s="223">
        <f t="shared" si="103"/>
        <v>0</v>
      </c>
      <c r="BY170" s="223">
        <f t="shared" si="103"/>
        <v>0</v>
      </c>
      <c r="BZ170" s="223">
        <f t="shared" si="103"/>
        <v>0</v>
      </c>
      <c r="CA170" s="223">
        <f t="shared" si="103"/>
        <v>0</v>
      </c>
      <c r="CB170" s="224">
        <f t="shared" si="103"/>
        <v>0</v>
      </c>
      <c r="CD170" s="73">
        <f t="shared" si="98"/>
        <v>1</v>
      </c>
    </row>
    <row r="171" spans="2:82" ht="24" customHeight="1">
      <c r="B171" s="150">
        <v>167</v>
      </c>
      <c r="C171" s="123" t="str">
        <f>IF('農場リース入力（牛含む）'!D21="","",'農場リース入力（牛含む）'!D21)</f>
        <v/>
      </c>
      <c r="D171" s="352">
        <f>IF('農場リース入力（牛含む）'!G21="",0,'農場リース入力（牛含む）'!G21+'農場リース入力（牛含む）'!H21)</f>
        <v>0</v>
      </c>
      <c r="E171" s="376">
        <v>1</v>
      </c>
      <c r="F171" s="221">
        <f>'農場リース入力（牛含む）'!Y21</f>
        <v>0</v>
      </c>
      <c r="G171" s="123">
        <f>IF('農場リース入力（牛含む）'!F21="",0,'農場リース入力（牛含む）'!F21-'農場リース入力（牛含む）'!H21)</f>
        <v>0</v>
      </c>
      <c r="H171" s="218" t="s">
        <v>231</v>
      </c>
      <c r="I171" s="520"/>
      <c r="J171" s="511">
        <v>0.25</v>
      </c>
      <c r="K171" s="494">
        <v>100</v>
      </c>
      <c r="L171" s="328">
        <f t="shared" si="89"/>
        <v>0</v>
      </c>
      <c r="M171" s="223">
        <f t="shared" si="88"/>
        <v>0</v>
      </c>
      <c r="N171" s="223">
        <f t="shared" si="99"/>
        <v>0</v>
      </c>
      <c r="O171" s="223">
        <f t="shared" si="99"/>
        <v>0</v>
      </c>
      <c r="P171" s="223">
        <f t="shared" si="99"/>
        <v>0</v>
      </c>
      <c r="Q171" s="223">
        <f t="shared" si="99"/>
        <v>0</v>
      </c>
      <c r="R171" s="223">
        <f t="shared" si="99"/>
        <v>0</v>
      </c>
      <c r="S171" s="223">
        <f t="shared" si="99"/>
        <v>0</v>
      </c>
      <c r="T171" s="223">
        <f t="shared" si="99"/>
        <v>0</v>
      </c>
      <c r="U171" s="223">
        <f t="shared" si="99"/>
        <v>0</v>
      </c>
      <c r="V171" s="223">
        <f t="shared" si="99"/>
        <v>0</v>
      </c>
      <c r="W171" s="223">
        <f t="shared" si="99"/>
        <v>0</v>
      </c>
      <c r="X171" s="223">
        <f t="shared" si="99"/>
        <v>0</v>
      </c>
      <c r="Y171" s="224">
        <f t="shared" si="99"/>
        <v>0</v>
      </c>
      <c r="Z171" s="328">
        <f t="shared" si="100"/>
        <v>0</v>
      </c>
      <c r="AA171" s="223">
        <f t="shared" si="100"/>
        <v>0</v>
      </c>
      <c r="AB171" s="223">
        <f t="shared" si="100"/>
        <v>0</v>
      </c>
      <c r="AC171" s="223">
        <f t="shared" si="100"/>
        <v>0</v>
      </c>
      <c r="AD171" s="223">
        <f t="shared" si="100"/>
        <v>0</v>
      </c>
      <c r="AE171" s="223">
        <f t="shared" si="100"/>
        <v>0</v>
      </c>
      <c r="AF171" s="223">
        <f t="shared" si="100"/>
        <v>0</v>
      </c>
      <c r="AG171" s="223">
        <f t="shared" si="100"/>
        <v>0</v>
      </c>
      <c r="AH171" s="223">
        <f t="shared" si="100"/>
        <v>0</v>
      </c>
      <c r="AI171" s="223">
        <f t="shared" si="100"/>
        <v>0</v>
      </c>
      <c r="AJ171" s="223">
        <f t="shared" si="100"/>
        <v>0</v>
      </c>
      <c r="AK171" s="223">
        <f t="shared" si="100"/>
        <v>0</v>
      </c>
      <c r="AL171" s="224">
        <f t="shared" si="100"/>
        <v>0</v>
      </c>
      <c r="AM171" s="328">
        <f t="shared" si="92"/>
        <v>0</v>
      </c>
      <c r="AN171" s="223">
        <f t="shared" si="101"/>
        <v>0</v>
      </c>
      <c r="AO171" s="223">
        <f t="shared" si="101"/>
        <v>0</v>
      </c>
      <c r="AP171" s="223">
        <f t="shared" si="101"/>
        <v>0</v>
      </c>
      <c r="AQ171" s="223">
        <f t="shared" si="101"/>
        <v>0</v>
      </c>
      <c r="AR171" s="223">
        <f t="shared" si="101"/>
        <v>0</v>
      </c>
      <c r="AS171" s="223">
        <f t="shared" si="101"/>
        <v>0</v>
      </c>
      <c r="AT171" s="223">
        <f t="shared" si="101"/>
        <v>0</v>
      </c>
      <c r="AU171" s="223">
        <f t="shared" si="101"/>
        <v>0</v>
      </c>
      <c r="AV171" s="223">
        <f t="shared" si="101"/>
        <v>0</v>
      </c>
      <c r="AW171" s="223">
        <f t="shared" si="101"/>
        <v>0</v>
      </c>
      <c r="AX171" s="223">
        <f t="shared" si="101"/>
        <v>0</v>
      </c>
      <c r="AY171" s="223">
        <f t="shared" si="101"/>
        <v>0</v>
      </c>
      <c r="AZ171" s="224">
        <f t="shared" si="101"/>
        <v>0</v>
      </c>
      <c r="BA171" s="328">
        <f t="shared" si="94"/>
        <v>0</v>
      </c>
      <c r="BB171" s="223">
        <f t="shared" si="102"/>
        <v>0</v>
      </c>
      <c r="BC171" s="223">
        <f t="shared" si="102"/>
        <v>0</v>
      </c>
      <c r="BD171" s="223">
        <f t="shared" si="102"/>
        <v>0</v>
      </c>
      <c r="BE171" s="223">
        <f t="shared" si="102"/>
        <v>0</v>
      </c>
      <c r="BF171" s="223">
        <f t="shared" si="102"/>
        <v>0</v>
      </c>
      <c r="BG171" s="223">
        <f t="shared" si="102"/>
        <v>0</v>
      </c>
      <c r="BH171" s="223">
        <f t="shared" si="102"/>
        <v>0</v>
      </c>
      <c r="BI171" s="223">
        <f t="shared" si="102"/>
        <v>0</v>
      </c>
      <c r="BJ171" s="223">
        <f t="shared" si="102"/>
        <v>0</v>
      </c>
      <c r="BK171" s="223">
        <f t="shared" si="102"/>
        <v>0</v>
      </c>
      <c r="BL171" s="223">
        <f t="shared" si="102"/>
        <v>0</v>
      </c>
      <c r="BM171" s="223">
        <f t="shared" si="102"/>
        <v>0</v>
      </c>
      <c r="BN171" s="224">
        <f t="shared" si="102"/>
        <v>0</v>
      </c>
      <c r="BO171" s="328">
        <f t="shared" si="96"/>
        <v>0</v>
      </c>
      <c r="BP171" s="223">
        <f t="shared" si="103"/>
        <v>0</v>
      </c>
      <c r="BQ171" s="223">
        <f t="shared" si="103"/>
        <v>0</v>
      </c>
      <c r="BR171" s="223">
        <f t="shared" si="103"/>
        <v>0</v>
      </c>
      <c r="BS171" s="223">
        <f t="shared" si="103"/>
        <v>0</v>
      </c>
      <c r="BT171" s="223">
        <f t="shared" si="103"/>
        <v>0</v>
      </c>
      <c r="BU171" s="223">
        <f t="shared" si="103"/>
        <v>0</v>
      </c>
      <c r="BV171" s="223">
        <f t="shared" si="103"/>
        <v>0</v>
      </c>
      <c r="BW171" s="223">
        <f t="shared" si="103"/>
        <v>0</v>
      </c>
      <c r="BX171" s="223">
        <f t="shared" si="103"/>
        <v>0</v>
      </c>
      <c r="BY171" s="223">
        <f t="shared" si="103"/>
        <v>0</v>
      </c>
      <c r="BZ171" s="223">
        <f t="shared" si="103"/>
        <v>0</v>
      </c>
      <c r="CA171" s="223">
        <f t="shared" si="103"/>
        <v>0</v>
      </c>
      <c r="CB171" s="224">
        <f t="shared" si="103"/>
        <v>0</v>
      </c>
      <c r="CD171" s="73">
        <f t="shared" si="98"/>
        <v>1</v>
      </c>
    </row>
    <row r="172" spans="2:82" ht="24" customHeight="1">
      <c r="B172" s="150">
        <v>168</v>
      </c>
      <c r="C172" s="123" t="str">
        <f>IF('農場リース入力（牛含む）'!D22="","",'農場リース入力（牛含む）'!D22)</f>
        <v/>
      </c>
      <c r="D172" s="352">
        <f>IF('農場リース入力（牛含む）'!G22="",0,'農場リース入力（牛含む）'!G22+'農場リース入力（牛含む）'!H22)</f>
        <v>0</v>
      </c>
      <c r="E172" s="376">
        <v>1</v>
      </c>
      <c r="F172" s="221">
        <f>'農場リース入力（牛含む）'!Y22</f>
        <v>0</v>
      </c>
      <c r="G172" s="123">
        <f>IF('農場リース入力（牛含む）'!F22="",0,'農場リース入力（牛含む）'!F22-'農場リース入力（牛含む）'!H22)</f>
        <v>0</v>
      </c>
      <c r="H172" s="218" t="s">
        <v>231</v>
      </c>
      <c r="I172" s="520"/>
      <c r="J172" s="511">
        <v>0.25</v>
      </c>
      <c r="K172" s="494">
        <v>100</v>
      </c>
      <c r="L172" s="328">
        <f t="shared" si="89"/>
        <v>0</v>
      </c>
      <c r="M172" s="223">
        <f t="shared" si="88"/>
        <v>0</v>
      </c>
      <c r="N172" s="223">
        <f t="shared" si="99"/>
        <v>0</v>
      </c>
      <c r="O172" s="223">
        <f t="shared" si="99"/>
        <v>0</v>
      </c>
      <c r="P172" s="223">
        <f t="shared" si="99"/>
        <v>0</v>
      </c>
      <c r="Q172" s="223">
        <f t="shared" si="99"/>
        <v>0</v>
      </c>
      <c r="R172" s="223">
        <f t="shared" si="99"/>
        <v>0</v>
      </c>
      <c r="S172" s="223">
        <f t="shared" si="99"/>
        <v>0</v>
      </c>
      <c r="T172" s="223">
        <f t="shared" si="99"/>
        <v>0</v>
      </c>
      <c r="U172" s="223">
        <f t="shared" si="99"/>
        <v>0</v>
      </c>
      <c r="V172" s="223">
        <f t="shared" si="99"/>
        <v>0</v>
      </c>
      <c r="W172" s="223">
        <f t="shared" si="99"/>
        <v>0</v>
      </c>
      <c r="X172" s="223">
        <f t="shared" si="99"/>
        <v>0</v>
      </c>
      <c r="Y172" s="224">
        <f t="shared" si="99"/>
        <v>0</v>
      </c>
      <c r="Z172" s="328">
        <f t="shared" si="100"/>
        <v>0</v>
      </c>
      <c r="AA172" s="223">
        <f t="shared" si="100"/>
        <v>0</v>
      </c>
      <c r="AB172" s="223">
        <f t="shared" si="100"/>
        <v>0</v>
      </c>
      <c r="AC172" s="223">
        <f t="shared" si="100"/>
        <v>0</v>
      </c>
      <c r="AD172" s="223">
        <f t="shared" si="100"/>
        <v>0</v>
      </c>
      <c r="AE172" s="223">
        <f t="shared" si="100"/>
        <v>0</v>
      </c>
      <c r="AF172" s="223">
        <f t="shared" si="100"/>
        <v>0</v>
      </c>
      <c r="AG172" s="223">
        <f t="shared" si="100"/>
        <v>0</v>
      </c>
      <c r="AH172" s="223">
        <f t="shared" si="100"/>
        <v>0</v>
      </c>
      <c r="AI172" s="223">
        <f t="shared" si="100"/>
        <v>0</v>
      </c>
      <c r="AJ172" s="223">
        <f t="shared" si="100"/>
        <v>0</v>
      </c>
      <c r="AK172" s="223">
        <f t="shared" si="100"/>
        <v>0</v>
      </c>
      <c r="AL172" s="224">
        <f t="shared" si="100"/>
        <v>0</v>
      </c>
      <c r="AM172" s="328">
        <f t="shared" si="92"/>
        <v>0</v>
      </c>
      <c r="AN172" s="223">
        <f t="shared" si="101"/>
        <v>0</v>
      </c>
      <c r="AO172" s="223">
        <f t="shared" si="101"/>
        <v>0</v>
      </c>
      <c r="AP172" s="223">
        <f t="shared" si="101"/>
        <v>0</v>
      </c>
      <c r="AQ172" s="223">
        <f t="shared" si="101"/>
        <v>0</v>
      </c>
      <c r="AR172" s="223">
        <f t="shared" si="101"/>
        <v>0</v>
      </c>
      <c r="AS172" s="223">
        <f t="shared" si="101"/>
        <v>0</v>
      </c>
      <c r="AT172" s="223">
        <f t="shared" si="101"/>
        <v>0</v>
      </c>
      <c r="AU172" s="223">
        <f t="shared" si="101"/>
        <v>0</v>
      </c>
      <c r="AV172" s="223">
        <f t="shared" si="101"/>
        <v>0</v>
      </c>
      <c r="AW172" s="223">
        <f t="shared" si="101"/>
        <v>0</v>
      </c>
      <c r="AX172" s="223">
        <f t="shared" si="101"/>
        <v>0</v>
      </c>
      <c r="AY172" s="223">
        <f t="shared" si="101"/>
        <v>0</v>
      </c>
      <c r="AZ172" s="224">
        <f t="shared" si="101"/>
        <v>0</v>
      </c>
      <c r="BA172" s="328">
        <f t="shared" si="94"/>
        <v>0</v>
      </c>
      <c r="BB172" s="223">
        <f t="shared" si="102"/>
        <v>0</v>
      </c>
      <c r="BC172" s="223">
        <f t="shared" si="102"/>
        <v>0</v>
      </c>
      <c r="BD172" s="223">
        <f t="shared" si="102"/>
        <v>0</v>
      </c>
      <c r="BE172" s="223">
        <f t="shared" si="102"/>
        <v>0</v>
      </c>
      <c r="BF172" s="223">
        <f t="shared" si="102"/>
        <v>0</v>
      </c>
      <c r="BG172" s="223">
        <f t="shared" si="102"/>
        <v>0</v>
      </c>
      <c r="BH172" s="223">
        <f t="shared" si="102"/>
        <v>0</v>
      </c>
      <c r="BI172" s="223">
        <f t="shared" si="102"/>
        <v>0</v>
      </c>
      <c r="BJ172" s="223">
        <f t="shared" si="102"/>
        <v>0</v>
      </c>
      <c r="BK172" s="223">
        <f t="shared" si="102"/>
        <v>0</v>
      </c>
      <c r="BL172" s="223">
        <f t="shared" si="102"/>
        <v>0</v>
      </c>
      <c r="BM172" s="223">
        <f t="shared" si="102"/>
        <v>0</v>
      </c>
      <c r="BN172" s="224">
        <f t="shared" si="102"/>
        <v>0</v>
      </c>
      <c r="BO172" s="328">
        <f t="shared" si="96"/>
        <v>0</v>
      </c>
      <c r="BP172" s="223">
        <f t="shared" si="103"/>
        <v>0</v>
      </c>
      <c r="BQ172" s="223">
        <f t="shared" si="103"/>
        <v>0</v>
      </c>
      <c r="BR172" s="223">
        <f t="shared" si="103"/>
        <v>0</v>
      </c>
      <c r="BS172" s="223">
        <f t="shared" si="103"/>
        <v>0</v>
      </c>
      <c r="BT172" s="223">
        <f t="shared" si="103"/>
        <v>0</v>
      </c>
      <c r="BU172" s="223">
        <f t="shared" si="103"/>
        <v>0</v>
      </c>
      <c r="BV172" s="223">
        <f t="shared" si="103"/>
        <v>0</v>
      </c>
      <c r="BW172" s="223">
        <f t="shared" si="103"/>
        <v>0</v>
      </c>
      <c r="BX172" s="223">
        <f t="shared" si="103"/>
        <v>0</v>
      </c>
      <c r="BY172" s="223">
        <f t="shared" si="103"/>
        <v>0</v>
      </c>
      <c r="BZ172" s="223">
        <f t="shared" si="103"/>
        <v>0</v>
      </c>
      <c r="CA172" s="223">
        <f t="shared" si="103"/>
        <v>0</v>
      </c>
      <c r="CB172" s="224">
        <f t="shared" si="103"/>
        <v>0</v>
      </c>
      <c r="CD172" s="73">
        <f t="shared" si="98"/>
        <v>1</v>
      </c>
    </row>
    <row r="173" spans="2:82" ht="24" customHeight="1">
      <c r="B173" s="150">
        <v>169</v>
      </c>
      <c r="C173" s="123" t="str">
        <f>IF('農場リース入力（牛含む）'!D23="","",'農場リース入力（牛含む）'!D23)</f>
        <v/>
      </c>
      <c r="D173" s="352">
        <f>IF('農場リース入力（牛含む）'!G23="",0,'農場リース入力（牛含む）'!G23+'農場リース入力（牛含む）'!H23)</f>
        <v>0</v>
      </c>
      <c r="E173" s="376">
        <v>1</v>
      </c>
      <c r="F173" s="221">
        <f>'農場リース入力（牛含む）'!Y23</f>
        <v>0</v>
      </c>
      <c r="G173" s="123">
        <f>IF('農場リース入力（牛含む）'!F23="",0,'農場リース入力（牛含む）'!F23-'農場リース入力（牛含む）'!H23)</f>
        <v>0</v>
      </c>
      <c r="H173" s="218" t="s">
        <v>231</v>
      </c>
      <c r="I173" s="520"/>
      <c r="J173" s="511">
        <v>0.25</v>
      </c>
      <c r="K173" s="494">
        <v>100</v>
      </c>
      <c r="L173" s="328">
        <f t="shared" si="89"/>
        <v>0</v>
      </c>
      <c r="M173" s="223">
        <f t="shared" si="88"/>
        <v>0</v>
      </c>
      <c r="N173" s="223">
        <f t="shared" si="99"/>
        <v>0</v>
      </c>
      <c r="O173" s="223">
        <f t="shared" si="99"/>
        <v>0</v>
      </c>
      <c r="P173" s="223">
        <f t="shared" si="99"/>
        <v>0</v>
      </c>
      <c r="Q173" s="223">
        <f t="shared" si="99"/>
        <v>0</v>
      </c>
      <c r="R173" s="223">
        <f t="shared" si="99"/>
        <v>0</v>
      </c>
      <c r="S173" s="223">
        <f t="shared" si="99"/>
        <v>0</v>
      </c>
      <c r="T173" s="223">
        <f t="shared" si="99"/>
        <v>0</v>
      </c>
      <c r="U173" s="223">
        <f t="shared" si="99"/>
        <v>0</v>
      </c>
      <c r="V173" s="223">
        <f t="shared" si="99"/>
        <v>0</v>
      </c>
      <c r="W173" s="223">
        <f t="shared" si="99"/>
        <v>0</v>
      </c>
      <c r="X173" s="223">
        <f t="shared" si="99"/>
        <v>0</v>
      </c>
      <c r="Y173" s="224">
        <f t="shared" si="99"/>
        <v>0</v>
      </c>
      <c r="Z173" s="328">
        <f t="shared" si="100"/>
        <v>0</v>
      </c>
      <c r="AA173" s="223">
        <f t="shared" si="100"/>
        <v>0</v>
      </c>
      <c r="AB173" s="223">
        <f t="shared" si="100"/>
        <v>0</v>
      </c>
      <c r="AC173" s="223">
        <f t="shared" si="100"/>
        <v>0</v>
      </c>
      <c r="AD173" s="223">
        <f t="shared" si="100"/>
        <v>0</v>
      </c>
      <c r="AE173" s="223">
        <f t="shared" si="100"/>
        <v>0</v>
      </c>
      <c r="AF173" s="223">
        <f t="shared" si="100"/>
        <v>0</v>
      </c>
      <c r="AG173" s="223">
        <f t="shared" si="100"/>
        <v>0</v>
      </c>
      <c r="AH173" s="223">
        <f t="shared" si="100"/>
        <v>0</v>
      </c>
      <c r="AI173" s="223">
        <f t="shared" si="100"/>
        <v>0</v>
      </c>
      <c r="AJ173" s="223">
        <f t="shared" si="100"/>
        <v>0</v>
      </c>
      <c r="AK173" s="223">
        <f t="shared" si="100"/>
        <v>0</v>
      </c>
      <c r="AL173" s="224">
        <f t="shared" si="100"/>
        <v>0</v>
      </c>
      <c r="AM173" s="328">
        <f t="shared" si="92"/>
        <v>0</v>
      </c>
      <c r="AN173" s="223">
        <f t="shared" si="101"/>
        <v>0</v>
      </c>
      <c r="AO173" s="223">
        <f t="shared" si="101"/>
        <v>0</v>
      </c>
      <c r="AP173" s="223">
        <f t="shared" si="101"/>
        <v>0</v>
      </c>
      <c r="AQ173" s="223">
        <f t="shared" si="101"/>
        <v>0</v>
      </c>
      <c r="AR173" s="223">
        <f t="shared" si="101"/>
        <v>0</v>
      </c>
      <c r="AS173" s="223">
        <f t="shared" si="101"/>
        <v>0</v>
      </c>
      <c r="AT173" s="223">
        <f t="shared" si="101"/>
        <v>0</v>
      </c>
      <c r="AU173" s="223">
        <f t="shared" si="101"/>
        <v>0</v>
      </c>
      <c r="AV173" s="223">
        <f t="shared" si="101"/>
        <v>0</v>
      </c>
      <c r="AW173" s="223">
        <f t="shared" si="101"/>
        <v>0</v>
      </c>
      <c r="AX173" s="223">
        <f t="shared" si="101"/>
        <v>0</v>
      </c>
      <c r="AY173" s="223">
        <f t="shared" si="101"/>
        <v>0</v>
      </c>
      <c r="AZ173" s="224">
        <f t="shared" si="101"/>
        <v>0</v>
      </c>
      <c r="BA173" s="328">
        <f t="shared" si="94"/>
        <v>0</v>
      </c>
      <c r="BB173" s="223">
        <f t="shared" si="102"/>
        <v>0</v>
      </c>
      <c r="BC173" s="223">
        <f t="shared" si="102"/>
        <v>0</v>
      </c>
      <c r="BD173" s="223">
        <f t="shared" si="102"/>
        <v>0</v>
      </c>
      <c r="BE173" s="223">
        <f t="shared" si="102"/>
        <v>0</v>
      </c>
      <c r="BF173" s="223">
        <f t="shared" si="102"/>
        <v>0</v>
      </c>
      <c r="BG173" s="223">
        <f t="shared" si="102"/>
        <v>0</v>
      </c>
      <c r="BH173" s="223">
        <f t="shared" si="102"/>
        <v>0</v>
      </c>
      <c r="BI173" s="223">
        <f t="shared" si="102"/>
        <v>0</v>
      </c>
      <c r="BJ173" s="223">
        <f t="shared" si="102"/>
        <v>0</v>
      </c>
      <c r="BK173" s="223">
        <f t="shared" si="102"/>
        <v>0</v>
      </c>
      <c r="BL173" s="223">
        <f t="shared" si="102"/>
        <v>0</v>
      </c>
      <c r="BM173" s="223">
        <f t="shared" si="102"/>
        <v>0</v>
      </c>
      <c r="BN173" s="224">
        <f t="shared" si="102"/>
        <v>0</v>
      </c>
      <c r="BO173" s="328">
        <f t="shared" si="96"/>
        <v>0</v>
      </c>
      <c r="BP173" s="223">
        <f t="shared" si="103"/>
        <v>0</v>
      </c>
      <c r="BQ173" s="223">
        <f t="shared" si="103"/>
        <v>0</v>
      </c>
      <c r="BR173" s="223">
        <f t="shared" si="103"/>
        <v>0</v>
      </c>
      <c r="BS173" s="223">
        <f t="shared" si="103"/>
        <v>0</v>
      </c>
      <c r="BT173" s="223">
        <f t="shared" si="103"/>
        <v>0</v>
      </c>
      <c r="BU173" s="223">
        <f t="shared" si="103"/>
        <v>0</v>
      </c>
      <c r="BV173" s="223">
        <f t="shared" si="103"/>
        <v>0</v>
      </c>
      <c r="BW173" s="223">
        <f t="shared" si="103"/>
        <v>0</v>
      </c>
      <c r="BX173" s="223">
        <f t="shared" si="103"/>
        <v>0</v>
      </c>
      <c r="BY173" s="223">
        <f t="shared" si="103"/>
        <v>0</v>
      </c>
      <c r="BZ173" s="223">
        <f t="shared" si="103"/>
        <v>0</v>
      </c>
      <c r="CA173" s="223">
        <f t="shared" si="103"/>
        <v>0</v>
      </c>
      <c r="CB173" s="224">
        <f t="shared" si="103"/>
        <v>0</v>
      </c>
      <c r="CD173" s="73">
        <f t="shared" si="98"/>
        <v>1</v>
      </c>
    </row>
    <row r="174" spans="2:82" ht="24" customHeight="1">
      <c r="B174" s="150">
        <v>170</v>
      </c>
      <c r="C174" s="123" t="str">
        <f>IF('農場リース入力（牛含む）'!D24="","",'農場リース入力（牛含む）'!D24)</f>
        <v/>
      </c>
      <c r="D174" s="352">
        <f>IF('農場リース入力（牛含む）'!G24="",0,'農場リース入力（牛含む）'!G24+'農場リース入力（牛含む）'!H24)</f>
        <v>0</v>
      </c>
      <c r="E174" s="376">
        <v>1</v>
      </c>
      <c r="F174" s="221">
        <f>'農場リース入力（牛含む）'!Y24</f>
        <v>0</v>
      </c>
      <c r="G174" s="123">
        <f>IF('農場リース入力（牛含む）'!F24="",0,'農場リース入力（牛含む）'!F24-'農場リース入力（牛含む）'!H24)</f>
        <v>0</v>
      </c>
      <c r="H174" s="218" t="s">
        <v>231</v>
      </c>
      <c r="I174" s="520"/>
      <c r="J174" s="511">
        <v>0.25</v>
      </c>
      <c r="K174" s="494">
        <v>100</v>
      </c>
      <c r="L174" s="328">
        <f t="shared" si="89"/>
        <v>0</v>
      </c>
      <c r="M174" s="223">
        <f t="shared" si="88"/>
        <v>0</v>
      </c>
      <c r="N174" s="223">
        <f t="shared" si="99"/>
        <v>0</v>
      </c>
      <c r="O174" s="223">
        <f t="shared" si="99"/>
        <v>0</v>
      </c>
      <c r="P174" s="223">
        <f t="shared" si="99"/>
        <v>0</v>
      </c>
      <c r="Q174" s="223">
        <f t="shared" si="99"/>
        <v>0</v>
      </c>
      <c r="R174" s="223">
        <f t="shared" si="99"/>
        <v>0</v>
      </c>
      <c r="S174" s="223">
        <f t="shared" si="99"/>
        <v>0</v>
      </c>
      <c r="T174" s="223">
        <f t="shared" si="99"/>
        <v>0</v>
      </c>
      <c r="U174" s="223">
        <f t="shared" si="99"/>
        <v>0</v>
      </c>
      <c r="V174" s="223">
        <f t="shared" si="99"/>
        <v>0</v>
      </c>
      <c r="W174" s="223">
        <f t="shared" si="99"/>
        <v>0</v>
      </c>
      <c r="X174" s="223">
        <f t="shared" si="99"/>
        <v>0</v>
      </c>
      <c r="Y174" s="224">
        <f t="shared" si="99"/>
        <v>0</v>
      </c>
      <c r="Z174" s="328">
        <f t="shared" si="100"/>
        <v>0</v>
      </c>
      <c r="AA174" s="223">
        <f t="shared" si="100"/>
        <v>0</v>
      </c>
      <c r="AB174" s="223">
        <f t="shared" si="100"/>
        <v>0</v>
      </c>
      <c r="AC174" s="223">
        <f t="shared" si="100"/>
        <v>0</v>
      </c>
      <c r="AD174" s="223">
        <f t="shared" si="100"/>
        <v>0</v>
      </c>
      <c r="AE174" s="223">
        <f t="shared" si="100"/>
        <v>0</v>
      </c>
      <c r="AF174" s="223">
        <f t="shared" si="100"/>
        <v>0</v>
      </c>
      <c r="AG174" s="223">
        <f t="shared" si="100"/>
        <v>0</v>
      </c>
      <c r="AH174" s="223">
        <f t="shared" si="100"/>
        <v>0</v>
      </c>
      <c r="AI174" s="223">
        <f t="shared" si="100"/>
        <v>0</v>
      </c>
      <c r="AJ174" s="223">
        <f t="shared" si="100"/>
        <v>0</v>
      </c>
      <c r="AK174" s="223">
        <f t="shared" si="100"/>
        <v>0</v>
      </c>
      <c r="AL174" s="224">
        <f t="shared" si="100"/>
        <v>0</v>
      </c>
      <c r="AM174" s="328">
        <f t="shared" si="92"/>
        <v>0</v>
      </c>
      <c r="AN174" s="223">
        <f t="shared" si="101"/>
        <v>0</v>
      </c>
      <c r="AO174" s="223">
        <f t="shared" si="101"/>
        <v>0</v>
      </c>
      <c r="AP174" s="223">
        <f t="shared" si="101"/>
        <v>0</v>
      </c>
      <c r="AQ174" s="223">
        <f t="shared" si="101"/>
        <v>0</v>
      </c>
      <c r="AR174" s="223">
        <f t="shared" si="101"/>
        <v>0</v>
      </c>
      <c r="AS174" s="223">
        <f t="shared" si="101"/>
        <v>0</v>
      </c>
      <c r="AT174" s="223">
        <f t="shared" si="101"/>
        <v>0</v>
      </c>
      <c r="AU174" s="223">
        <f t="shared" si="101"/>
        <v>0</v>
      </c>
      <c r="AV174" s="223">
        <f t="shared" si="101"/>
        <v>0</v>
      </c>
      <c r="AW174" s="223">
        <f t="shared" si="101"/>
        <v>0</v>
      </c>
      <c r="AX174" s="223">
        <f t="shared" si="101"/>
        <v>0</v>
      </c>
      <c r="AY174" s="223">
        <f t="shared" si="101"/>
        <v>0</v>
      </c>
      <c r="AZ174" s="224">
        <f t="shared" si="101"/>
        <v>0</v>
      </c>
      <c r="BA174" s="328">
        <f t="shared" si="94"/>
        <v>0</v>
      </c>
      <c r="BB174" s="223">
        <f t="shared" si="102"/>
        <v>0</v>
      </c>
      <c r="BC174" s="223">
        <f t="shared" si="102"/>
        <v>0</v>
      </c>
      <c r="BD174" s="223">
        <f t="shared" si="102"/>
        <v>0</v>
      </c>
      <c r="BE174" s="223">
        <f t="shared" si="102"/>
        <v>0</v>
      </c>
      <c r="BF174" s="223">
        <f t="shared" si="102"/>
        <v>0</v>
      </c>
      <c r="BG174" s="223">
        <f t="shared" si="102"/>
        <v>0</v>
      </c>
      <c r="BH174" s="223">
        <f t="shared" si="102"/>
        <v>0</v>
      </c>
      <c r="BI174" s="223">
        <f t="shared" si="102"/>
        <v>0</v>
      </c>
      <c r="BJ174" s="223">
        <f t="shared" si="102"/>
        <v>0</v>
      </c>
      <c r="BK174" s="223">
        <f t="shared" si="102"/>
        <v>0</v>
      </c>
      <c r="BL174" s="223">
        <f t="shared" si="102"/>
        <v>0</v>
      </c>
      <c r="BM174" s="223">
        <f t="shared" si="102"/>
        <v>0</v>
      </c>
      <c r="BN174" s="224">
        <f t="shared" si="102"/>
        <v>0</v>
      </c>
      <c r="BO174" s="328">
        <f t="shared" si="96"/>
        <v>0</v>
      </c>
      <c r="BP174" s="223">
        <f t="shared" si="103"/>
        <v>0</v>
      </c>
      <c r="BQ174" s="223">
        <f t="shared" si="103"/>
        <v>0</v>
      </c>
      <c r="BR174" s="223">
        <f t="shared" si="103"/>
        <v>0</v>
      </c>
      <c r="BS174" s="223">
        <f t="shared" si="103"/>
        <v>0</v>
      </c>
      <c r="BT174" s="223">
        <f t="shared" si="103"/>
        <v>0</v>
      </c>
      <c r="BU174" s="223">
        <f t="shared" si="103"/>
        <v>0</v>
      </c>
      <c r="BV174" s="223">
        <f t="shared" si="103"/>
        <v>0</v>
      </c>
      <c r="BW174" s="223">
        <f t="shared" si="103"/>
        <v>0</v>
      </c>
      <c r="BX174" s="223">
        <f t="shared" si="103"/>
        <v>0</v>
      </c>
      <c r="BY174" s="223">
        <f t="shared" si="103"/>
        <v>0</v>
      </c>
      <c r="BZ174" s="223">
        <f t="shared" si="103"/>
        <v>0</v>
      </c>
      <c r="CA174" s="223">
        <f t="shared" si="103"/>
        <v>0</v>
      </c>
      <c r="CB174" s="224">
        <f t="shared" si="103"/>
        <v>0</v>
      </c>
      <c r="CD174" s="73">
        <f t="shared" si="98"/>
        <v>1</v>
      </c>
    </row>
    <row r="175" spans="2:82" ht="24" customHeight="1">
      <c r="B175" s="150">
        <v>171</v>
      </c>
      <c r="C175" s="123" t="str">
        <f>IF('農場リース入力（牛含む）'!D25="","",'農場リース入力（牛含む）'!D25)</f>
        <v/>
      </c>
      <c r="D175" s="352">
        <f>IF('農場リース入力（牛含む）'!G25="",0,'農場リース入力（牛含む）'!G25+'農場リース入力（牛含む）'!H25)</f>
        <v>0</v>
      </c>
      <c r="E175" s="376">
        <v>1</v>
      </c>
      <c r="F175" s="221">
        <f>'農場リース入力（牛含む）'!Y25</f>
        <v>0</v>
      </c>
      <c r="G175" s="123">
        <f>IF('農場リース入力（牛含む）'!F25="",0,'農場リース入力（牛含む）'!F25-'農場リース入力（牛含む）'!H25)</f>
        <v>0</v>
      </c>
      <c r="H175" s="218" t="s">
        <v>231</v>
      </c>
      <c r="I175" s="520"/>
      <c r="J175" s="511">
        <v>0.25</v>
      </c>
      <c r="K175" s="494">
        <v>100</v>
      </c>
      <c r="L175" s="328">
        <f t="shared" si="89"/>
        <v>0</v>
      </c>
      <c r="M175" s="223">
        <f t="shared" si="88"/>
        <v>0</v>
      </c>
      <c r="N175" s="223">
        <f t="shared" ref="N175:Y184" si="104">IF(N$3-$D175&lt;0,0,IF(N$3-$D175=0,$L175/12*(12-($E175-1)),IF(N$3-$D175=$G175,$L175/12*($E175-1),IF(N$3-$D175+1&lt;=$G175,$L175,0))))</f>
        <v>0</v>
      </c>
      <c r="O175" s="223">
        <f t="shared" si="104"/>
        <v>0</v>
      </c>
      <c r="P175" s="223">
        <f t="shared" si="104"/>
        <v>0</v>
      </c>
      <c r="Q175" s="223">
        <f t="shared" si="104"/>
        <v>0</v>
      </c>
      <c r="R175" s="223">
        <f t="shared" si="104"/>
        <v>0</v>
      </c>
      <c r="S175" s="223">
        <f t="shared" si="104"/>
        <v>0</v>
      </c>
      <c r="T175" s="223">
        <f t="shared" si="104"/>
        <v>0</v>
      </c>
      <c r="U175" s="223">
        <f t="shared" si="104"/>
        <v>0</v>
      </c>
      <c r="V175" s="223">
        <f t="shared" si="104"/>
        <v>0</v>
      </c>
      <c r="W175" s="223">
        <f t="shared" si="104"/>
        <v>0</v>
      </c>
      <c r="X175" s="223">
        <f t="shared" si="104"/>
        <v>0</v>
      </c>
      <c r="Y175" s="224">
        <f t="shared" si="104"/>
        <v>0</v>
      </c>
      <c r="Z175" s="328">
        <f t="shared" ref="Z175:AL184" si="105">IF($CD175=2,IF($D175=Z$3,$F175,0),0)</f>
        <v>0</v>
      </c>
      <c r="AA175" s="223">
        <f t="shared" si="105"/>
        <v>0</v>
      </c>
      <c r="AB175" s="223">
        <f t="shared" si="105"/>
        <v>0</v>
      </c>
      <c r="AC175" s="223">
        <f t="shared" si="105"/>
        <v>0</v>
      </c>
      <c r="AD175" s="223">
        <f t="shared" si="105"/>
        <v>0</v>
      </c>
      <c r="AE175" s="223">
        <f t="shared" si="105"/>
        <v>0</v>
      </c>
      <c r="AF175" s="223">
        <f t="shared" si="105"/>
        <v>0</v>
      </c>
      <c r="AG175" s="223">
        <f t="shared" si="105"/>
        <v>0</v>
      </c>
      <c r="AH175" s="223">
        <f t="shared" si="105"/>
        <v>0</v>
      </c>
      <c r="AI175" s="223">
        <f t="shared" si="105"/>
        <v>0</v>
      </c>
      <c r="AJ175" s="223">
        <f t="shared" si="105"/>
        <v>0</v>
      </c>
      <c r="AK175" s="223">
        <f t="shared" si="105"/>
        <v>0</v>
      </c>
      <c r="AL175" s="224">
        <f t="shared" si="105"/>
        <v>0</v>
      </c>
      <c r="AM175" s="328">
        <f t="shared" si="92"/>
        <v>0</v>
      </c>
      <c r="AN175" s="223">
        <f t="shared" ref="AN175:AZ184" si="106">IF(AN$3-$D175&lt;0,0,IF(AN$3-$D175=0,$AM175,IF(AN$3-$D175+1&lt;=$G175,$AM175,0)))</f>
        <v>0</v>
      </c>
      <c r="AO175" s="223">
        <f t="shared" si="106"/>
        <v>0</v>
      </c>
      <c r="AP175" s="223">
        <f t="shared" si="106"/>
        <v>0</v>
      </c>
      <c r="AQ175" s="223">
        <f t="shared" si="106"/>
        <v>0</v>
      </c>
      <c r="AR175" s="223">
        <f t="shared" si="106"/>
        <v>0</v>
      </c>
      <c r="AS175" s="223">
        <f t="shared" si="106"/>
        <v>0</v>
      </c>
      <c r="AT175" s="223">
        <f t="shared" si="106"/>
        <v>0</v>
      </c>
      <c r="AU175" s="223">
        <f t="shared" si="106"/>
        <v>0</v>
      </c>
      <c r="AV175" s="223">
        <f t="shared" si="106"/>
        <v>0</v>
      </c>
      <c r="AW175" s="223">
        <f t="shared" si="106"/>
        <v>0</v>
      </c>
      <c r="AX175" s="223">
        <f t="shared" si="106"/>
        <v>0</v>
      </c>
      <c r="AY175" s="223">
        <f t="shared" si="106"/>
        <v>0</v>
      </c>
      <c r="AZ175" s="224">
        <f t="shared" si="106"/>
        <v>0</v>
      </c>
      <c r="BA175" s="328">
        <f t="shared" si="94"/>
        <v>0</v>
      </c>
      <c r="BB175" s="223">
        <f t="shared" ref="BB175:BN184" si="107">IF(BB$3-$D175&lt;0,0,IF(BB$3-$D175=0,$BA175,IF(BB$3-$D175+1&lt;=$G175,$BA175,0)))</f>
        <v>0</v>
      </c>
      <c r="BC175" s="223">
        <f t="shared" si="107"/>
        <v>0</v>
      </c>
      <c r="BD175" s="223">
        <f t="shared" si="107"/>
        <v>0</v>
      </c>
      <c r="BE175" s="223">
        <f t="shared" si="107"/>
        <v>0</v>
      </c>
      <c r="BF175" s="223">
        <f t="shared" si="107"/>
        <v>0</v>
      </c>
      <c r="BG175" s="223">
        <f t="shared" si="107"/>
        <v>0</v>
      </c>
      <c r="BH175" s="223">
        <f t="shared" si="107"/>
        <v>0</v>
      </c>
      <c r="BI175" s="223">
        <f t="shared" si="107"/>
        <v>0</v>
      </c>
      <c r="BJ175" s="223">
        <f t="shared" si="107"/>
        <v>0</v>
      </c>
      <c r="BK175" s="223">
        <f t="shared" si="107"/>
        <v>0</v>
      </c>
      <c r="BL175" s="223">
        <f t="shared" si="107"/>
        <v>0</v>
      </c>
      <c r="BM175" s="223">
        <f t="shared" si="107"/>
        <v>0</v>
      </c>
      <c r="BN175" s="224">
        <f t="shared" si="107"/>
        <v>0</v>
      </c>
      <c r="BO175" s="328">
        <f t="shared" si="96"/>
        <v>0</v>
      </c>
      <c r="BP175" s="223">
        <f t="shared" ref="BP175:CB184" si="108">IF(BP$3-$D175&lt;0,0,IF(BP$3-$D175=0,$BO175,IF(BP$3-$D175+1&lt;=$G175,$BO175,0)))</f>
        <v>0</v>
      </c>
      <c r="BQ175" s="223">
        <f t="shared" si="108"/>
        <v>0</v>
      </c>
      <c r="BR175" s="223">
        <f t="shared" si="108"/>
        <v>0</v>
      </c>
      <c r="BS175" s="223">
        <f t="shared" si="108"/>
        <v>0</v>
      </c>
      <c r="BT175" s="223">
        <f t="shared" si="108"/>
        <v>0</v>
      </c>
      <c r="BU175" s="223">
        <f t="shared" si="108"/>
        <v>0</v>
      </c>
      <c r="BV175" s="223">
        <f t="shared" si="108"/>
        <v>0</v>
      </c>
      <c r="BW175" s="223">
        <f t="shared" si="108"/>
        <v>0</v>
      </c>
      <c r="BX175" s="223">
        <f t="shared" si="108"/>
        <v>0</v>
      </c>
      <c r="BY175" s="223">
        <f t="shared" si="108"/>
        <v>0</v>
      </c>
      <c r="BZ175" s="223">
        <f t="shared" si="108"/>
        <v>0</v>
      </c>
      <c r="CA175" s="223">
        <f t="shared" si="108"/>
        <v>0</v>
      </c>
      <c r="CB175" s="224">
        <f t="shared" si="108"/>
        <v>0</v>
      </c>
      <c r="CD175" s="73">
        <f t="shared" si="98"/>
        <v>1</v>
      </c>
    </row>
    <row r="176" spans="2:82" ht="24" customHeight="1">
      <c r="B176" s="150">
        <v>172</v>
      </c>
      <c r="C176" s="123" t="str">
        <f>IF('農場リース入力（牛含む）'!D26="","",'農場リース入力（牛含む）'!D26)</f>
        <v/>
      </c>
      <c r="D176" s="352">
        <f>IF('農場リース入力（牛含む）'!G26="",0,'農場リース入力（牛含む）'!G26+'農場リース入力（牛含む）'!H26)</f>
        <v>0</v>
      </c>
      <c r="E176" s="376">
        <v>1</v>
      </c>
      <c r="F176" s="221">
        <f>'農場リース入力（牛含む）'!Y26</f>
        <v>0</v>
      </c>
      <c r="G176" s="123">
        <f>IF('農場リース入力（牛含む）'!F26="",0,'農場リース入力（牛含む）'!F26-'農場リース入力（牛含む）'!H26)</f>
        <v>0</v>
      </c>
      <c r="H176" s="218" t="s">
        <v>231</v>
      </c>
      <c r="I176" s="520"/>
      <c r="J176" s="511">
        <v>0.25</v>
      </c>
      <c r="K176" s="494">
        <v>100</v>
      </c>
      <c r="L176" s="328">
        <f t="shared" si="89"/>
        <v>0</v>
      </c>
      <c r="M176" s="223">
        <f t="shared" si="88"/>
        <v>0</v>
      </c>
      <c r="N176" s="223">
        <f t="shared" si="104"/>
        <v>0</v>
      </c>
      <c r="O176" s="223">
        <f t="shared" si="104"/>
        <v>0</v>
      </c>
      <c r="P176" s="223">
        <f t="shared" si="104"/>
        <v>0</v>
      </c>
      <c r="Q176" s="223">
        <f t="shared" si="104"/>
        <v>0</v>
      </c>
      <c r="R176" s="223">
        <f t="shared" si="104"/>
        <v>0</v>
      </c>
      <c r="S176" s="223">
        <f t="shared" si="104"/>
        <v>0</v>
      </c>
      <c r="T176" s="223">
        <f t="shared" si="104"/>
        <v>0</v>
      </c>
      <c r="U176" s="223">
        <f t="shared" si="104"/>
        <v>0</v>
      </c>
      <c r="V176" s="223">
        <f t="shared" si="104"/>
        <v>0</v>
      </c>
      <c r="W176" s="223">
        <f t="shared" si="104"/>
        <v>0</v>
      </c>
      <c r="X176" s="223">
        <f t="shared" si="104"/>
        <v>0</v>
      </c>
      <c r="Y176" s="224">
        <f t="shared" si="104"/>
        <v>0</v>
      </c>
      <c r="Z176" s="328">
        <f t="shared" si="105"/>
        <v>0</v>
      </c>
      <c r="AA176" s="223">
        <f t="shared" si="105"/>
        <v>0</v>
      </c>
      <c r="AB176" s="223">
        <f t="shared" si="105"/>
        <v>0</v>
      </c>
      <c r="AC176" s="223">
        <f t="shared" si="105"/>
        <v>0</v>
      </c>
      <c r="AD176" s="223">
        <f t="shared" si="105"/>
        <v>0</v>
      </c>
      <c r="AE176" s="223">
        <f t="shared" si="105"/>
        <v>0</v>
      </c>
      <c r="AF176" s="223">
        <f t="shared" si="105"/>
        <v>0</v>
      </c>
      <c r="AG176" s="223">
        <f t="shared" si="105"/>
        <v>0</v>
      </c>
      <c r="AH176" s="223">
        <f t="shared" si="105"/>
        <v>0</v>
      </c>
      <c r="AI176" s="223">
        <f t="shared" si="105"/>
        <v>0</v>
      </c>
      <c r="AJ176" s="223">
        <f t="shared" si="105"/>
        <v>0</v>
      </c>
      <c r="AK176" s="223">
        <f t="shared" si="105"/>
        <v>0</v>
      </c>
      <c r="AL176" s="224">
        <f t="shared" si="105"/>
        <v>0</v>
      </c>
      <c r="AM176" s="328">
        <f t="shared" si="92"/>
        <v>0</v>
      </c>
      <c r="AN176" s="223">
        <f t="shared" si="106"/>
        <v>0</v>
      </c>
      <c r="AO176" s="223">
        <f t="shared" si="106"/>
        <v>0</v>
      </c>
      <c r="AP176" s="223">
        <f t="shared" si="106"/>
        <v>0</v>
      </c>
      <c r="AQ176" s="223">
        <f t="shared" si="106"/>
        <v>0</v>
      </c>
      <c r="AR176" s="223">
        <f t="shared" si="106"/>
        <v>0</v>
      </c>
      <c r="AS176" s="223">
        <f t="shared" si="106"/>
        <v>0</v>
      </c>
      <c r="AT176" s="223">
        <f t="shared" si="106"/>
        <v>0</v>
      </c>
      <c r="AU176" s="223">
        <f t="shared" si="106"/>
        <v>0</v>
      </c>
      <c r="AV176" s="223">
        <f t="shared" si="106"/>
        <v>0</v>
      </c>
      <c r="AW176" s="223">
        <f t="shared" si="106"/>
        <v>0</v>
      </c>
      <c r="AX176" s="223">
        <f t="shared" si="106"/>
        <v>0</v>
      </c>
      <c r="AY176" s="223">
        <f t="shared" si="106"/>
        <v>0</v>
      </c>
      <c r="AZ176" s="224">
        <f t="shared" si="106"/>
        <v>0</v>
      </c>
      <c r="BA176" s="328">
        <f t="shared" si="94"/>
        <v>0</v>
      </c>
      <c r="BB176" s="223">
        <f t="shared" si="107"/>
        <v>0</v>
      </c>
      <c r="BC176" s="223">
        <f t="shared" si="107"/>
        <v>0</v>
      </c>
      <c r="BD176" s="223">
        <f t="shared" si="107"/>
        <v>0</v>
      </c>
      <c r="BE176" s="223">
        <f t="shared" si="107"/>
        <v>0</v>
      </c>
      <c r="BF176" s="223">
        <f t="shared" si="107"/>
        <v>0</v>
      </c>
      <c r="BG176" s="223">
        <f t="shared" si="107"/>
        <v>0</v>
      </c>
      <c r="BH176" s="223">
        <f t="shared" si="107"/>
        <v>0</v>
      </c>
      <c r="BI176" s="223">
        <f t="shared" si="107"/>
        <v>0</v>
      </c>
      <c r="BJ176" s="223">
        <f t="shared" si="107"/>
        <v>0</v>
      </c>
      <c r="BK176" s="223">
        <f t="shared" si="107"/>
        <v>0</v>
      </c>
      <c r="BL176" s="223">
        <f t="shared" si="107"/>
        <v>0</v>
      </c>
      <c r="BM176" s="223">
        <f t="shared" si="107"/>
        <v>0</v>
      </c>
      <c r="BN176" s="224">
        <f t="shared" si="107"/>
        <v>0</v>
      </c>
      <c r="BO176" s="328">
        <f t="shared" si="96"/>
        <v>0</v>
      </c>
      <c r="BP176" s="223">
        <f t="shared" si="108"/>
        <v>0</v>
      </c>
      <c r="BQ176" s="223">
        <f t="shared" si="108"/>
        <v>0</v>
      </c>
      <c r="BR176" s="223">
        <f t="shared" si="108"/>
        <v>0</v>
      </c>
      <c r="BS176" s="223">
        <f t="shared" si="108"/>
        <v>0</v>
      </c>
      <c r="BT176" s="223">
        <f t="shared" si="108"/>
        <v>0</v>
      </c>
      <c r="BU176" s="223">
        <f t="shared" si="108"/>
        <v>0</v>
      </c>
      <c r="BV176" s="223">
        <f t="shared" si="108"/>
        <v>0</v>
      </c>
      <c r="BW176" s="223">
        <f t="shared" si="108"/>
        <v>0</v>
      </c>
      <c r="BX176" s="223">
        <f t="shared" si="108"/>
        <v>0</v>
      </c>
      <c r="BY176" s="223">
        <f t="shared" si="108"/>
        <v>0</v>
      </c>
      <c r="BZ176" s="223">
        <f t="shared" si="108"/>
        <v>0</v>
      </c>
      <c r="CA176" s="223">
        <f t="shared" si="108"/>
        <v>0</v>
      </c>
      <c r="CB176" s="224">
        <f t="shared" si="108"/>
        <v>0</v>
      </c>
      <c r="CD176" s="73">
        <f t="shared" si="98"/>
        <v>1</v>
      </c>
    </row>
    <row r="177" spans="2:82" ht="24" customHeight="1">
      <c r="B177" s="150">
        <v>173</v>
      </c>
      <c r="C177" s="123" t="str">
        <f>IF('農場リース入力（牛含む）'!D27="","",'農場リース入力（牛含む）'!D27)</f>
        <v/>
      </c>
      <c r="D177" s="352">
        <f>IF('農場リース入力（牛含む）'!G27="",0,'農場リース入力（牛含む）'!G27+'農場リース入力（牛含む）'!H27)</f>
        <v>0</v>
      </c>
      <c r="E177" s="376">
        <v>1</v>
      </c>
      <c r="F177" s="221">
        <f>'農場リース入力（牛含む）'!Y27</f>
        <v>0</v>
      </c>
      <c r="G177" s="123">
        <f>IF('農場リース入力（牛含む）'!F27="",0,'農場リース入力（牛含む）'!F27-'農場リース入力（牛含む）'!H27)</f>
        <v>0</v>
      </c>
      <c r="H177" s="218" t="s">
        <v>231</v>
      </c>
      <c r="I177" s="520"/>
      <c r="J177" s="511">
        <v>0.25</v>
      </c>
      <c r="K177" s="494">
        <v>100</v>
      </c>
      <c r="L177" s="328">
        <f t="shared" si="89"/>
        <v>0</v>
      </c>
      <c r="M177" s="223">
        <f t="shared" si="88"/>
        <v>0</v>
      </c>
      <c r="N177" s="223">
        <f t="shared" si="104"/>
        <v>0</v>
      </c>
      <c r="O177" s="223">
        <f t="shared" si="104"/>
        <v>0</v>
      </c>
      <c r="P177" s="223">
        <f t="shared" si="104"/>
        <v>0</v>
      </c>
      <c r="Q177" s="223">
        <f t="shared" si="104"/>
        <v>0</v>
      </c>
      <c r="R177" s="223">
        <f t="shared" si="104"/>
        <v>0</v>
      </c>
      <c r="S177" s="223">
        <f t="shared" si="104"/>
        <v>0</v>
      </c>
      <c r="T177" s="223">
        <f t="shared" si="104"/>
        <v>0</v>
      </c>
      <c r="U177" s="223">
        <f t="shared" si="104"/>
        <v>0</v>
      </c>
      <c r="V177" s="223">
        <f t="shared" si="104"/>
        <v>0</v>
      </c>
      <c r="W177" s="223">
        <f t="shared" si="104"/>
        <v>0</v>
      </c>
      <c r="X177" s="223">
        <f t="shared" si="104"/>
        <v>0</v>
      </c>
      <c r="Y177" s="224">
        <f t="shared" si="104"/>
        <v>0</v>
      </c>
      <c r="Z177" s="328">
        <f t="shared" si="105"/>
        <v>0</v>
      </c>
      <c r="AA177" s="223">
        <f t="shared" si="105"/>
        <v>0</v>
      </c>
      <c r="AB177" s="223">
        <f t="shared" si="105"/>
        <v>0</v>
      </c>
      <c r="AC177" s="223">
        <f t="shared" si="105"/>
        <v>0</v>
      </c>
      <c r="AD177" s="223">
        <f t="shared" si="105"/>
        <v>0</v>
      </c>
      <c r="AE177" s="223">
        <f t="shared" si="105"/>
        <v>0</v>
      </c>
      <c r="AF177" s="223">
        <f t="shared" si="105"/>
        <v>0</v>
      </c>
      <c r="AG177" s="223">
        <f t="shared" si="105"/>
        <v>0</v>
      </c>
      <c r="AH177" s="223">
        <f t="shared" si="105"/>
        <v>0</v>
      </c>
      <c r="AI177" s="223">
        <f t="shared" si="105"/>
        <v>0</v>
      </c>
      <c r="AJ177" s="223">
        <f t="shared" si="105"/>
        <v>0</v>
      </c>
      <c r="AK177" s="223">
        <f t="shared" si="105"/>
        <v>0</v>
      </c>
      <c r="AL177" s="224">
        <f t="shared" si="105"/>
        <v>0</v>
      </c>
      <c r="AM177" s="328">
        <f t="shared" si="92"/>
        <v>0</v>
      </c>
      <c r="AN177" s="223">
        <f t="shared" si="106"/>
        <v>0</v>
      </c>
      <c r="AO177" s="223">
        <f t="shared" si="106"/>
        <v>0</v>
      </c>
      <c r="AP177" s="223">
        <f t="shared" si="106"/>
        <v>0</v>
      </c>
      <c r="AQ177" s="223">
        <f t="shared" si="106"/>
        <v>0</v>
      </c>
      <c r="AR177" s="223">
        <f t="shared" si="106"/>
        <v>0</v>
      </c>
      <c r="AS177" s="223">
        <f t="shared" si="106"/>
        <v>0</v>
      </c>
      <c r="AT177" s="223">
        <f t="shared" si="106"/>
        <v>0</v>
      </c>
      <c r="AU177" s="223">
        <f t="shared" si="106"/>
        <v>0</v>
      </c>
      <c r="AV177" s="223">
        <f t="shared" si="106"/>
        <v>0</v>
      </c>
      <c r="AW177" s="223">
        <f t="shared" si="106"/>
        <v>0</v>
      </c>
      <c r="AX177" s="223">
        <f t="shared" si="106"/>
        <v>0</v>
      </c>
      <c r="AY177" s="223">
        <f t="shared" si="106"/>
        <v>0</v>
      </c>
      <c r="AZ177" s="224">
        <f t="shared" si="106"/>
        <v>0</v>
      </c>
      <c r="BA177" s="328">
        <f t="shared" si="94"/>
        <v>0</v>
      </c>
      <c r="BB177" s="223">
        <f t="shared" si="107"/>
        <v>0</v>
      </c>
      <c r="BC177" s="223">
        <f t="shared" si="107"/>
        <v>0</v>
      </c>
      <c r="BD177" s="223">
        <f t="shared" si="107"/>
        <v>0</v>
      </c>
      <c r="BE177" s="223">
        <f t="shared" si="107"/>
        <v>0</v>
      </c>
      <c r="BF177" s="223">
        <f t="shared" si="107"/>
        <v>0</v>
      </c>
      <c r="BG177" s="223">
        <f t="shared" si="107"/>
        <v>0</v>
      </c>
      <c r="BH177" s="223">
        <f t="shared" si="107"/>
        <v>0</v>
      </c>
      <c r="BI177" s="223">
        <f t="shared" si="107"/>
        <v>0</v>
      </c>
      <c r="BJ177" s="223">
        <f t="shared" si="107"/>
        <v>0</v>
      </c>
      <c r="BK177" s="223">
        <f t="shared" si="107"/>
        <v>0</v>
      </c>
      <c r="BL177" s="223">
        <f t="shared" si="107"/>
        <v>0</v>
      </c>
      <c r="BM177" s="223">
        <f t="shared" si="107"/>
        <v>0</v>
      </c>
      <c r="BN177" s="224">
        <f t="shared" si="107"/>
        <v>0</v>
      </c>
      <c r="BO177" s="328">
        <f t="shared" si="96"/>
        <v>0</v>
      </c>
      <c r="BP177" s="223">
        <f t="shared" si="108"/>
        <v>0</v>
      </c>
      <c r="BQ177" s="223">
        <f t="shared" si="108"/>
        <v>0</v>
      </c>
      <c r="BR177" s="223">
        <f t="shared" si="108"/>
        <v>0</v>
      </c>
      <c r="BS177" s="223">
        <f t="shared" si="108"/>
        <v>0</v>
      </c>
      <c r="BT177" s="223">
        <f t="shared" si="108"/>
        <v>0</v>
      </c>
      <c r="BU177" s="223">
        <f t="shared" si="108"/>
        <v>0</v>
      </c>
      <c r="BV177" s="223">
        <f t="shared" si="108"/>
        <v>0</v>
      </c>
      <c r="BW177" s="223">
        <f t="shared" si="108"/>
        <v>0</v>
      </c>
      <c r="BX177" s="223">
        <f t="shared" si="108"/>
        <v>0</v>
      </c>
      <c r="BY177" s="223">
        <f t="shared" si="108"/>
        <v>0</v>
      </c>
      <c r="BZ177" s="223">
        <f t="shared" si="108"/>
        <v>0</v>
      </c>
      <c r="CA177" s="223">
        <f t="shared" si="108"/>
        <v>0</v>
      </c>
      <c r="CB177" s="224">
        <f t="shared" si="108"/>
        <v>0</v>
      </c>
      <c r="CD177" s="73">
        <f t="shared" si="98"/>
        <v>1</v>
      </c>
    </row>
    <row r="178" spans="2:82" ht="24" customHeight="1">
      <c r="B178" s="150">
        <v>174</v>
      </c>
      <c r="C178" s="123" t="str">
        <f>IF('農場リース入力（牛含む）'!D28="","",'農場リース入力（牛含む）'!D28)</f>
        <v/>
      </c>
      <c r="D178" s="352">
        <f>IF('農場リース入力（牛含む）'!G28="",0,'農場リース入力（牛含む）'!G28+'農場リース入力（牛含む）'!H28)</f>
        <v>0</v>
      </c>
      <c r="E178" s="376">
        <v>1</v>
      </c>
      <c r="F178" s="221">
        <f>'農場リース入力（牛含む）'!Y28</f>
        <v>0</v>
      </c>
      <c r="G178" s="123">
        <f>IF('農場リース入力（牛含む）'!F28="",0,'農場リース入力（牛含む）'!F28-'農場リース入力（牛含む）'!H28)</f>
        <v>0</v>
      </c>
      <c r="H178" s="218" t="s">
        <v>231</v>
      </c>
      <c r="I178" s="520"/>
      <c r="J178" s="511">
        <v>0.25</v>
      </c>
      <c r="K178" s="494">
        <v>100</v>
      </c>
      <c r="L178" s="328">
        <f t="shared" si="89"/>
        <v>0</v>
      </c>
      <c r="M178" s="223">
        <f t="shared" si="88"/>
        <v>0</v>
      </c>
      <c r="N178" s="223">
        <f t="shared" si="104"/>
        <v>0</v>
      </c>
      <c r="O178" s="223">
        <f t="shared" si="104"/>
        <v>0</v>
      </c>
      <c r="P178" s="223">
        <f t="shared" si="104"/>
        <v>0</v>
      </c>
      <c r="Q178" s="223">
        <f t="shared" si="104"/>
        <v>0</v>
      </c>
      <c r="R178" s="223">
        <f t="shared" si="104"/>
        <v>0</v>
      </c>
      <c r="S178" s="223">
        <f t="shared" si="104"/>
        <v>0</v>
      </c>
      <c r="T178" s="223">
        <f t="shared" si="104"/>
        <v>0</v>
      </c>
      <c r="U178" s="223">
        <f t="shared" si="104"/>
        <v>0</v>
      </c>
      <c r="V178" s="223">
        <f t="shared" si="104"/>
        <v>0</v>
      </c>
      <c r="W178" s="223">
        <f t="shared" si="104"/>
        <v>0</v>
      </c>
      <c r="X178" s="223">
        <f t="shared" si="104"/>
        <v>0</v>
      </c>
      <c r="Y178" s="224">
        <f t="shared" si="104"/>
        <v>0</v>
      </c>
      <c r="Z178" s="328">
        <f t="shared" si="105"/>
        <v>0</v>
      </c>
      <c r="AA178" s="223">
        <f t="shared" si="105"/>
        <v>0</v>
      </c>
      <c r="AB178" s="223">
        <f t="shared" si="105"/>
        <v>0</v>
      </c>
      <c r="AC178" s="223">
        <f t="shared" si="105"/>
        <v>0</v>
      </c>
      <c r="AD178" s="223">
        <f t="shared" si="105"/>
        <v>0</v>
      </c>
      <c r="AE178" s="223">
        <f t="shared" si="105"/>
        <v>0</v>
      </c>
      <c r="AF178" s="223">
        <f t="shared" si="105"/>
        <v>0</v>
      </c>
      <c r="AG178" s="223">
        <f t="shared" si="105"/>
        <v>0</v>
      </c>
      <c r="AH178" s="223">
        <f t="shared" si="105"/>
        <v>0</v>
      </c>
      <c r="AI178" s="223">
        <f t="shared" si="105"/>
        <v>0</v>
      </c>
      <c r="AJ178" s="223">
        <f t="shared" si="105"/>
        <v>0</v>
      </c>
      <c r="AK178" s="223">
        <f t="shared" si="105"/>
        <v>0</v>
      </c>
      <c r="AL178" s="224">
        <f t="shared" si="105"/>
        <v>0</v>
      </c>
      <c r="AM178" s="328">
        <f t="shared" si="92"/>
        <v>0</v>
      </c>
      <c r="AN178" s="223">
        <f t="shared" si="106"/>
        <v>0</v>
      </c>
      <c r="AO178" s="223">
        <f t="shared" si="106"/>
        <v>0</v>
      </c>
      <c r="AP178" s="223">
        <f t="shared" si="106"/>
        <v>0</v>
      </c>
      <c r="AQ178" s="223">
        <f t="shared" si="106"/>
        <v>0</v>
      </c>
      <c r="AR178" s="223">
        <f t="shared" si="106"/>
        <v>0</v>
      </c>
      <c r="AS178" s="223">
        <f t="shared" si="106"/>
        <v>0</v>
      </c>
      <c r="AT178" s="223">
        <f t="shared" si="106"/>
        <v>0</v>
      </c>
      <c r="AU178" s="223">
        <f t="shared" si="106"/>
        <v>0</v>
      </c>
      <c r="AV178" s="223">
        <f t="shared" si="106"/>
        <v>0</v>
      </c>
      <c r="AW178" s="223">
        <f t="shared" si="106"/>
        <v>0</v>
      </c>
      <c r="AX178" s="223">
        <f t="shared" si="106"/>
        <v>0</v>
      </c>
      <c r="AY178" s="223">
        <f t="shared" si="106"/>
        <v>0</v>
      </c>
      <c r="AZ178" s="224">
        <f t="shared" si="106"/>
        <v>0</v>
      </c>
      <c r="BA178" s="328">
        <f t="shared" si="94"/>
        <v>0</v>
      </c>
      <c r="BB178" s="223">
        <f t="shared" si="107"/>
        <v>0</v>
      </c>
      <c r="BC178" s="223">
        <f t="shared" si="107"/>
        <v>0</v>
      </c>
      <c r="BD178" s="223">
        <f t="shared" si="107"/>
        <v>0</v>
      </c>
      <c r="BE178" s="223">
        <f t="shared" si="107"/>
        <v>0</v>
      </c>
      <c r="BF178" s="223">
        <f t="shared" si="107"/>
        <v>0</v>
      </c>
      <c r="BG178" s="223">
        <f t="shared" si="107"/>
        <v>0</v>
      </c>
      <c r="BH178" s="223">
        <f t="shared" si="107"/>
        <v>0</v>
      </c>
      <c r="BI178" s="223">
        <f t="shared" si="107"/>
        <v>0</v>
      </c>
      <c r="BJ178" s="223">
        <f t="shared" si="107"/>
        <v>0</v>
      </c>
      <c r="BK178" s="223">
        <f t="shared" si="107"/>
        <v>0</v>
      </c>
      <c r="BL178" s="223">
        <f t="shared" si="107"/>
        <v>0</v>
      </c>
      <c r="BM178" s="223">
        <f t="shared" si="107"/>
        <v>0</v>
      </c>
      <c r="BN178" s="224">
        <f t="shared" si="107"/>
        <v>0</v>
      </c>
      <c r="BO178" s="328">
        <f t="shared" si="96"/>
        <v>0</v>
      </c>
      <c r="BP178" s="223">
        <f t="shared" si="108"/>
        <v>0</v>
      </c>
      <c r="BQ178" s="223">
        <f t="shared" si="108"/>
        <v>0</v>
      </c>
      <c r="BR178" s="223">
        <f t="shared" si="108"/>
        <v>0</v>
      </c>
      <c r="BS178" s="223">
        <f t="shared" si="108"/>
        <v>0</v>
      </c>
      <c r="BT178" s="223">
        <f t="shared" si="108"/>
        <v>0</v>
      </c>
      <c r="BU178" s="223">
        <f t="shared" si="108"/>
        <v>0</v>
      </c>
      <c r="BV178" s="223">
        <f t="shared" si="108"/>
        <v>0</v>
      </c>
      <c r="BW178" s="223">
        <f t="shared" si="108"/>
        <v>0</v>
      </c>
      <c r="BX178" s="223">
        <f t="shared" si="108"/>
        <v>0</v>
      </c>
      <c r="BY178" s="223">
        <f t="shared" si="108"/>
        <v>0</v>
      </c>
      <c r="BZ178" s="223">
        <f t="shared" si="108"/>
        <v>0</v>
      </c>
      <c r="CA178" s="223">
        <f t="shared" si="108"/>
        <v>0</v>
      </c>
      <c r="CB178" s="224">
        <f t="shared" si="108"/>
        <v>0</v>
      </c>
      <c r="CD178" s="73">
        <f t="shared" si="98"/>
        <v>1</v>
      </c>
    </row>
    <row r="179" spans="2:82" ht="24" customHeight="1">
      <c r="B179" s="150">
        <v>175</v>
      </c>
      <c r="C179" s="123" t="str">
        <f>IF('農場リース入力（牛含む）'!D29="","",'農場リース入力（牛含む）'!D29)</f>
        <v/>
      </c>
      <c r="D179" s="352">
        <f>IF('農場リース入力（牛含む）'!G29="",0,'農場リース入力（牛含む）'!G29+'農場リース入力（牛含む）'!H29)</f>
        <v>0</v>
      </c>
      <c r="E179" s="376">
        <v>1</v>
      </c>
      <c r="F179" s="221">
        <f>'農場リース入力（牛含む）'!Y29</f>
        <v>0</v>
      </c>
      <c r="G179" s="123">
        <f>IF('農場リース入力（牛含む）'!F29="",0,'農場リース入力（牛含む）'!F29-'農場リース入力（牛含む）'!H29)</f>
        <v>0</v>
      </c>
      <c r="H179" s="218" t="s">
        <v>231</v>
      </c>
      <c r="I179" s="520"/>
      <c r="J179" s="511">
        <v>0.25</v>
      </c>
      <c r="K179" s="494">
        <v>100</v>
      </c>
      <c r="L179" s="328">
        <f t="shared" si="89"/>
        <v>0</v>
      </c>
      <c r="M179" s="223">
        <f t="shared" si="88"/>
        <v>0</v>
      </c>
      <c r="N179" s="223">
        <f t="shared" si="104"/>
        <v>0</v>
      </c>
      <c r="O179" s="223">
        <f t="shared" si="104"/>
        <v>0</v>
      </c>
      <c r="P179" s="223">
        <f t="shared" si="104"/>
        <v>0</v>
      </c>
      <c r="Q179" s="223">
        <f t="shared" si="104"/>
        <v>0</v>
      </c>
      <c r="R179" s="223">
        <f t="shared" si="104"/>
        <v>0</v>
      </c>
      <c r="S179" s="223">
        <f t="shared" si="104"/>
        <v>0</v>
      </c>
      <c r="T179" s="223">
        <f t="shared" si="104"/>
        <v>0</v>
      </c>
      <c r="U179" s="223">
        <f t="shared" si="104"/>
        <v>0</v>
      </c>
      <c r="V179" s="223">
        <f t="shared" si="104"/>
        <v>0</v>
      </c>
      <c r="W179" s="223">
        <f t="shared" si="104"/>
        <v>0</v>
      </c>
      <c r="X179" s="223">
        <f t="shared" si="104"/>
        <v>0</v>
      </c>
      <c r="Y179" s="224">
        <f t="shared" si="104"/>
        <v>0</v>
      </c>
      <c r="Z179" s="328">
        <f t="shared" si="105"/>
        <v>0</v>
      </c>
      <c r="AA179" s="223">
        <f t="shared" si="105"/>
        <v>0</v>
      </c>
      <c r="AB179" s="223">
        <f t="shared" si="105"/>
        <v>0</v>
      </c>
      <c r="AC179" s="223">
        <f t="shared" si="105"/>
        <v>0</v>
      </c>
      <c r="AD179" s="223">
        <f t="shared" si="105"/>
        <v>0</v>
      </c>
      <c r="AE179" s="223">
        <f t="shared" si="105"/>
        <v>0</v>
      </c>
      <c r="AF179" s="223">
        <f t="shared" si="105"/>
        <v>0</v>
      </c>
      <c r="AG179" s="223">
        <f t="shared" si="105"/>
        <v>0</v>
      </c>
      <c r="AH179" s="223">
        <f t="shared" si="105"/>
        <v>0</v>
      </c>
      <c r="AI179" s="223">
        <f t="shared" si="105"/>
        <v>0</v>
      </c>
      <c r="AJ179" s="223">
        <f t="shared" si="105"/>
        <v>0</v>
      </c>
      <c r="AK179" s="223">
        <f t="shared" si="105"/>
        <v>0</v>
      </c>
      <c r="AL179" s="224">
        <f t="shared" si="105"/>
        <v>0</v>
      </c>
      <c r="AM179" s="328">
        <f t="shared" si="92"/>
        <v>0</v>
      </c>
      <c r="AN179" s="223">
        <f t="shared" si="106"/>
        <v>0</v>
      </c>
      <c r="AO179" s="223">
        <f t="shared" si="106"/>
        <v>0</v>
      </c>
      <c r="AP179" s="223">
        <f t="shared" si="106"/>
        <v>0</v>
      </c>
      <c r="AQ179" s="223">
        <f t="shared" si="106"/>
        <v>0</v>
      </c>
      <c r="AR179" s="223">
        <f t="shared" si="106"/>
        <v>0</v>
      </c>
      <c r="AS179" s="223">
        <f t="shared" si="106"/>
        <v>0</v>
      </c>
      <c r="AT179" s="223">
        <f t="shared" si="106"/>
        <v>0</v>
      </c>
      <c r="AU179" s="223">
        <f t="shared" si="106"/>
        <v>0</v>
      </c>
      <c r="AV179" s="223">
        <f t="shared" si="106"/>
        <v>0</v>
      </c>
      <c r="AW179" s="223">
        <f t="shared" si="106"/>
        <v>0</v>
      </c>
      <c r="AX179" s="223">
        <f t="shared" si="106"/>
        <v>0</v>
      </c>
      <c r="AY179" s="223">
        <f t="shared" si="106"/>
        <v>0</v>
      </c>
      <c r="AZ179" s="224">
        <f t="shared" si="106"/>
        <v>0</v>
      </c>
      <c r="BA179" s="328">
        <f t="shared" si="94"/>
        <v>0</v>
      </c>
      <c r="BB179" s="223">
        <f t="shared" si="107"/>
        <v>0</v>
      </c>
      <c r="BC179" s="223">
        <f t="shared" si="107"/>
        <v>0</v>
      </c>
      <c r="BD179" s="223">
        <f t="shared" si="107"/>
        <v>0</v>
      </c>
      <c r="BE179" s="223">
        <f t="shared" si="107"/>
        <v>0</v>
      </c>
      <c r="BF179" s="223">
        <f t="shared" si="107"/>
        <v>0</v>
      </c>
      <c r="BG179" s="223">
        <f t="shared" si="107"/>
        <v>0</v>
      </c>
      <c r="BH179" s="223">
        <f t="shared" si="107"/>
        <v>0</v>
      </c>
      <c r="BI179" s="223">
        <f t="shared" si="107"/>
        <v>0</v>
      </c>
      <c r="BJ179" s="223">
        <f t="shared" si="107"/>
        <v>0</v>
      </c>
      <c r="BK179" s="223">
        <f t="shared" si="107"/>
        <v>0</v>
      </c>
      <c r="BL179" s="223">
        <f t="shared" si="107"/>
        <v>0</v>
      </c>
      <c r="BM179" s="223">
        <f t="shared" si="107"/>
        <v>0</v>
      </c>
      <c r="BN179" s="224">
        <f t="shared" si="107"/>
        <v>0</v>
      </c>
      <c r="BO179" s="328">
        <f t="shared" si="96"/>
        <v>0</v>
      </c>
      <c r="BP179" s="223">
        <f t="shared" si="108"/>
        <v>0</v>
      </c>
      <c r="BQ179" s="223">
        <f t="shared" si="108"/>
        <v>0</v>
      </c>
      <c r="BR179" s="223">
        <f t="shared" si="108"/>
        <v>0</v>
      </c>
      <c r="BS179" s="223">
        <f t="shared" si="108"/>
        <v>0</v>
      </c>
      <c r="BT179" s="223">
        <f t="shared" si="108"/>
        <v>0</v>
      </c>
      <c r="BU179" s="223">
        <f t="shared" si="108"/>
        <v>0</v>
      </c>
      <c r="BV179" s="223">
        <f t="shared" si="108"/>
        <v>0</v>
      </c>
      <c r="BW179" s="223">
        <f t="shared" si="108"/>
        <v>0</v>
      </c>
      <c r="BX179" s="223">
        <f t="shared" si="108"/>
        <v>0</v>
      </c>
      <c r="BY179" s="223">
        <f t="shared" si="108"/>
        <v>0</v>
      </c>
      <c r="BZ179" s="223">
        <f t="shared" si="108"/>
        <v>0</v>
      </c>
      <c r="CA179" s="223">
        <f t="shared" si="108"/>
        <v>0</v>
      </c>
      <c r="CB179" s="224">
        <f t="shared" si="108"/>
        <v>0</v>
      </c>
      <c r="CD179" s="73">
        <f t="shared" si="98"/>
        <v>1</v>
      </c>
    </row>
    <row r="180" spans="2:82" ht="24" customHeight="1">
      <c r="B180" s="150">
        <v>176</v>
      </c>
      <c r="C180" s="123" t="str">
        <f>IF('農場リース入力（牛含む）'!D30="","",'農場リース入力（牛含む）'!D30)</f>
        <v/>
      </c>
      <c r="D180" s="352">
        <f>IF('農場リース入力（牛含む）'!G30="",0,'農場リース入力（牛含む）'!G30+'農場リース入力（牛含む）'!H30)</f>
        <v>0</v>
      </c>
      <c r="E180" s="376">
        <v>1</v>
      </c>
      <c r="F180" s="221">
        <f>'農場リース入力（牛含む）'!Y30</f>
        <v>0</v>
      </c>
      <c r="G180" s="123">
        <f>IF('農場リース入力（牛含む）'!F30="",0,'農場リース入力（牛含む）'!F30-'農場リース入力（牛含む）'!H30)</f>
        <v>0</v>
      </c>
      <c r="H180" s="218" t="s">
        <v>231</v>
      </c>
      <c r="I180" s="520"/>
      <c r="J180" s="511">
        <v>0.25</v>
      </c>
      <c r="K180" s="494">
        <v>100</v>
      </c>
      <c r="L180" s="328">
        <f t="shared" si="89"/>
        <v>0</v>
      </c>
      <c r="M180" s="223">
        <f t="shared" si="88"/>
        <v>0</v>
      </c>
      <c r="N180" s="223">
        <f t="shared" si="104"/>
        <v>0</v>
      </c>
      <c r="O180" s="223">
        <f t="shared" si="104"/>
        <v>0</v>
      </c>
      <c r="P180" s="223">
        <f t="shared" si="104"/>
        <v>0</v>
      </c>
      <c r="Q180" s="223">
        <f t="shared" si="104"/>
        <v>0</v>
      </c>
      <c r="R180" s="223">
        <f t="shared" si="104"/>
        <v>0</v>
      </c>
      <c r="S180" s="223">
        <f t="shared" si="104"/>
        <v>0</v>
      </c>
      <c r="T180" s="223">
        <f t="shared" si="104"/>
        <v>0</v>
      </c>
      <c r="U180" s="223">
        <f t="shared" si="104"/>
        <v>0</v>
      </c>
      <c r="V180" s="223">
        <f t="shared" si="104"/>
        <v>0</v>
      </c>
      <c r="W180" s="223">
        <f t="shared" si="104"/>
        <v>0</v>
      </c>
      <c r="X180" s="223">
        <f t="shared" si="104"/>
        <v>0</v>
      </c>
      <c r="Y180" s="224">
        <f t="shared" si="104"/>
        <v>0</v>
      </c>
      <c r="Z180" s="328">
        <f t="shared" si="105"/>
        <v>0</v>
      </c>
      <c r="AA180" s="223">
        <f t="shared" si="105"/>
        <v>0</v>
      </c>
      <c r="AB180" s="223">
        <f t="shared" si="105"/>
        <v>0</v>
      </c>
      <c r="AC180" s="223">
        <f t="shared" si="105"/>
        <v>0</v>
      </c>
      <c r="AD180" s="223">
        <f t="shared" si="105"/>
        <v>0</v>
      </c>
      <c r="AE180" s="223">
        <f t="shared" si="105"/>
        <v>0</v>
      </c>
      <c r="AF180" s="223">
        <f t="shared" si="105"/>
        <v>0</v>
      </c>
      <c r="AG180" s="223">
        <f t="shared" si="105"/>
        <v>0</v>
      </c>
      <c r="AH180" s="223">
        <f t="shared" si="105"/>
        <v>0</v>
      </c>
      <c r="AI180" s="223">
        <f t="shared" si="105"/>
        <v>0</v>
      </c>
      <c r="AJ180" s="223">
        <f t="shared" si="105"/>
        <v>0</v>
      </c>
      <c r="AK180" s="223">
        <f t="shared" si="105"/>
        <v>0</v>
      </c>
      <c r="AL180" s="224">
        <f t="shared" si="105"/>
        <v>0</v>
      </c>
      <c r="AM180" s="328">
        <f t="shared" si="92"/>
        <v>0</v>
      </c>
      <c r="AN180" s="223">
        <f t="shared" si="106"/>
        <v>0</v>
      </c>
      <c r="AO180" s="223">
        <f t="shared" si="106"/>
        <v>0</v>
      </c>
      <c r="AP180" s="223">
        <f t="shared" si="106"/>
        <v>0</v>
      </c>
      <c r="AQ180" s="223">
        <f t="shared" si="106"/>
        <v>0</v>
      </c>
      <c r="AR180" s="223">
        <f t="shared" si="106"/>
        <v>0</v>
      </c>
      <c r="AS180" s="223">
        <f t="shared" si="106"/>
        <v>0</v>
      </c>
      <c r="AT180" s="223">
        <f t="shared" si="106"/>
        <v>0</v>
      </c>
      <c r="AU180" s="223">
        <f t="shared" si="106"/>
        <v>0</v>
      </c>
      <c r="AV180" s="223">
        <f t="shared" si="106"/>
        <v>0</v>
      </c>
      <c r="AW180" s="223">
        <f t="shared" si="106"/>
        <v>0</v>
      </c>
      <c r="AX180" s="223">
        <f t="shared" si="106"/>
        <v>0</v>
      </c>
      <c r="AY180" s="223">
        <f t="shared" si="106"/>
        <v>0</v>
      </c>
      <c r="AZ180" s="224">
        <f t="shared" si="106"/>
        <v>0</v>
      </c>
      <c r="BA180" s="328">
        <f t="shared" si="94"/>
        <v>0</v>
      </c>
      <c r="BB180" s="223">
        <f t="shared" si="107"/>
        <v>0</v>
      </c>
      <c r="BC180" s="223">
        <f t="shared" si="107"/>
        <v>0</v>
      </c>
      <c r="BD180" s="223">
        <f t="shared" si="107"/>
        <v>0</v>
      </c>
      <c r="BE180" s="223">
        <f t="shared" si="107"/>
        <v>0</v>
      </c>
      <c r="BF180" s="223">
        <f t="shared" si="107"/>
        <v>0</v>
      </c>
      <c r="BG180" s="223">
        <f t="shared" si="107"/>
        <v>0</v>
      </c>
      <c r="BH180" s="223">
        <f t="shared" si="107"/>
        <v>0</v>
      </c>
      <c r="BI180" s="223">
        <f t="shared" si="107"/>
        <v>0</v>
      </c>
      <c r="BJ180" s="223">
        <f t="shared" si="107"/>
        <v>0</v>
      </c>
      <c r="BK180" s="223">
        <f t="shared" si="107"/>
        <v>0</v>
      </c>
      <c r="BL180" s="223">
        <f t="shared" si="107"/>
        <v>0</v>
      </c>
      <c r="BM180" s="223">
        <f t="shared" si="107"/>
        <v>0</v>
      </c>
      <c r="BN180" s="224">
        <f t="shared" si="107"/>
        <v>0</v>
      </c>
      <c r="BO180" s="328">
        <f t="shared" si="96"/>
        <v>0</v>
      </c>
      <c r="BP180" s="223">
        <f t="shared" si="108"/>
        <v>0</v>
      </c>
      <c r="BQ180" s="223">
        <f t="shared" si="108"/>
        <v>0</v>
      </c>
      <c r="BR180" s="223">
        <f t="shared" si="108"/>
        <v>0</v>
      </c>
      <c r="BS180" s="223">
        <f t="shared" si="108"/>
        <v>0</v>
      </c>
      <c r="BT180" s="223">
        <f t="shared" si="108"/>
        <v>0</v>
      </c>
      <c r="BU180" s="223">
        <f t="shared" si="108"/>
        <v>0</v>
      </c>
      <c r="BV180" s="223">
        <f t="shared" si="108"/>
        <v>0</v>
      </c>
      <c r="BW180" s="223">
        <f t="shared" si="108"/>
        <v>0</v>
      </c>
      <c r="BX180" s="223">
        <f t="shared" si="108"/>
        <v>0</v>
      </c>
      <c r="BY180" s="223">
        <f t="shared" si="108"/>
        <v>0</v>
      </c>
      <c r="BZ180" s="223">
        <f t="shared" si="108"/>
        <v>0</v>
      </c>
      <c r="CA180" s="223">
        <f t="shared" si="108"/>
        <v>0</v>
      </c>
      <c r="CB180" s="224">
        <f t="shared" si="108"/>
        <v>0</v>
      </c>
      <c r="CD180" s="73">
        <f t="shared" si="98"/>
        <v>1</v>
      </c>
    </row>
    <row r="181" spans="2:82" ht="24" customHeight="1">
      <c r="B181" s="150">
        <v>177</v>
      </c>
      <c r="C181" s="123" t="str">
        <f>IF('農場リース入力（牛含む）'!D31="","",'農場リース入力（牛含む）'!D31)</f>
        <v/>
      </c>
      <c r="D181" s="352">
        <f>IF('農場リース入力（牛含む）'!G31="",0,'農場リース入力（牛含む）'!G31+'農場リース入力（牛含む）'!H31)</f>
        <v>0</v>
      </c>
      <c r="E181" s="376">
        <v>1</v>
      </c>
      <c r="F181" s="221">
        <f>'農場リース入力（牛含む）'!Y31</f>
        <v>0</v>
      </c>
      <c r="G181" s="123">
        <f>IF('農場リース入力（牛含む）'!F31="",0,'農場リース入力（牛含む）'!F31-'農場リース入力（牛含む）'!H31)</f>
        <v>0</v>
      </c>
      <c r="H181" s="218" t="s">
        <v>231</v>
      </c>
      <c r="I181" s="520"/>
      <c r="J181" s="511">
        <v>0.25</v>
      </c>
      <c r="K181" s="494">
        <v>100</v>
      </c>
      <c r="L181" s="328">
        <f t="shared" si="89"/>
        <v>0</v>
      </c>
      <c r="M181" s="223">
        <f t="shared" si="88"/>
        <v>0</v>
      </c>
      <c r="N181" s="223">
        <f t="shared" si="104"/>
        <v>0</v>
      </c>
      <c r="O181" s="223">
        <f t="shared" si="104"/>
        <v>0</v>
      </c>
      <c r="P181" s="223">
        <f t="shared" si="104"/>
        <v>0</v>
      </c>
      <c r="Q181" s="223">
        <f t="shared" si="104"/>
        <v>0</v>
      </c>
      <c r="R181" s="223">
        <f t="shared" si="104"/>
        <v>0</v>
      </c>
      <c r="S181" s="223">
        <f t="shared" si="104"/>
        <v>0</v>
      </c>
      <c r="T181" s="223">
        <f t="shared" si="104"/>
        <v>0</v>
      </c>
      <c r="U181" s="223">
        <f t="shared" si="104"/>
        <v>0</v>
      </c>
      <c r="V181" s="223">
        <f t="shared" si="104"/>
        <v>0</v>
      </c>
      <c r="W181" s="223">
        <f t="shared" si="104"/>
        <v>0</v>
      </c>
      <c r="X181" s="223">
        <f t="shared" si="104"/>
        <v>0</v>
      </c>
      <c r="Y181" s="224">
        <f t="shared" si="104"/>
        <v>0</v>
      </c>
      <c r="Z181" s="328">
        <f t="shared" si="105"/>
        <v>0</v>
      </c>
      <c r="AA181" s="223">
        <f t="shared" si="105"/>
        <v>0</v>
      </c>
      <c r="AB181" s="223">
        <f t="shared" si="105"/>
        <v>0</v>
      </c>
      <c r="AC181" s="223">
        <f t="shared" si="105"/>
        <v>0</v>
      </c>
      <c r="AD181" s="223">
        <f t="shared" si="105"/>
        <v>0</v>
      </c>
      <c r="AE181" s="223">
        <f t="shared" si="105"/>
        <v>0</v>
      </c>
      <c r="AF181" s="223">
        <f t="shared" si="105"/>
        <v>0</v>
      </c>
      <c r="AG181" s="223">
        <f t="shared" si="105"/>
        <v>0</v>
      </c>
      <c r="AH181" s="223">
        <f t="shared" si="105"/>
        <v>0</v>
      </c>
      <c r="AI181" s="223">
        <f t="shared" si="105"/>
        <v>0</v>
      </c>
      <c r="AJ181" s="223">
        <f t="shared" si="105"/>
        <v>0</v>
      </c>
      <c r="AK181" s="223">
        <f t="shared" si="105"/>
        <v>0</v>
      </c>
      <c r="AL181" s="224">
        <f t="shared" si="105"/>
        <v>0</v>
      </c>
      <c r="AM181" s="328">
        <f t="shared" si="92"/>
        <v>0</v>
      </c>
      <c r="AN181" s="223">
        <f t="shared" si="106"/>
        <v>0</v>
      </c>
      <c r="AO181" s="223">
        <f t="shared" si="106"/>
        <v>0</v>
      </c>
      <c r="AP181" s="223">
        <f t="shared" si="106"/>
        <v>0</v>
      </c>
      <c r="AQ181" s="223">
        <f t="shared" si="106"/>
        <v>0</v>
      </c>
      <c r="AR181" s="223">
        <f t="shared" si="106"/>
        <v>0</v>
      </c>
      <c r="AS181" s="223">
        <f t="shared" si="106"/>
        <v>0</v>
      </c>
      <c r="AT181" s="223">
        <f t="shared" si="106"/>
        <v>0</v>
      </c>
      <c r="AU181" s="223">
        <f t="shared" si="106"/>
        <v>0</v>
      </c>
      <c r="AV181" s="223">
        <f t="shared" si="106"/>
        <v>0</v>
      </c>
      <c r="AW181" s="223">
        <f t="shared" si="106"/>
        <v>0</v>
      </c>
      <c r="AX181" s="223">
        <f t="shared" si="106"/>
        <v>0</v>
      </c>
      <c r="AY181" s="223">
        <f t="shared" si="106"/>
        <v>0</v>
      </c>
      <c r="AZ181" s="224">
        <f t="shared" si="106"/>
        <v>0</v>
      </c>
      <c r="BA181" s="328">
        <f t="shared" si="94"/>
        <v>0</v>
      </c>
      <c r="BB181" s="223">
        <f t="shared" si="107"/>
        <v>0</v>
      </c>
      <c r="BC181" s="223">
        <f t="shared" si="107"/>
        <v>0</v>
      </c>
      <c r="BD181" s="223">
        <f t="shared" si="107"/>
        <v>0</v>
      </c>
      <c r="BE181" s="223">
        <f t="shared" si="107"/>
        <v>0</v>
      </c>
      <c r="BF181" s="223">
        <f t="shared" si="107"/>
        <v>0</v>
      </c>
      <c r="BG181" s="223">
        <f t="shared" si="107"/>
        <v>0</v>
      </c>
      <c r="BH181" s="223">
        <f t="shared" si="107"/>
        <v>0</v>
      </c>
      <c r="BI181" s="223">
        <f t="shared" si="107"/>
        <v>0</v>
      </c>
      <c r="BJ181" s="223">
        <f t="shared" si="107"/>
        <v>0</v>
      </c>
      <c r="BK181" s="223">
        <f t="shared" si="107"/>
        <v>0</v>
      </c>
      <c r="BL181" s="223">
        <f t="shared" si="107"/>
        <v>0</v>
      </c>
      <c r="BM181" s="223">
        <f t="shared" si="107"/>
        <v>0</v>
      </c>
      <c r="BN181" s="224">
        <f t="shared" si="107"/>
        <v>0</v>
      </c>
      <c r="BO181" s="328">
        <f t="shared" si="96"/>
        <v>0</v>
      </c>
      <c r="BP181" s="223">
        <f t="shared" si="108"/>
        <v>0</v>
      </c>
      <c r="BQ181" s="223">
        <f t="shared" si="108"/>
        <v>0</v>
      </c>
      <c r="BR181" s="223">
        <f t="shared" si="108"/>
        <v>0</v>
      </c>
      <c r="BS181" s="223">
        <f t="shared" si="108"/>
        <v>0</v>
      </c>
      <c r="BT181" s="223">
        <f t="shared" si="108"/>
        <v>0</v>
      </c>
      <c r="BU181" s="223">
        <f t="shared" si="108"/>
        <v>0</v>
      </c>
      <c r="BV181" s="223">
        <f t="shared" si="108"/>
        <v>0</v>
      </c>
      <c r="BW181" s="223">
        <f t="shared" si="108"/>
        <v>0</v>
      </c>
      <c r="BX181" s="223">
        <f t="shared" si="108"/>
        <v>0</v>
      </c>
      <c r="BY181" s="223">
        <f t="shared" si="108"/>
        <v>0</v>
      </c>
      <c r="BZ181" s="223">
        <f t="shared" si="108"/>
        <v>0</v>
      </c>
      <c r="CA181" s="223">
        <f t="shared" si="108"/>
        <v>0</v>
      </c>
      <c r="CB181" s="224">
        <f t="shared" si="108"/>
        <v>0</v>
      </c>
      <c r="CD181" s="73">
        <f t="shared" si="98"/>
        <v>1</v>
      </c>
    </row>
    <row r="182" spans="2:82" ht="24" customHeight="1">
      <c r="B182" s="150">
        <v>178</v>
      </c>
      <c r="C182" s="123" t="str">
        <f>IF('農場リース入力（牛含む）'!D32="","",'農場リース入力（牛含む）'!D32)</f>
        <v/>
      </c>
      <c r="D182" s="352">
        <f>IF('農場リース入力（牛含む）'!G32="",0,'農場リース入力（牛含む）'!G32+'農場リース入力（牛含む）'!H32)</f>
        <v>0</v>
      </c>
      <c r="E182" s="376">
        <v>1</v>
      </c>
      <c r="F182" s="221">
        <f>'農場リース入力（牛含む）'!Y32</f>
        <v>0</v>
      </c>
      <c r="G182" s="123">
        <f>IF('農場リース入力（牛含む）'!F32="",0,'農場リース入力（牛含む）'!F32-'農場リース入力（牛含む）'!H32)</f>
        <v>0</v>
      </c>
      <c r="H182" s="218" t="s">
        <v>231</v>
      </c>
      <c r="I182" s="520"/>
      <c r="J182" s="511">
        <v>0.25</v>
      </c>
      <c r="K182" s="494">
        <v>100</v>
      </c>
      <c r="L182" s="328">
        <f t="shared" si="89"/>
        <v>0</v>
      </c>
      <c r="M182" s="223">
        <f t="shared" si="88"/>
        <v>0</v>
      </c>
      <c r="N182" s="223">
        <f t="shared" si="104"/>
        <v>0</v>
      </c>
      <c r="O182" s="223">
        <f t="shared" si="104"/>
        <v>0</v>
      </c>
      <c r="P182" s="223">
        <f t="shared" si="104"/>
        <v>0</v>
      </c>
      <c r="Q182" s="223">
        <f t="shared" si="104"/>
        <v>0</v>
      </c>
      <c r="R182" s="223">
        <f t="shared" si="104"/>
        <v>0</v>
      </c>
      <c r="S182" s="223">
        <f t="shared" si="104"/>
        <v>0</v>
      </c>
      <c r="T182" s="223">
        <f t="shared" si="104"/>
        <v>0</v>
      </c>
      <c r="U182" s="223">
        <f t="shared" si="104"/>
        <v>0</v>
      </c>
      <c r="V182" s="223">
        <f t="shared" si="104"/>
        <v>0</v>
      </c>
      <c r="W182" s="223">
        <f t="shared" si="104"/>
        <v>0</v>
      </c>
      <c r="X182" s="223">
        <f t="shared" si="104"/>
        <v>0</v>
      </c>
      <c r="Y182" s="224">
        <f t="shared" si="104"/>
        <v>0</v>
      </c>
      <c r="Z182" s="328">
        <f t="shared" si="105"/>
        <v>0</v>
      </c>
      <c r="AA182" s="223">
        <f t="shared" si="105"/>
        <v>0</v>
      </c>
      <c r="AB182" s="223">
        <f t="shared" si="105"/>
        <v>0</v>
      </c>
      <c r="AC182" s="223">
        <f t="shared" si="105"/>
        <v>0</v>
      </c>
      <c r="AD182" s="223">
        <f t="shared" si="105"/>
        <v>0</v>
      </c>
      <c r="AE182" s="223">
        <f t="shared" si="105"/>
        <v>0</v>
      </c>
      <c r="AF182" s="223">
        <f t="shared" si="105"/>
        <v>0</v>
      </c>
      <c r="AG182" s="223">
        <f t="shared" si="105"/>
        <v>0</v>
      </c>
      <c r="AH182" s="223">
        <f t="shared" si="105"/>
        <v>0</v>
      </c>
      <c r="AI182" s="223">
        <f t="shared" si="105"/>
        <v>0</v>
      </c>
      <c r="AJ182" s="223">
        <f t="shared" si="105"/>
        <v>0</v>
      </c>
      <c r="AK182" s="223">
        <f t="shared" si="105"/>
        <v>0</v>
      </c>
      <c r="AL182" s="224">
        <f t="shared" si="105"/>
        <v>0</v>
      </c>
      <c r="AM182" s="328">
        <f t="shared" si="92"/>
        <v>0</v>
      </c>
      <c r="AN182" s="223">
        <f t="shared" si="106"/>
        <v>0</v>
      </c>
      <c r="AO182" s="223">
        <f t="shared" si="106"/>
        <v>0</v>
      </c>
      <c r="AP182" s="223">
        <f t="shared" si="106"/>
        <v>0</v>
      </c>
      <c r="AQ182" s="223">
        <f t="shared" si="106"/>
        <v>0</v>
      </c>
      <c r="AR182" s="223">
        <f t="shared" si="106"/>
        <v>0</v>
      </c>
      <c r="AS182" s="223">
        <f t="shared" si="106"/>
        <v>0</v>
      </c>
      <c r="AT182" s="223">
        <f t="shared" si="106"/>
        <v>0</v>
      </c>
      <c r="AU182" s="223">
        <f t="shared" si="106"/>
        <v>0</v>
      </c>
      <c r="AV182" s="223">
        <f t="shared" si="106"/>
        <v>0</v>
      </c>
      <c r="AW182" s="223">
        <f t="shared" si="106"/>
        <v>0</v>
      </c>
      <c r="AX182" s="223">
        <f t="shared" si="106"/>
        <v>0</v>
      </c>
      <c r="AY182" s="223">
        <f t="shared" si="106"/>
        <v>0</v>
      </c>
      <c r="AZ182" s="224">
        <f t="shared" si="106"/>
        <v>0</v>
      </c>
      <c r="BA182" s="328">
        <f t="shared" si="94"/>
        <v>0</v>
      </c>
      <c r="BB182" s="223">
        <f t="shared" si="107"/>
        <v>0</v>
      </c>
      <c r="BC182" s="223">
        <f t="shared" si="107"/>
        <v>0</v>
      </c>
      <c r="BD182" s="223">
        <f t="shared" si="107"/>
        <v>0</v>
      </c>
      <c r="BE182" s="223">
        <f t="shared" si="107"/>
        <v>0</v>
      </c>
      <c r="BF182" s="223">
        <f t="shared" si="107"/>
        <v>0</v>
      </c>
      <c r="BG182" s="223">
        <f t="shared" si="107"/>
        <v>0</v>
      </c>
      <c r="BH182" s="223">
        <f t="shared" si="107"/>
        <v>0</v>
      </c>
      <c r="BI182" s="223">
        <f t="shared" si="107"/>
        <v>0</v>
      </c>
      <c r="BJ182" s="223">
        <f t="shared" si="107"/>
        <v>0</v>
      </c>
      <c r="BK182" s="223">
        <f t="shared" si="107"/>
        <v>0</v>
      </c>
      <c r="BL182" s="223">
        <f t="shared" si="107"/>
        <v>0</v>
      </c>
      <c r="BM182" s="223">
        <f t="shared" si="107"/>
        <v>0</v>
      </c>
      <c r="BN182" s="224">
        <f t="shared" si="107"/>
        <v>0</v>
      </c>
      <c r="BO182" s="328">
        <f t="shared" si="96"/>
        <v>0</v>
      </c>
      <c r="BP182" s="223">
        <f t="shared" si="108"/>
        <v>0</v>
      </c>
      <c r="BQ182" s="223">
        <f t="shared" si="108"/>
        <v>0</v>
      </c>
      <c r="BR182" s="223">
        <f t="shared" si="108"/>
        <v>0</v>
      </c>
      <c r="BS182" s="223">
        <f t="shared" si="108"/>
        <v>0</v>
      </c>
      <c r="BT182" s="223">
        <f t="shared" si="108"/>
        <v>0</v>
      </c>
      <c r="BU182" s="223">
        <f t="shared" si="108"/>
        <v>0</v>
      </c>
      <c r="BV182" s="223">
        <f t="shared" si="108"/>
        <v>0</v>
      </c>
      <c r="BW182" s="223">
        <f t="shared" si="108"/>
        <v>0</v>
      </c>
      <c r="BX182" s="223">
        <f t="shared" si="108"/>
        <v>0</v>
      </c>
      <c r="BY182" s="223">
        <f t="shared" si="108"/>
        <v>0</v>
      </c>
      <c r="BZ182" s="223">
        <f t="shared" si="108"/>
        <v>0</v>
      </c>
      <c r="CA182" s="223">
        <f t="shared" si="108"/>
        <v>0</v>
      </c>
      <c r="CB182" s="224">
        <f t="shared" si="108"/>
        <v>0</v>
      </c>
      <c r="CD182" s="73">
        <f t="shared" si="98"/>
        <v>1</v>
      </c>
    </row>
    <row r="183" spans="2:82" ht="24" customHeight="1">
      <c r="B183" s="150">
        <v>179</v>
      </c>
      <c r="C183" s="123" t="str">
        <f>IF('農場リース入力（牛含む）'!D33="","",'農場リース入力（牛含む）'!D33)</f>
        <v/>
      </c>
      <c r="D183" s="352">
        <f>IF('農場リース入力（牛含む）'!G33="",0,'農場リース入力（牛含む）'!G33+'農場リース入力（牛含む）'!H33)</f>
        <v>0</v>
      </c>
      <c r="E183" s="376">
        <v>1</v>
      </c>
      <c r="F183" s="221">
        <f>'農場リース入力（牛含む）'!Y33</f>
        <v>0</v>
      </c>
      <c r="G183" s="123">
        <f>IF('農場リース入力（牛含む）'!F33="",0,'農場リース入力（牛含む）'!F33-'農場リース入力（牛含む）'!H33)</f>
        <v>0</v>
      </c>
      <c r="H183" s="218" t="s">
        <v>231</v>
      </c>
      <c r="I183" s="520"/>
      <c r="J183" s="511">
        <v>0.25</v>
      </c>
      <c r="K183" s="494">
        <v>100</v>
      </c>
      <c r="L183" s="328">
        <f t="shared" si="89"/>
        <v>0</v>
      </c>
      <c r="M183" s="223">
        <f t="shared" si="88"/>
        <v>0</v>
      </c>
      <c r="N183" s="223">
        <f t="shared" si="104"/>
        <v>0</v>
      </c>
      <c r="O183" s="223">
        <f t="shared" si="104"/>
        <v>0</v>
      </c>
      <c r="P183" s="223">
        <f t="shared" si="104"/>
        <v>0</v>
      </c>
      <c r="Q183" s="223">
        <f t="shared" si="104"/>
        <v>0</v>
      </c>
      <c r="R183" s="223">
        <f t="shared" si="104"/>
        <v>0</v>
      </c>
      <c r="S183" s="223">
        <f t="shared" si="104"/>
        <v>0</v>
      </c>
      <c r="T183" s="223">
        <f t="shared" si="104"/>
        <v>0</v>
      </c>
      <c r="U183" s="223">
        <f t="shared" si="104"/>
        <v>0</v>
      </c>
      <c r="V183" s="223">
        <f t="shared" si="104"/>
        <v>0</v>
      </c>
      <c r="W183" s="223">
        <f t="shared" si="104"/>
        <v>0</v>
      </c>
      <c r="X183" s="223">
        <f t="shared" si="104"/>
        <v>0</v>
      </c>
      <c r="Y183" s="224">
        <f t="shared" si="104"/>
        <v>0</v>
      </c>
      <c r="Z183" s="328">
        <f t="shared" si="105"/>
        <v>0</v>
      </c>
      <c r="AA183" s="223">
        <f t="shared" si="105"/>
        <v>0</v>
      </c>
      <c r="AB183" s="223">
        <f t="shared" si="105"/>
        <v>0</v>
      </c>
      <c r="AC183" s="223">
        <f t="shared" si="105"/>
        <v>0</v>
      </c>
      <c r="AD183" s="223">
        <f t="shared" si="105"/>
        <v>0</v>
      </c>
      <c r="AE183" s="223">
        <f t="shared" si="105"/>
        <v>0</v>
      </c>
      <c r="AF183" s="223">
        <f t="shared" si="105"/>
        <v>0</v>
      </c>
      <c r="AG183" s="223">
        <f t="shared" si="105"/>
        <v>0</v>
      </c>
      <c r="AH183" s="223">
        <f t="shared" si="105"/>
        <v>0</v>
      </c>
      <c r="AI183" s="223">
        <f t="shared" si="105"/>
        <v>0</v>
      </c>
      <c r="AJ183" s="223">
        <f t="shared" si="105"/>
        <v>0</v>
      </c>
      <c r="AK183" s="223">
        <f t="shared" si="105"/>
        <v>0</v>
      </c>
      <c r="AL183" s="224">
        <f t="shared" si="105"/>
        <v>0</v>
      </c>
      <c r="AM183" s="328">
        <f t="shared" si="92"/>
        <v>0</v>
      </c>
      <c r="AN183" s="223">
        <f t="shared" si="106"/>
        <v>0</v>
      </c>
      <c r="AO183" s="223">
        <f t="shared" si="106"/>
        <v>0</v>
      </c>
      <c r="AP183" s="223">
        <f t="shared" si="106"/>
        <v>0</v>
      </c>
      <c r="AQ183" s="223">
        <f t="shared" si="106"/>
        <v>0</v>
      </c>
      <c r="AR183" s="223">
        <f t="shared" si="106"/>
        <v>0</v>
      </c>
      <c r="AS183" s="223">
        <f t="shared" si="106"/>
        <v>0</v>
      </c>
      <c r="AT183" s="223">
        <f t="shared" si="106"/>
        <v>0</v>
      </c>
      <c r="AU183" s="223">
        <f t="shared" si="106"/>
        <v>0</v>
      </c>
      <c r="AV183" s="223">
        <f t="shared" si="106"/>
        <v>0</v>
      </c>
      <c r="AW183" s="223">
        <f t="shared" si="106"/>
        <v>0</v>
      </c>
      <c r="AX183" s="223">
        <f t="shared" si="106"/>
        <v>0</v>
      </c>
      <c r="AY183" s="223">
        <f t="shared" si="106"/>
        <v>0</v>
      </c>
      <c r="AZ183" s="224">
        <f t="shared" si="106"/>
        <v>0</v>
      </c>
      <c r="BA183" s="328">
        <f t="shared" si="94"/>
        <v>0</v>
      </c>
      <c r="BB183" s="223">
        <f t="shared" si="107"/>
        <v>0</v>
      </c>
      <c r="BC183" s="223">
        <f t="shared" si="107"/>
        <v>0</v>
      </c>
      <c r="BD183" s="223">
        <f t="shared" si="107"/>
        <v>0</v>
      </c>
      <c r="BE183" s="223">
        <f t="shared" si="107"/>
        <v>0</v>
      </c>
      <c r="BF183" s="223">
        <f t="shared" si="107"/>
        <v>0</v>
      </c>
      <c r="BG183" s="223">
        <f t="shared" si="107"/>
        <v>0</v>
      </c>
      <c r="BH183" s="223">
        <f t="shared" si="107"/>
        <v>0</v>
      </c>
      <c r="BI183" s="223">
        <f t="shared" si="107"/>
        <v>0</v>
      </c>
      <c r="BJ183" s="223">
        <f t="shared" si="107"/>
        <v>0</v>
      </c>
      <c r="BK183" s="223">
        <f t="shared" si="107"/>
        <v>0</v>
      </c>
      <c r="BL183" s="223">
        <f t="shared" si="107"/>
        <v>0</v>
      </c>
      <c r="BM183" s="223">
        <f t="shared" si="107"/>
        <v>0</v>
      </c>
      <c r="BN183" s="224">
        <f t="shared" si="107"/>
        <v>0</v>
      </c>
      <c r="BO183" s="328">
        <f t="shared" si="96"/>
        <v>0</v>
      </c>
      <c r="BP183" s="223">
        <f t="shared" si="108"/>
        <v>0</v>
      </c>
      <c r="BQ183" s="223">
        <f t="shared" si="108"/>
        <v>0</v>
      </c>
      <c r="BR183" s="223">
        <f t="shared" si="108"/>
        <v>0</v>
      </c>
      <c r="BS183" s="223">
        <f t="shared" si="108"/>
        <v>0</v>
      </c>
      <c r="BT183" s="223">
        <f t="shared" si="108"/>
        <v>0</v>
      </c>
      <c r="BU183" s="223">
        <f t="shared" si="108"/>
        <v>0</v>
      </c>
      <c r="BV183" s="223">
        <f t="shared" si="108"/>
        <v>0</v>
      </c>
      <c r="BW183" s="223">
        <f t="shared" si="108"/>
        <v>0</v>
      </c>
      <c r="BX183" s="223">
        <f t="shared" si="108"/>
        <v>0</v>
      </c>
      <c r="BY183" s="223">
        <f t="shared" si="108"/>
        <v>0</v>
      </c>
      <c r="BZ183" s="223">
        <f t="shared" si="108"/>
        <v>0</v>
      </c>
      <c r="CA183" s="223">
        <f t="shared" si="108"/>
        <v>0</v>
      </c>
      <c r="CB183" s="224">
        <f t="shared" si="108"/>
        <v>0</v>
      </c>
      <c r="CD183" s="73">
        <f t="shared" si="98"/>
        <v>1</v>
      </c>
    </row>
    <row r="184" spans="2:82" ht="24" customHeight="1">
      <c r="B184" s="150">
        <v>180</v>
      </c>
      <c r="C184" s="123" t="str">
        <f>IF('農場リース入力（牛含む）'!D34="","",'農場リース入力（牛含む）'!D34)</f>
        <v/>
      </c>
      <c r="D184" s="352">
        <f>IF('農場リース入力（牛含む）'!G34="",0,'農場リース入力（牛含む）'!G34+'農場リース入力（牛含む）'!H34)</f>
        <v>0</v>
      </c>
      <c r="E184" s="376">
        <v>1</v>
      </c>
      <c r="F184" s="221">
        <f>'農場リース入力（牛含む）'!Y34</f>
        <v>0</v>
      </c>
      <c r="G184" s="123">
        <f>IF('農場リース入力（牛含む）'!F34="",0,'農場リース入力（牛含む）'!F34-'農場リース入力（牛含む）'!H34)</f>
        <v>0</v>
      </c>
      <c r="H184" s="218" t="s">
        <v>231</v>
      </c>
      <c r="I184" s="520"/>
      <c r="J184" s="511">
        <v>0.25</v>
      </c>
      <c r="K184" s="494">
        <v>100</v>
      </c>
      <c r="L184" s="328">
        <f t="shared" si="89"/>
        <v>0</v>
      </c>
      <c r="M184" s="223">
        <f t="shared" si="88"/>
        <v>0</v>
      </c>
      <c r="N184" s="223">
        <f t="shared" si="104"/>
        <v>0</v>
      </c>
      <c r="O184" s="223">
        <f t="shared" si="104"/>
        <v>0</v>
      </c>
      <c r="P184" s="223">
        <f t="shared" si="104"/>
        <v>0</v>
      </c>
      <c r="Q184" s="223">
        <f t="shared" si="104"/>
        <v>0</v>
      </c>
      <c r="R184" s="223">
        <f t="shared" si="104"/>
        <v>0</v>
      </c>
      <c r="S184" s="223">
        <f t="shared" si="104"/>
        <v>0</v>
      </c>
      <c r="T184" s="223">
        <f t="shared" si="104"/>
        <v>0</v>
      </c>
      <c r="U184" s="223">
        <f t="shared" si="104"/>
        <v>0</v>
      </c>
      <c r="V184" s="223">
        <f t="shared" si="104"/>
        <v>0</v>
      </c>
      <c r="W184" s="223">
        <f t="shared" si="104"/>
        <v>0</v>
      </c>
      <c r="X184" s="223">
        <f t="shared" si="104"/>
        <v>0</v>
      </c>
      <c r="Y184" s="224">
        <f t="shared" si="104"/>
        <v>0</v>
      </c>
      <c r="Z184" s="328">
        <f t="shared" si="105"/>
        <v>0</v>
      </c>
      <c r="AA184" s="223">
        <f t="shared" si="105"/>
        <v>0</v>
      </c>
      <c r="AB184" s="223">
        <f t="shared" si="105"/>
        <v>0</v>
      </c>
      <c r="AC184" s="223">
        <f t="shared" si="105"/>
        <v>0</v>
      </c>
      <c r="AD184" s="223">
        <f t="shared" si="105"/>
        <v>0</v>
      </c>
      <c r="AE184" s="223">
        <f t="shared" si="105"/>
        <v>0</v>
      </c>
      <c r="AF184" s="223">
        <f t="shared" si="105"/>
        <v>0</v>
      </c>
      <c r="AG184" s="223">
        <f t="shared" si="105"/>
        <v>0</v>
      </c>
      <c r="AH184" s="223">
        <f t="shared" si="105"/>
        <v>0</v>
      </c>
      <c r="AI184" s="223">
        <f t="shared" si="105"/>
        <v>0</v>
      </c>
      <c r="AJ184" s="223">
        <f t="shared" si="105"/>
        <v>0</v>
      </c>
      <c r="AK184" s="223">
        <f t="shared" si="105"/>
        <v>0</v>
      </c>
      <c r="AL184" s="224">
        <f t="shared" si="105"/>
        <v>0</v>
      </c>
      <c r="AM184" s="328">
        <f t="shared" si="92"/>
        <v>0</v>
      </c>
      <c r="AN184" s="223">
        <f t="shared" si="106"/>
        <v>0</v>
      </c>
      <c r="AO184" s="223">
        <f t="shared" si="106"/>
        <v>0</v>
      </c>
      <c r="AP184" s="223">
        <f t="shared" si="106"/>
        <v>0</v>
      </c>
      <c r="AQ184" s="223">
        <f t="shared" si="106"/>
        <v>0</v>
      </c>
      <c r="AR184" s="223">
        <f t="shared" si="106"/>
        <v>0</v>
      </c>
      <c r="AS184" s="223">
        <f t="shared" si="106"/>
        <v>0</v>
      </c>
      <c r="AT184" s="223">
        <f t="shared" si="106"/>
        <v>0</v>
      </c>
      <c r="AU184" s="223">
        <f t="shared" si="106"/>
        <v>0</v>
      </c>
      <c r="AV184" s="223">
        <f t="shared" si="106"/>
        <v>0</v>
      </c>
      <c r="AW184" s="223">
        <f t="shared" si="106"/>
        <v>0</v>
      </c>
      <c r="AX184" s="223">
        <f t="shared" si="106"/>
        <v>0</v>
      </c>
      <c r="AY184" s="223">
        <f t="shared" si="106"/>
        <v>0</v>
      </c>
      <c r="AZ184" s="224">
        <f t="shared" si="106"/>
        <v>0</v>
      </c>
      <c r="BA184" s="328">
        <f t="shared" si="94"/>
        <v>0</v>
      </c>
      <c r="BB184" s="223">
        <f t="shared" si="107"/>
        <v>0</v>
      </c>
      <c r="BC184" s="223">
        <f t="shared" si="107"/>
        <v>0</v>
      </c>
      <c r="BD184" s="223">
        <f t="shared" si="107"/>
        <v>0</v>
      </c>
      <c r="BE184" s="223">
        <f t="shared" si="107"/>
        <v>0</v>
      </c>
      <c r="BF184" s="223">
        <f t="shared" si="107"/>
        <v>0</v>
      </c>
      <c r="BG184" s="223">
        <f t="shared" si="107"/>
        <v>0</v>
      </c>
      <c r="BH184" s="223">
        <f t="shared" si="107"/>
        <v>0</v>
      </c>
      <c r="BI184" s="223">
        <f t="shared" si="107"/>
        <v>0</v>
      </c>
      <c r="BJ184" s="223">
        <f t="shared" si="107"/>
        <v>0</v>
      </c>
      <c r="BK184" s="223">
        <f t="shared" si="107"/>
        <v>0</v>
      </c>
      <c r="BL184" s="223">
        <f t="shared" si="107"/>
        <v>0</v>
      </c>
      <c r="BM184" s="223">
        <f t="shared" si="107"/>
        <v>0</v>
      </c>
      <c r="BN184" s="224">
        <f t="shared" si="107"/>
        <v>0</v>
      </c>
      <c r="BO184" s="328">
        <f t="shared" si="96"/>
        <v>0</v>
      </c>
      <c r="BP184" s="223">
        <f t="shared" si="108"/>
        <v>0</v>
      </c>
      <c r="BQ184" s="223">
        <f t="shared" si="108"/>
        <v>0</v>
      </c>
      <c r="BR184" s="223">
        <f t="shared" si="108"/>
        <v>0</v>
      </c>
      <c r="BS184" s="223">
        <f t="shared" si="108"/>
        <v>0</v>
      </c>
      <c r="BT184" s="223">
        <f t="shared" si="108"/>
        <v>0</v>
      </c>
      <c r="BU184" s="223">
        <f t="shared" si="108"/>
        <v>0</v>
      </c>
      <c r="BV184" s="223">
        <f t="shared" si="108"/>
        <v>0</v>
      </c>
      <c r="BW184" s="223">
        <f t="shared" si="108"/>
        <v>0</v>
      </c>
      <c r="BX184" s="223">
        <f t="shared" si="108"/>
        <v>0</v>
      </c>
      <c r="BY184" s="223">
        <f t="shared" si="108"/>
        <v>0</v>
      </c>
      <c r="BZ184" s="223">
        <f t="shared" si="108"/>
        <v>0</v>
      </c>
      <c r="CA184" s="223">
        <f t="shared" si="108"/>
        <v>0</v>
      </c>
      <c r="CB184" s="224">
        <f t="shared" si="108"/>
        <v>0</v>
      </c>
      <c r="CD184" s="73">
        <f t="shared" si="98"/>
        <v>1</v>
      </c>
    </row>
    <row r="185" spans="2:82" ht="24" customHeight="1">
      <c r="B185" s="150">
        <v>181</v>
      </c>
      <c r="C185" s="123" t="str">
        <f>IF('農場リース入力（牛含む）'!D35="","",'農場リース入力（牛含む）'!D35)</f>
        <v/>
      </c>
      <c r="D185" s="352">
        <f>IF('農場リース入力（牛含む）'!G35="",0,'農場リース入力（牛含む）'!G35+'農場リース入力（牛含む）'!H35)</f>
        <v>0</v>
      </c>
      <c r="E185" s="376">
        <v>1</v>
      </c>
      <c r="F185" s="221">
        <f>'農場リース入力（牛含む）'!Y35</f>
        <v>0</v>
      </c>
      <c r="G185" s="123">
        <f>IF('農場リース入力（牛含む）'!F35="",0,'農場リース入力（牛含む）'!F35-'農場リース入力（牛含む）'!H35)</f>
        <v>0</v>
      </c>
      <c r="H185" s="218" t="s">
        <v>231</v>
      </c>
      <c r="I185" s="520"/>
      <c r="J185" s="511">
        <v>0.25</v>
      </c>
      <c r="K185" s="494">
        <v>100</v>
      </c>
      <c r="L185" s="328">
        <f t="shared" si="89"/>
        <v>0</v>
      </c>
      <c r="M185" s="223">
        <f t="shared" si="88"/>
        <v>0</v>
      </c>
      <c r="N185" s="223">
        <f t="shared" ref="N185:Y194" si="109">IF(N$3-$D185&lt;0,0,IF(N$3-$D185=0,$L185/12*(12-($E185-1)),IF(N$3-$D185=$G185,$L185/12*($E185-1),IF(N$3-$D185+1&lt;=$G185,$L185,0))))</f>
        <v>0</v>
      </c>
      <c r="O185" s="223">
        <f t="shared" si="109"/>
        <v>0</v>
      </c>
      <c r="P185" s="223">
        <f t="shared" si="109"/>
        <v>0</v>
      </c>
      <c r="Q185" s="223">
        <f t="shared" si="109"/>
        <v>0</v>
      </c>
      <c r="R185" s="223">
        <f t="shared" si="109"/>
        <v>0</v>
      </c>
      <c r="S185" s="223">
        <f t="shared" si="109"/>
        <v>0</v>
      </c>
      <c r="T185" s="223">
        <f t="shared" si="109"/>
        <v>0</v>
      </c>
      <c r="U185" s="223">
        <f t="shared" si="109"/>
        <v>0</v>
      </c>
      <c r="V185" s="223">
        <f t="shared" si="109"/>
        <v>0</v>
      </c>
      <c r="W185" s="223">
        <f t="shared" si="109"/>
        <v>0</v>
      </c>
      <c r="X185" s="223">
        <f t="shared" si="109"/>
        <v>0</v>
      </c>
      <c r="Y185" s="224">
        <f t="shared" si="109"/>
        <v>0</v>
      </c>
      <c r="Z185" s="328">
        <f t="shared" ref="Z185:AL194" si="110">IF($CD185=2,IF($D185=Z$3,$F185,0),0)</f>
        <v>0</v>
      </c>
      <c r="AA185" s="223">
        <f t="shared" si="110"/>
        <v>0</v>
      </c>
      <c r="AB185" s="223">
        <f t="shared" si="110"/>
        <v>0</v>
      </c>
      <c r="AC185" s="223">
        <f t="shared" si="110"/>
        <v>0</v>
      </c>
      <c r="AD185" s="223">
        <f t="shared" si="110"/>
        <v>0</v>
      </c>
      <c r="AE185" s="223">
        <f t="shared" si="110"/>
        <v>0</v>
      </c>
      <c r="AF185" s="223">
        <f t="shared" si="110"/>
        <v>0</v>
      </c>
      <c r="AG185" s="223">
        <f t="shared" si="110"/>
        <v>0</v>
      </c>
      <c r="AH185" s="223">
        <f t="shared" si="110"/>
        <v>0</v>
      </c>
      <c r="AI185" s="223">
        <f t="shared" si="110"/>
        <v>0</v>
      </c>
      <c r="AJ185" s="223">
        <f t="shared" si="110"/>
        <v>0</v>
      </c>
      <c r="AK185" s="223">
        <f t="shared" si="110"/>
        <v>0</v>
      </c>
      <c r="AL185" s="224">
        <f t="shared" si="110"/>
        <v>0</v>
      </c>
      <c r="AM185" s="328">
        <f t="shared" si="92"/>
        <v>0</v>
      </c>
      <c r="AN185" s="223">
        <f t="shared" ref="AN185:AZ194" si="111">IF(AN$3-$D185&lt;0,0,IF(AN$3-$D185=0,$AM185,IF(AN$3-$D185+1&lt;=$G185,$AM185,0)))</f>
        <v>0</v>
      </c>
      <c r="AO185" s="223">
        <f t="shared" si="111"/>
        <v>0</v>
      </c>
      <c r="AP185" s="223">
        <f t="shared" si="111"/>
        <v>0</v>
      </c>
      <c r="AQ185" s="223">
        <f t="shared" si="111"/>
        <v>0</v>
      </c>
      <c r="AR185" s="223">
        <f t="shared" si="111"/>
        <v>0</v>
      </c>
      <c r="AS185" s="223">
        <f t="shared" si="111"/>
        <v>0</v>
      </c>
      <c r="AT185" s="223">
        <f t="shared" si="111"/>
        <v>0</v>
      </c>
      <c r="AU185" s="223">
        <f t="shared" si="111"/>
        <v>0</v>
      </c>
      <c r="AV185" s="223">
        <f t="shared" si="111"/>
        <v>0</v>
      </c>
      <c r="AW185" s="223">
        <f t="shared" si="111"/>
        <v>0</v>
      </c>
      <c r="AX185" s="223">
        <f t="shared" si="111"/>
        <v>0</v>
      </c>
      <c r="AY185" s="223">
        <f t="shared" si="111"/>
        <v>0</v>
      </c>
      <c r="AZ185" s="224">
        <f t="shared" si="111"/>
        <v>0</v>
      </c>
      <c r="BA185" s="328">
        <f t="shared" si="94"/>
        <v>0</v>
      </c>
      <c r="BB185" s="223">
        <f t="shared" ref="BB185:BN194" si="112">IF(BB$3-$D185&lt;0,0,IF(BB$3-$D185=0,$BA185,IF(BB$3-$D185+1&lt;=$G185,$BA185,0)))</f>
        <v>0</v>
      </c>
      <c r="BC185" s="223">
        <f t="shared" si="112"/>
        <v>0</v>
      </c>
      <c r="BD185" s="223">
        <f t="shared" si="112"/>
        <v>0</v>
      </c>
      <c r="BE185" s="223">
        <f t="shared" si="112"/>
        <v>0</v>
      </c>
      <c r="BF185" s="223">
        <f t="shared" si="112"/>
        <v>0</v>
      </c>
      <c r="BG185" s="223">
        <f t="shared" si="112"/>
        <v>0</v>
      </c>
      <c r="BH185" s="223">
        <f t="shared" si="112"/>
        <v>0</v>
      </c>
      <c r="BI185" s="223">
        <f t="shared" si="112"/>
        <v>0</v>
      </c>
      <c r="BJ185" s="223">
        <f t="shared" si="112"/>
        <v>0</v>
      </c>
      <c r="BK185" s="223">
        <f t="shared" si="112"/>
        <v>0</v>
      </c>
      <c r="BL185" s="223">
        <f t="shared" si="112"/>
        <v>0</v>
      </c>
      <c r="BM185" s="223">
        <f t="shared" si="112"/>
        <v>0</v>
      </c>
      <c r="BN185" s="224">
        <f t="shared" si="112"/>
        <v>0</v>
      </c>
      <c r="BO185" s="328">
        <f t="shared" si="96"/>
        <v>0</v>
      </c>
      <c r="BP185" s="223">
        <f t="shared" ref="BP185:CB194" si="113">IF(BP$3-$D185&lt;0,0,IF(BP$3-$D185=0,$BO185,IF(BP$3-$D185+1&lt;=$G185,$BO185,0)))</f>
        <v>0</v>
      </c>
      <c r="BQ185" s="223">
        <f t="shared" si="113"/>
        <v>0</v>
      </c>
      <c r="BR185" s="223">
        <f t="shared" si="113"/>
        <v>0</v>
      </c>
      <c r="BS185" s="223">
        <f t="shared" si="113"/>
        <v>0</v>
      </c>
      <c r="BT185" s="223">
        <f t="shared" si="113"/>
        <v>0</v>
      </c>
      <c r="BU185" s="223">
        <f t="shared" si="113"/>
        <v>0</v>
      </c>
      <c r="BV185" s="223">
        <f t="shared" si="113"/>
        <v>0</v>
      </c>
      <c r="BW185" s="223">
        <f t="shared" si="113"/>
        <v>0</v>
      </c>
      <c r="BX185" s="223">
        <f t="shared" si="113"/>
        <v>0</v>
      </c>
      <c r="BY185" s="223">
        <f t="shared" si="113"/>
        <v>0</v>
      </c>
      <c r="BZ185" s="223">
        <f t="shared" si="113"/>
        <v>0</v>
      </c>
      <c r="CA185" s="223">
        <f t="shared" si="113"/>
        <v>0</v>
      </c>
      <c r="CB185" s="224">
        <f t="shared" si="113"/>
        <v>0</v>
      </c>
      <c r="CD185" s="73">
        <f t="shared" si="98"/>
        <v>1</v>
      </c>
    </row>
    <row r="186" spans="2:82" ht="24" customHeight="1">
      <c r="B186" s="150">
        <v>182</v>
      </c>
      <c r="C186" s="123" t="str">
        <f>IF('農場リース入力（牛含む）'!D36="","",'農場リース入力（牛含む）'!D36)</f>
        <v/>
      </c>
      <c r="D186" s="352">
        <f>IF('農場リース入力（牛含む）'!G36="",0,'農場リース入力（牛含む）'!G36+'農場リース入力（牛含む）'!H36)</f>
        <v>0</v>
      </c>
      <c r="E186" s="376">
        <v>1</v>
      </c>
      <c r="F186" s="221">
        <f>'農場リース入力（牛含む）'!Y36</f>
        <v>0</v>
      </c>
      <c r="G186" s="123">
        <f>IF('農場リース入力（牛含む）'!F36="",0,'農場リース入力（牛含む）'!F36-'農場リース入力（牛含む）'!H36)</f>
        <v>0</v>
      </c>
      <c r="H186" s="218" t="s">
        <v>231</v>
      </c>
      <c r="I186" s="520"/>
      <c r="J186" s="511">
        <v>0.25</v>
      </c>
      <c r="K186" s="494">
        <v>100</v>
      </c>
      <c r="L186" s="328">
        <f t="shared" si="89"/>
        <v>0</v>
      </c>
      <c r="M186" s="223">
        <f t="shared" si="88"/>
        <v>0</v>
      </c>
      <c r="N186" s="223">
        <f t="shared" si="109"/>
        <v>0</v>
      </c>
      <c r="O186" s="223">
        <f t="shared" si="109"/>
        <v>0</v>
      </c>
      <c r="P186" s="223">
        <f t="shared" si="109"/>
        <v>0</v>
      </c>
      <c r="Q186" s="223">
        <f t="shared" si="109"/>
        <v>0</v>
      </c>
      <c r="R186" s="223">
        <f t="shared" si="109"/>
        <v>0</v>
      </c>
      <c r="S186" s="223">
        <f t="shared" si="109"/>
        <v>0</v>
      </c>
      <c r="T186" s="223">
        <f t="shared" si="109"/>
        <v>0</v>
      </c>
      <c r="U186" s="223">
        <f t="shared" si="109"/>
        <v>0</v>
      </c>
      <c r="V186" s="223">
        <f t="shared" si="109"/>
        <v>0</v>
      </c>
      <c r="W186" s="223">
        <f t="shared" si="109"/>
        <v>0</v>
      </c>
      <c r="X186" s="223">
        <f t="shared" si="109"/>
        <v>0</v>
      </c>
      <c r="Y186" s="224">
        <f t="shared" si="109"/>
        <v>0</v>
      </c>
      <c r="Z186" s="328">
        <f t="shared" si="110"/>
        <v>0</v>
      </c>
      <c r="AA186" s="223">
        <f t="shared" si="110"/>
        <v>0</v>
      </c>
      <c r="AB186" s="223">
        <f t="shared" si="110"/>
        <v>0</v>
      </c>
      <c r="AC186" s="223">
        <f t="shared" si="110"/>
        <v>0</v>
      </c>
      <c r="AD186" s="223">
        <f t="shared" si="110"/>
        <v>0</v>
      </c>
      <c r="AE186" s="223">
        <f t="shared" si="110"/>
        <v>0</v>
      </c>
      <c r="AF186" s="223">
        <f t="shared" si="110"/>
        <v>0</v>
      </c>
      <c r="AG186" s="223">
        <f t="shared" si="110"/>
        <v>0</v>
      </c>
      <c r="AH186" s="223">
        <f t="shared" si="110"/>
        <v>0</v>
      </c>
      <c r="AI186" s="223">
        <f t="shared" si="110"/>
        <v>0</v>
      </c>
      <c r="AJ186" s="223">
        <f t="shared" si="110"/>
        <v>0</v>
      </c>
      <c r="AK186" s="223">
        <f t="shared" si="110"/>
        <v>0</v>
      </c>
      <c r="AL186" s="224">
        <f t="shared" si="110"/>
        <v>0</v>
      </c>
      <c r="AM186" s="328">
        <f t="shared" si="92"/>
        <v>0</v>
      </c>
      <c r="AN186" s="223">
        <f t="shared" si="111"/>
        <v>0</v>
      </c>
      <c r="AO186" s="223">
        <f t="shared" si="111"/>
        <v>0</v>
      </c>
      <c r="AP186" s="223">
        <f t="shared" si="111"/>
        <v>0</v>
      </c>
      <c r="AQ186" s="223">
        <f t="shared" si="111"/>
        <v>0</v>
      </c>
      <c r="AR186" s="223">
        <f t="shared" si="111"/>
        <v>0</v>
      </c>
      <c r="AS186" s="223">
        <f t="shared" si="111"/>
        <v>0</v>
      </c>
      <c r="AT186" s="223">
        <f t="shared" si="111"/>
        <v>0</v>
      </c>
      <c r="AU186" s="223">
        <f t="shared" si="111"/>
        <v>0</v>
      </c>
      <c r="AV186" s="223">
        <f t="shared" si="111"/>
        <v>0</v>
      </c>
      <c r="AW186" s="223">
        <f t="shared" si="111"/>
        <v>0</v>
      </c>
      <c r="AX186" s="223">
        <f t="shared" si="111"/>
        <v>0</v>
      </c>
      <c r="AY186" s="223">
        <f t="shared" si="111"/>
        <v>0</v>
      </c>
      <c r="AZ186" s="224">
        <f t="shared" si="111"/>
        <v>0</v>
      </c>
      <c r="BA186" s="328">
        <f t="shared" si="94"/>
        <v>0</v>
      </c>
      <c r="BB186" s="223">
        <f t="shared" si="112"/>
        <v>0</v>
      </c>
      <c r="BC186" s="223">
        <f t="shared" si="112"/>
        <v>0</v>
      </c>
      <c r="BD186" s="223">
        <f t="shared" si="112"/>
        <v>0</v>
      </c>
      <c r="BE186" s="223">
        <f t="shared" si="112"/>
        <v>0</v>
      </c>
      <c r="BF186" s="223">
        <f t="shared" si="112"/>
        <v>0</v>
      </c>
      <c r="BG186" s="223">
        <f t="shared" si="112"/>
        <v>0</v>
      </c>
      <c r="BH186" s="223">
        <f t="shared" si="112"/>
        <v>0</v>
      </c>
      <c r="BI186" s="223">
        <f t="shared" si="112"/>
        <v>0</v>
      </c>
      <c r="BJ186" s="223">
        <f t="shared" si="112"/>
        <v>0</v>
      </c>
      <c r="BK186" s="223">
        <f t="shared" si="112"/>
        <v>0</v>
      </c>
      <c r="BL186" s="223">
        <f t="shared" si="112"/>
        <v>0</v>
      </c>
      <c r="BM186" s="223">
        <f t="shared" si="112"/>
        <v>0</v>
      </c>
      <c r="BN186" s="224">
        <f t="shared" si="112"/>
        <v>0</v>
      </c>
      <c r="BO186" s="328">
        <f t="shared" si="96"/>
        <v>0</v>
      </c>
      <c r="BP186" s="223">
        <f t="shared" si="113"/>
        <v>0</v>
      </c>
      <c r="BQ186" s="223">
        <f t="shared" si="113"/>
        <v>0</v>
      </c>
      <c r="BR186" s="223">
        <f t="shared" si="113"/>
        <v>0</v>
      </c>
      <c r="BS186" s="223">
        <f t="shared" si="113"/>
        <v>0</v>
      </c>
      <c r="BT186" s="223">
        <f t="shared" si="113"/>
        <v>0</v>
      </c>
      <c r="BU186" s="223">
        <f t="shared" si="113"/>
        <v>0</v>
      </c>
      <c r="BV186" s="223">
        <f t="shared" si="113"/>
        <v>0</v>
      </c>
      <c r="BW186" s="223">
        <f t="shared" si="113"/>
        <v>0</v>
      </c>
      <c r="BX186" s="223">
        <f t="shared" si="113"/>
        <v>0</v>
      </c>
      <c r="BY186" s="223">
        <f t="shared" si="113"/>
        <v>0</v>
      </c>
      <c r="BZ186" s="223">
        <f t="shared" si="113"/>
        <v>0</v>
      </c>
      <c r="CA186" s="223">
        <f t="shared" si="113"/>
        <v>0</v>
      </c>
      <c r="CB186" s="224">
        <f t="shared" si="113"/>
        <v>0</v>
      </c>
      <c r="CD186" s="73">
        <f t="shared" si="98"/>
        <v>1</v>
      </c>
    </row>
    <row r="187" spans="2:82" ht="24" customHeight="1">
      <c r="B187" s="150">
        <v>183</v>
      </c>
      <c r="C187" s="123" t="str">
        <f>IF('農場リース入力（牛含む）'!D37="","",'農場リース入力（牛含む）'!D37)</f>
        <v/>
      </c>
      <c r="D187" s="352">
        <f>IF('農場リース入力（牛含む）'!G37="",0,'農場リース入力（牛含む）'!G37+'農場リース入力（牛含む）'!H37)</f>
        <v>0</v>
      </c>
      <c r="E187" s="376">
        <v>1</v>
      </c>
      <c r="F187" s="221">
        <f>'農場リース入力（牛含む）'!Y37</f>
        <v>0</v>
      </c>
      <c r="G187" s="123">
        <f>IF('農場リース入力（牛含む）'!F37="",0,'農場リース入力（牛含む）'!F37-'農場リース入力（牛含む）'!H37)</f>
        <v>0</v>
      </c>
      <c r="H187" s="218" t="s">
        <v>231</v>
      </c>
      <c r="I187" s="520"/>
      <c r="J187" s="511">
        <v>0.25</v>
      </c>
      <c r="K187" s="494">
        <v>100</v>
      </c>
      <c r="L187" s="328">
        <f t="shared" ref="L187:L218" si="114">IF(G187=0,0,(F187-0.0001)*K187/100/G187)</f>
        <v>0</v>
      </c>
      <c r="M187" s="223">
        <f t="shared" si="88"/>
        <v>0</v>
      </c>
      <c r="N187" s="223">
        <f t="shared" si="109"/>
        <v>0</v>
      </c>
      <c r="O187" s="223">
        <f t="shared" si="109"/>
        <v>0</v>
      </c>
      <c r="P187" s="223">
        <f t="shared" si="109"/>
        <v>0</v>
      </c>
      <c r="Q187" s="223">
        <f t="shared" si="109"/>
        <v>0</v>
      </c>
      <c r="R187" s="223">
        <f t="shared" si="109"/>
        <v>0</v>
      </c>
      <c r="S187" s="223">
        <f t="shared" si="109"/>
        <v>0</v>
      </c>
      <c r="T187" s="223">
        <f t="shared" si="109"/>
        <v>0</v>
      </c>
      <c r="U187" s="223">
        <f t="shared" si="109"/>
        <v>0</v>
      </c>
      <c r="V187" s="223">
        <f t="shared" si="109"/>
        <v>0</v>
      </c>
      <c r="W187" s="223">
        <f t="shared" si="109"/>
        <v>0</v>
      </c>
      <c r="X187" s="223">
        <f t="shared" si="109"/>
        <v>0</v>
      </c>
      <c r="Y187" s="224">
        <f t="shared" si="109"/>
        <v>0</v>
      </c>
      <c r="Z187" s="328">
        <f t="shared" si="110"/>
        <v>0</v>
      </c>
      <c r="AA187" s="223">
        <f t="shared" si="110"/>
        <v>0</v>
      </c>
      <c r="AB187" s="223">
        <f t="shared" si="110"/>
        <v>0</v>
      </c>
      <c r="AC187" s="223">
        <f t="shared" si="110"/>
        <v>0</v>
      </c>
      <c r="AD187" s="223">
        <f t="shared" si="110"/>
        <v>0</v>
      </c>
      <c r="AE187" s="223">
        <f t="shared" si="110"/>
        <v>0</v>
      </c>
      <c r="AF187" s="223">
        <f t="shared" si="110"/>
        <v>0</v>
      </c>
      <c r="AG187" s="223">
        <f t="shared" si="110"/>
        <v>0</v>
      </c>
      <c r="AH187" s="223">
        <f t="shared" si="110"/>
        <v>0</v>
      </c>
      <c r="AI187" s="223">
        <f t="shared" si="110"/>
        <v>0</v>
      </c>
      <c r="AJ187" s="223">
        <f t="shared" si="110"/>
        <v>0</v>
      </c>
      <c r="AK187" s="223">
        <f t="shared" si="110"/>
        <v>0</v>
      </c>
      <c r="AL187" s="224">
        <f t="shared" si="110"/>
        <v>0</v>
      </c>
      <c r="AM187" s="328">
        <f t="shared" ref="AM187:AM218" si="115">IF(L187="","",IF(I187="",L187*0.1,F187*I187/100))</f>
        <v>0</v>
      </c>
      <c r="AN187" s="223">
        <f t="shared" si="111"/>
        <v>0</v>
      </c>
      <c r="AO187" s="223">
        <f t="shared" si="111"/>
        <v>0</v>
      </c>
      <c r="AP187" s="223">
        <f t="shared" si="111"/>
        <v>0</v>
      </c>
      <c r="AQ187" s="223">
        <f t="shared" si="111"/>
        <v>0</v>
      </c>
      <c r="AR187" s="223">
        <f t="shared" si="111"/>
        <v>0</v>
      </c>
      <c r="AS187" s="223">
        <f t="shared" si="111"/>
        <v>0</v>
      </c>
      <c r="AT187" s="223">
        <f t="shared" si="111"/>
        <v>0</v>
      </c>
      <c r="AU187" s="223">
        <f t="shared" si="111"/>
        <v>0</v>
      </c>
      <c r="AV187" s="223">
        <f t="shared" si="111"/>
        <v>0</v>
      </c>
      <c r="AW187" s="223">
        <f t="shared" si="111"/>
        <v>0</v>
      </c>
      <c r="AX187" s="223">
        <f t="shared" si="111"/>
        <v>0</v>
      </c>
      <c r="AY187" s="223">
        <f t="shared" si="111"/>
        <v>0</v>
      </c>
      <c r="AZ187" s="224">
        <f t="shared" si="111"/>
        <v>0</v>
      </c>
      <c r="BA187" s="328">
        <f t="shared" ref="BA187:BA218" si="116">IF(L187="","",F187*0.007)</f>
        <v>0</v>
      </c>
      <c r="BB187" s="223">
        <f t="shared" si="112"/>
        <v>0</v>
      </c>
      <c r="BC187" s="223">
        <f t="shared" si="112"/>
        <v>0</v>
      </c>
      <c r="BD187" s="223">
        <f t="shared" si="112"/>
        <v>0</v>
      </c>
      <c r="BE187" s="223">
        <f t="shared" si="112"/>
        <v>0</v>
      </c>
      <c r="BF187" s="223">
        <f t="shared" si="112"/>
        <v>0</v>
      </c>
      <c r="BG187" s="223">
        <f t="shared" si="112"/>
        <v>0</v>
      </c>
      <c r="BH187" s="223">
        <f t="shared" si="112"/>
        <v>0</v>
      </c>
      <c r="BI187" s="223">
        <f t="shared" si="112"/>
        <v>0</v>
      </c>
      <c r="BJ187" s="223">
        <f t="shared" si="112"/>
        <v>0</v>
      </c>
      <c r="BK187" s="223">
        <f t="shared" si="112"/>
        <v>0</v>
      </c>
      <c r="BL187" s="223">
        <f t="shared" si="112"/>
        <v>0</v>
      </c>
      <c r="BM187" s="223">
        <f t="shared" si="112"/>
        <v>0</v>
      </c>
      <c r="BN187" s="224">
        <f t="shared" si="112"/>
        <v>0</v>
      </c>
      <c r="BO187" s="328">
        <f t="shared" ref="BO187:BO218" si="117">IF(L187="","",F187*J187/100)</f>
        <v>0</v>
      </c>
      <c r="BP187" s="223">
        <f t="shared" si="113"/>
        <v>0</v>
      </c>
      <c r="BQ187" s="223">
        <f t="shared" si="113"/>
        <v>0</v>
      </c>
      <c r="BR187" s="223">
        <f t="shared" si="113"/>
        <v>0</v>
      </c>
      <c r="BS187" s="223">
        <f t="shared" si="113"/>
        <v>0</v>
      </c>
      <c r="BT187" s="223">
        <f t="shared" si="113"/>
        <v>0</v>
      </c>
      <c r="BU187" s="223">
        <f t="shared" si="113"/>
        <v>0</v>
      </c>
      <c r="BV187" s="223">
        <f t="shared" si="113"/>
        <v>0</v>
      </c>
      <c r="BW187" s="223">
        <f t="shared" si="113"/>
        <v>0</v>
      </c>
      <c r="BX187" s="223">
        <f t="shared" si="113"/>
        <v>0</v>
      </c>
      <c r="BY187" s="223">
        <f t="shared" si="113"/>
        <v>0</v>
      </c>
      <c r="BZ187" s="223">
        <f t="shared" si="113"/>
        <v>0</v>
      </c>
      <c r="CA187" s="223">
        <f t="shared" si="113"/>
        <v>0</v>
      </c>
      <c r="CB187" s="224">
        <f t="shared" si="113"/>
        <v>0</v>
      </c>
      <c r="CD187" s="73">
        <f t="shared" ref="CD187:CD218" si="118">VLOOKUP(H187,$CD$1:$CE$3,2,FALSE)</f>
        <v>1</v>
      </c>
    </row>
    <row r="188" spans="2:82" ht="24" customHeight="1">
      <c r="B188" s="150">
        <v>184</v>
      </c>
      <c r="C188" s="123" t="str">
        <f>IF('農場リース入力（牛含む）'!D38="","",'農場リース入力（牛含む）'!D38)</f>
        <v/>
      </c>
      <c r="D188" s="352">
        <f>IF('農場リース入力（牛含む）'!G38="",0,'農場リース入力（牛含む）'!G38+'農場リース入力（牛含む）'!H38)</f>
        <v>0</v>
      </c>
      <c r="E188" s="376">
        <v>1</v>
      </c>
      <c r="F188" s="221">
        <f>'農場リース入力（牛含む）'!Y38</f>
        <v>0</v>
      </c>
      <c r="G188" s="123">
        <f>IF('農場リース入力（牛含む）'!F38="",0,'農場リース入力（牛含む）'!F38-'農場リース入力（牛含む）'!H38)</f>
        <v>0</v>
      </c>
      <c r="H188" s="218" t="s">
        <v>231</v>
      </c>
      <c r="I188" s="520"/>
      <c r="J188" s="511">
        <v>0.25</v>
      </c>
      <c r="K188" s="494">
        <v>100</v>
      </c>
      <c r="L188" s="328">
        <f t="shared" si="114"/>
        <v>0</v>
      </c>
      <c r="M188" s="223">
        <f t="shared" si="88"/>
        <v>0</v>
      </c>
      <c r="N188" s="223">
        <f t="shared" si="109"/>
        <v>0</v>
      </c>
      <c r="O188" s="223">
        <f t="shared" si="109"/>
        <v>0</v>
      </c>
      <c r="P188" s="223">
        <f t="shared" si="109"/>
        <v>0</v>
      </c>
      <c r="Q188" s="223">
        <f t="shared" si="109"/>
        <v>0</v>
      </c>
      <c r="R188" s="223">
        <f t="shared" si="109"/>
        <v>0</v>
      </c>
      <c r="S188" s="223">
        <f t="shared" si="109"/>
        <v>0</v>
      </c>
      <c r="T188" s="223">
        <f t="shared" si="109"/>
        <v>0</v>
      </c>
      <c r="U188" s="223">
        <f t="shared" si="109"/>
        <v>0</v>
      </c>
      <c r="V188" s="223">
        <f t="shared" si="109"/>
        <v>0</v>
      </c>
      <c r="W188" s="223">
        <f t="shared" si="109"/>
        <v>0</v>
      </c>
      <c r="X188" s="223">
        <f t="shared" si="109"/>
        <v>0</v>
      </c>
      <c r="Y188" s="224">
        <f t="shared" si="109"/>
        <v>0</v>
      </c>
      <c r="Z188" s="328">
        <f t="shared" si="110"/>
        <v>0</v>
      </c>
      <c r="AA188" s="223">
        <f t="shared" si="110"/>
        <v>0</v>
      </c>
      <c r="AB188" s="223">
        <f t="shared" si="110"/>
        <v>0</v>
      </c>
      <c r="AC188" s="223">
        <f t="shared" si="110"/>
        <v>0</v>
      </c>
      <c r="AD188" s="223">
        <f t="shared" si="110"/>
        <v>0</v>
      </c>
      <c r="AE188" s="223">
        <f t="shared" si="110"/>
        <v>0</v>
      </c>
      <c r="AF188" s="223">
        <f t="shared" si="110"/>
        <v>0</v>
      </c>
      <c r="AG188" s="223">
        <f t="shared" si="110"/>
        <v>0</v>
      </c>
      <c r="AH188" s="223">
        <f t="shared" si="110"/>
        <v>0</v>
      </c>
      <c r="AI188" s="223">
        <f t="shared" si="110"/>
        <v>0</v>
      </c>
      <c r="AJ188" s="223">
        <f t="shared" si="110"/>
        <v>0</v>
      </c>
      <c r="AK188" s="223">
        <f t="shared" si="110"/>
        <v>0</v>
      </c>
      <c r="AL188" s="224">
        <f t="shared" si="110"/>
        <v>0</v>
      </c>
      <c r="AM188" s="328">
        <f t="shared" si="115"/>
        <v>0</v>
      </c>
      <c r="AN188" s="223">
        <f t="shared" si="111"/>
        <v>0</v>
      </c>
      <c r="AO188" s="223">
        <f t="shared" si="111"/>
        <v>0</v>
      </c>
      <c r="AP188" s="223">
        <f t="shared" si="111"/>
        <v>0</v>
      </c>
      <c r="AQ188" s="223">
        <f t="shared" si="111"/>
        <v>0</v>
      </c>
      <c r="AR188" s="223">
        <f t="shared" si="111"/>
        <v>0</v>
      </c>
      <c r="AS188" s="223">
        <f t="shared" si="111"/>
        <v>0</v>
      </c>
      <c r="AT188" s="223">
        <f t="shared" si="111"/>
        <v>0</v>
      </c>
      <c r="AU188" s="223">
        <f t="shared" si="111"/>
        <v>0</v>
      </c>
      <c r="AV188" s="223">
        <f t="shared" si="111"/>
        <v>0</v>
      </c>
      <c r="AW188" s="223">
        <f t="shared" si="111"/>
        <v>0</v>
      </c>
      <c r="AX188" s="223">
        <f t="shared" si="111"/>
        <v>0</v>
      </c>
      <c r="AY188" s="223">
        <f t="shared" si="111"/>
        <v>0</v>
      </c>
      <c r="AZ188" s="224">
        <f t="shared" si="111"/>
        <v>0</v>
      </c>
      <c r="BA188" s="328">
        <f t="shared" si="116"/>
        <v>0</v>
      </c>
      <c r="BB188" s="223">
        <f t="shared" si="112"/>
        <v>0</v>
      </c>
      <c r="BC188" s="223">
        <f t="shared" si="112"/>
        <v>0</v>
      </c>
      <c r="BD188" s="223">
        <f t="shared" si="112"/>
        <v>0</v>
      </c>
      <c r="BE188" s="223">
        <f t="shared" si="112"/>
        <v>0</v>
      </c>
      <c r="BF188" s="223">
        <f t="shared" si="112"/>
        <v>0</v>
      </c>
      <c r="BG188" s="223">
        <f t="shared" si="112"/>
        <v>0</v>
      </c>
      <c r="BH188" s="223">
        <f t="shared" si="112"/>
        <v>0</v>
      </c>
      <c r="BI188" s="223">
        <f t="shared" si="112"/>
        <v>0</v>
      </c>
      <c r="BJ188" s="223">
        <f t="shared" si="112"/>
        <v>0</v>
      </c>
      <c r="BK188" s="223">
        <f t="shared" si="112"/>
        <v>0</v>
      </c>
      <c r="BL188" s="223">
        <f t="shared" si="112"/>
        <v>0</v>
      </c>
      <c r="BM188" s="223">
        <f t="shared" si="112"/>
        <v>0</v>
      </c>
      <c r="BN188" s="224">
        <f t="shared" si="112"/>
        <v>0</v>
      </c>
      <c r="BO188" s="328">
        <f t="shared" si="117"/>
        <v>0</v>
      </c>
      <c r="BP188" s="223">
        <f t="shared" si="113"/>
        <v>0</v>
      </c>
      <c r="BQ188" s="223">
        <f t="shared" si="113"/>
        <v>0</v>
      </c>
      <c r="BR188" s="223">
        <f t="shared" si="113"/>
        <v>0</v>
      </c>
      <c r="BS188" s="223">
        <f t="shared" si="113"/>
        <v>0</v>
      </c>
      <c r="BT188" s="223">
        <f t="shared" si="113"/>
        <v>0</v>
      </c>
      <c r="BU188" s="223">
        <f t="shared" si="113"/>
        <v>0</v>
      </c>
      <c r="BV188" s="223">
        <f t="shared" si="113"/>
        <v>0</v>
      </c>
      <c r="BW188" s="223">
        <f t="shared" si="113"/>
        <v>0</v>
      </c>
      <c r="BX188" s="223">
        <f t="shared" si="113"/>
        <v>0</v>
      </c>
      <c r="BY188" s="223">
        <f t="shared" si="113"/>
        <v>0</v>
      </c>
      <c r="BZ188" s="223">
        <f t="shared" si="113"/>
        <v>0</v>
      </c>
      <c r="CA188" s="223">
        <f t="shared" si="113"/>
        <v>0</v>
      </c>
      <c r="CB188" s="224">
        <f t="shared" si="113"/>
        <v>0</v>
      </c>
      <c r="CD188" s="73">
        <f t="shared" si="118"/>
        <v>1</v>
      </c>
    </row>
    <row r="189" spans="2:82" ht="24" customHeight="1">
      <c r="B189" s="150">
        <v>185</v>
      </c>
      <c r="C189" s="123" t="str">
        <f>IF('農場リース入力（牛含む）'!D39="","",'農場リース入力（牛含む）'!D39)</f>
        <v/>
      </c>
      <c r="D189" s="352">
        <f>IF('農場リース入力（牛含む）'!G39="",0,'農場リース入力（牛含む）'!G39+'農場リース入力（牛含む）'!H39)</f>
        <v>0</v>
      </c>
      <c r="E189" s="376">
        <v>1</v>
      </c>
      <c r="F189" s="221">
        <f>'農場リース入力（牛含む）'!Y39</f>
        <v>0</v>
      </c>
      <c r="G189" s="123">
        <f>IF('農場リース入力（牛含む）'!F39="",0,'農場リース入力（牛含む）'!F39-'農場リース入力（牛含む）'!H39)</f>
        <v>0</v>
      </c>
      <c r="H189" s="218" t="s">
        <v>231</v>
      </c>
      <c r="I189" s="520"/>
      <c r="J189" s="511">
        <v>0.25</v>
      </c>
      <c r="K189" s="494">
        <v>100</v>
      </c>
      <c r="L189" s="328">
        <f t="shared" si="114"/>
        <v>0</v>
      </c>
      <c r="M189" s="223">
        <f t="shared" si="88"/>
        <v>0</v>
      </c>
      <c r="N189" s="223">
        <f t="shared" si="109"/>
        <v>0</v>
      </c>
      <c r="O189" s="223">
        <f t="shared" si="109"/>
        <v>0</v>
      </c>
      <c r="P189" s="223">
        <f t="shared" si="109"/>
        <v>0</v>
      </c>
      <c r="Q189" s="223">
        <f t="shared" si="109"/>
        <v>0</v>
      </c>
      <c r="R189" s="223">
        <f t="shared" si="109"/>
        <v>0</v>
      </c>
      <c r="S189" s="223">
        <f t="shared" si="109"/>
        <v>0</v>
      </c>
      <c r="T189" s="223">
        <f t="shared" si="109"/>
        <v>0</v>
      </c>
      <c r="U189" s="223">
        <f t="shared" si="109"/>
        <v>0</v>
      </c>
      <c r="V189" s="223">
        <f t="shared" si="109"/>
        <v>0</v>
      </c>
      <c r="W189" s="223">
        <f t="shared" si="109"/>
        <v>0</v>
      </c>
      <c r="X189" s="223">
        <f t="shared" si="109"/>
        <v>0</v>
      </c>
      <c r="Y189" s="224">
        <f t="shared" si="109"/>
        <v>0</v>
      </c>
      <c r="Z189" s="328">
        <f t="shared" si="110"/>
        <v>0</v>
      </c>
      <c r="AA189" s="223">
        <f t="shared" si="110"/>
        <v>0</v>
      </c>
      <c r="AB189" s="223">
        <f t="shared" si="110"/>
        <v>0</v>
      </c>
      <c r="AC189" s="223">
        <f t="shared" si="110"/>
        <v>0</v>
      </c>
      <c r="AD189" s="223">
        <f t="shared" si="110"/>
        <v>0</v>
      </c>
      <c r="AE189" s="223">
        <f t="shared" si="110"/>
        <v>0</v>
      </c>
      <c r="AF189" s="223">
        <f t="shared" si="110"/>
        <v>0</v>
      </c>
      <c r="AG189" s="223">
        <f t="shared" si="110"/>
        <v>0</v>
      </c>
      <c r="AH189" s="223">
        <f t="shared" si="110"/>
        <v>0</v>
      </c>
      <c r="AI189" s="223">
        <f t="shared" si="110"/>
        <v>0</v>
      </c>
      <c r="AJ189" s="223">
        <f t="shared" si="110"/>
        <v>0</v>
      </c>
      <c r="AK189" s="223">
        <f t="shared" si="110"/>
        <v>0</v>
      </c>
      <c r="AL189" s="224">
        <f t="shared" si="110"/>
        <v>0</v>
      </c>
      <c r="AM189" s="328">
        <f t="shared" si="115"/>
        <v>0</v>
      </c>
      <c r="AN189" s="223">
        <f t="shared" si="111"/>
        <v>0</v>
      </c>
      <c r="AO189" s="223">
        <f t="shared" si="111"/>
        <v>0</v>
      </c>
      <c r="AP189" s="223">
        <f t="shared" si="111"/>
        <v>0</v>
      </c>
      <c r="AQ189" s="223">
        <f t="shared" si="111"/>
        <v>0</v>
      </c>
      <c r="AR189" s="223">
        <f t="shared" si="111"/>
        <v>0</v>
      </c>
      <c r="AS189" s="223">
        <f t="shared" si="111"/>
        <v>0</v>
      </c>
      <c r="AT189" s="223">
        <f t="shared" si="111"/>
        <v>0</v>
      </c>
      <c r="AU189" s="223">
        <f t="shared" si="111"/>
        <v>0</v>
      </c>
      <c r="AV189" s="223">
        <f t="shared" si="111"/>
        <v>0</v>
      </c>
      <c r="AW189" s="223">
        <f t="shared" si="111"/>
        <v>0</v>
      </c>
      <c r="AX189" s="223">
        <f t="shared" si="111"/>
        <v>0</v>
      </c>
      <c r="AY189" s="223">
        <f t="shared" si="111"/>
        <v>0</v>
      </c>
      <c r="AZ189" s="224">
        <f t="shared" si="111"/>
        <v>0</v>
      </c>
      <c r="BA189" s="328">
        <f t="shared" si="116"/>
        <v>0</v>
      </c>
      <c r="BB189" s="223">
        <f t="shared" si="112"/>
        <v>0</v>
      </c>
      <c r="BC189" s="223">
        <f t="shared" si="112"/>
        <v>0</v>
      </c>
      <c r="BD189" s="223">
        <f t="shared" si="112"/>
        <v>0</v>
      </c>
      <c r="BE189" s="223">
        <f t="shared" si="112"/>
        <v>0</v>
      </c>
      <c r="BF189" s="223">
        <f t="shared" si="112"/>
        <v>0</v>
      </c>
      <c r="BG189" s="223">
        <f t="shared" si="112"/>
        <v>0</v>
      </c>
      <c r="BH189" s="223">
        <f t="shared" si="112"/>
        <v>0</v>
      </c>
      <c r="BI189" s="223">
        <f t="shared" si="112"/>
        <v>0</v>
      </c>
      <c r="BJ189" s="223">
        <f t="shared" si="112"/>
        <v>0</v>
      </c>
      <c r="BK189" s="223">
        <f t="shared" si="112"/>
        <v>0</v>
      </c>
      <c r="BL189" s="223">
        <f t="shared" si="112"/>
        <v>0</v>
      </c>
      <c r="BM189" s="223">
        <f t="shared" si="112"/>
        <v>0</v>
      </c>
      <c r="BN189" s="224">
        <f t="shared" si="112"/>
        <v>0</v>
      </c>
      <c r="BO189" s="328">
        <f t="shared" si="117"/>
        <v>0</v>
      </c>
      <c r="BP189" s="223">
        <f t="shared" si="113"/>
        <v>0</v>
      </c>
      <c r="BQ189" s="223">
        <f t="shared" si="113"/>
        <v>0</v>
      </c>
      <c r="BR189" s="223">
        <f t="shared" si="113"/>
        <v>0</v>
      </c>
      <c r="BS189" s="223">
        <f t="shared" si="113"/>
        <v>0</v>
      </c>
      <c r="BT189" s="223">
        <f t="shared" si="113"/>
        <v>0</v>
      </c>
      <c r="BU189" s="223">
        <f t="shared" si="113"/>
        <v>0</v>
      </c>
      <c r="BV189" s="223">
        <f t="shared" si="113"/>
        <v>0</v>
      </c>
      <c r="BW189" s="223">
        <f t="shared" si="113"/>
        <v>0</v>
      </c>
      <c r="BX189" s="223">
        <f t="shared" si="113"/>
        <v>0</v>
      </c>
      <c r="BY189" s="223">
        <f t="shared" si="113"/>
        <v>0</v>
      </c>
      <c r="BZ189" s="223">
        <f t="shared" si="113"/>
        <v>0</v>
      </c>
      <c r="CA189" s="223">
        <f t="shared" si="113"/>
        <v>0</v>
      </c>
      <c r="CB189" s="224">
        <f t="shared" si="113"/>
        <v>0</v>
      </c>
      <c r="CD189" s="73">
        <f t="shared" si="118"/>
        <v>1</v>
      </c>
    </row>
    <row r="190" spans="2:82" ht="24" customHeight="1">
      <c r="B190" s="150">
        <v>186</v>
      </c>
      <c r="C190" s="123" t="str">
        <f>IF('農場リース入力（牛含む）'!D40="","",'農場リース入力（牛含む）'!D40)</f>
        <v/>
      </c>
      <c r="D190" s="352">
        <f>IF('農場リース入力（牛含む）'!G40="",0,'農場リース入力（牛含む）'!G40+'農場リース入力（牛含む）'!H40)</f>
        <v>0</v>
      </c>
      <c r="E190" s="376">
        <v>1</v>
      </c>
      <c r="F190" s="221">
        <f>'農場リース入力（牛含む）'!Y40</f>
        <v>0</v>
      </c>
      <c r="G190" s="123">
        <f>IF('農場リース入力（牛含む）'!F40="",0,'農場リース入力（牛含む）'!F40-'農場リース入力（牛含む）'!H40)</f>
        <v>0</v>
      </c>
      <c r="H190" s="218" t="s">
        <v>231</v>
      </c>
      <c r="I190" s="520"/>
      <c r="J190" s="511">
        <v>0.25</v>
      </c>
      <c r="K190" s="494">
        <v>100</v>
      </c>
      <c r="L190" s="328">
        <f t="shared" si="114"/>
        <v>0</v>
      </c>
      <c r="M190" s="223">
        <f t="shared" si="88"/>
        <v>0</v>
      </c>
      <c r="N190" s="223">
        <f t="shared" si="109"/>
        <v>0</v>
      </c>
      <c r="O190" s="223">
        <f t="shared" si="109"/>
        <v>0</v>
      </c>
      <c r="P190" s="223">
        <f t="shared" si="109"/>
        <v>0</v>
      </c>
      <c r="Q190" s="223">
        <f t="shared" si="109"/>
        <v>0</v>
      </c>
      <c r="R190" s="223">
        <f t="shared" si="109"/>
        <v>0</v>
      </c>
      <c r="S190" s="223">
        <f t="shared" si="109"/>
        <v>0</v>
      </c>
      <c r="T190" s="223">
        <f t="shared" si="109"/>
        <v>0</v>
      </c>
      <c r="U190" s="223">
        <f t="shared" si="109"/>
        <v>0</v>
      </c>
      <c r="V190" s="223">
        <f t="shared" si="109"/>
        <v>0</v>
      </c>
      <c r="W190" s="223">
        <f t="shared" si="109"/>
        <v>0</v>
      </c>
      <c r="X190" s="223">
        <f t="shared" si="109"/>
        <v>0</v>
      </c>
      <c r="Y190" s="224">
        <f t="shared" si="109"/>
        <v>0</v>
      </c>
      <c r="Z190" s="328">
        <f t="shared" si="110"/>
        <v>0</v>
      </c>
      <c r="AA190" s="223">
        <f t="shared" si="110"/>
        <v>0</v>
      </c>
      <c r="AB190" s="223">
        <f t="shared" si="110"/>
        <v>0</v>
      </c>
      <c r="AC190" s="223">
        <f t="shared" si="110"/>
        <v>0</v>
      </c>
      <c r="AD190" s="223">
        <f t="shared" si="110"/>
        <v>0</v>
      </c>
      <c r="AE190" s="223">
        <f t="shared" si="110"/>
        <v>0</v>
      </c>
      <c r="AF190" s="223">
        <f t="shared" si="110"/>
        <v>0</v>
      </c>
      <c r="AG190" s="223">
        <f t="shared" si="110"/>
        <v>0</v>
      </c>
      <c r="AH190" s="223">
        <f t="shared" si="110"/>
        <v>0</v>
      </c>
      <c r="AI190" s="223">
        <f t="shared" si="110"/>
        <v>0</v>
      </c>
      <c r="AJ190" s="223">
        <f t="shared" si="110"/>
        <v>0</v>
      </c>
      <c r="AK190" s="223">
        <f t="shared" si="110"/>
        <v>0</v>
      </c>
      <c r="AL190" s="224">
        <f t="shared" si="110"/>
        <v>0</v>
      </c>
      <c r="AM190" s="328">
        <f t="shared" si="115"/>
        <v>0</v>
      </c>
      <c r="AN190" s="223">
        <f t="shared" si="111"/>
        <v>0</v>
      </c>
      <c r="AO190" s="223">
        <f t="shared" si="111"/>
        <v>0</v>
      </c>
      <c r="AP190" s="223">
        <f t="shared" si="111"/>
        <v>0</v>
      </c>
      <c r="AQ190" s="223">
        <f t="shared" si="111"/>
        <v>0</v>
      </c>
      <c r="AR190" s="223">
        <f t="shared" si="111"/>
        <v>0</v>
      </c>
      <c r="AS190" s="223">
        <f t="shared" si="111"/>
        <v>0</v>
      </c>
      <c r="AT190" s="223">
        <f t="shared" si="111"/>
        <v>0</v>
      </c>
      <c r="AU190" s="223">
        <f t="shared" si="111"/>
        <v>0</v>
      </c>
      <c r="AV190" s="223">
        <f t="shared" si="111"/>
        <v>0</v>
      </c>
      <c r="AW190" s="223">
        <f t="shared" si="111"/>
        <v>0</v>
      </c>
      <c r="AX190" s="223">
        <f t="shared" si="111"/>
        <v>0</v>
      </c>
      <c r="AY190" s="223">
        <f t="shared" si="111"/>
        <v>0</v>
      </c>
      <c r="AZ190" s="224">
        <f t="shared" si="111"/>
        <v>0</v>
      </c>
      <c r="BA190" s="328">
        <f t="shared" si="116"/>
        <v>0</v>
      </c>
      <c r="BB190" s="223">
        <f t="shared" si="112"/>
        <v>0</v>
      </c>
      <c r="BC190" s="223">
        <f t="shared" si="112"/>
        <v>0</v>
      </c>
      <c r="BD190" s="223">
        <f t="shared" si="112"/>
        <v>0</v>
      </c>
      <c r="BE190" s="223">
        <f t="shared" si="112"/>
        <v>0</v>
      </c>
      <c r="BF190" s="223">
        <f t="shared" si="112"/>
        <v>0</v>
      </c>
      <c r="BG190" s="223">
        <f t="shared" si="112"/>
        <v>0</v>
      </c>
      <c r="BH190" s="223">
        <f t="shared" si="112"/>
        <v>0</v>
      </c>
      <c r="BI190" s="223">
        <f t="shared" si="112"/>
        <v>0</v>
      </c>
      <c r="BJ190" s="223">
        <f t="shared" si="112"/>
        <v>0</v>
      </c>
      <c r="BK190" s="223">
        <f t="shared" si="112"/>
        <v>0</v>
      </c>
      <c r="BL190" s="223">
        <f t="shared" si="112"/>
        <v>0</v>
      </c>
      <c r="BM190" s="223">
        <f t="shared" si="112"/>
        <v>0</v>
      </c>
      <c r="BN190" s="224">
        <f t="shared" si="112"/>
        <v>0</v>
      </c>
      <c r="BO190" s="328">
        <f t="shared" si="117"/>
        <v>0</v>
      </c>
      <c r="BP190" s="223">
        <f t="shared" si="113"/>
        <v>0</v>
      </c>
      <c r="BQ190" s="223">
        <f t="shared" si="113"/>
        <v>0</v>
      </c>
      <c r="BR190" s="223">
        <f t="shared" si="113"/>
        <v>0</v>
      </c>
      <c r="BS190" s="223">
        <f t="shared" si="113"/>
        <v>0</v>
      </c>
      <c r="BT190" s="223">
        <f t="shared" si="113"/>
        <v>0</v>
      </c>
      <c r="BU190" s="223">
        <f t="shared" si="113"/>
        <v>0</v>
      </c>
      <c r="BV190" s="223">
        <f t="shared" si="113"/>
        <v>0</v>
      </c>
      <c r="BW190" s="223">
        <f t="shared" si="113"/>
        <v>0</v>
      </c>
      <c r="BX190" s="223">
        <f t="shared" si="113"/>
        <v>0</v>
      </c>
      <c r="BY190" s="223">
        <f t="shared" si="113"/>
        <v>0</v>
      </c>
      <c r="BZ190" s="223">
        <f t="shared" si="113"/>
        <v>0</v>
      </c>
      <c r="CA190" s="223">
        <f t="shared" si="113"/>
        <v>0</v>
      </c>
      <c r="CB190" s="224">
        <f t="shared" si="113"/>
        <v>0</v>
      </c>
      <c r="CD190" s="73">
        <f t="shared" si="118"/>
        <v>1</v>
      </c>
    </row>
    <row r="191" spans="2:82" ht="24" customHeight="1">
      <c r="B191" s="150">
        <v>187</v>
      </c>
      <c r="C191" s="123" t="str">
        <f>IF('農場リース入力（牛含む）'!D41="","",'農場リース入力（牛含む）'!D41)</f>
        <v/>
      </c>
      <c r="D191" s="352">
        <f>IF('農場リース入力（牛含む）'!G41="",0,'農場リース入力（牛含む）'!G41+'農場リース入力（牛含む）'!H41)</f>
        <v>0</v>
      </c>
      <c r="E191" s="376">
        <v>1</v>
      </c>
      <c r="F191" s="221">
        <f>'農場リース入力（牛含む）'!Y41</f>
        <v>0</v>
      </c>
      <c r="G191" s="123">
        <f>IF('農場リース入力（牛含む）'!F41="",0,'農場リース入力（牛含む）'!F41-'農場リース入力（牛含む）'!H41)</f>
        <v>0</v>
      </c>
      <c r="H191" s="218" t="s">
        <v>231</v>
      </c>
      <c r="I191" s="520"/>
      <c r="J191" s="511">
        <v>0.25</v>
      </c>
      <c r="K191" s="494">
        <v>100</v>
      </c>
      <c r="L191" s="328">
        <f t="shared" si="114"/>
        <v>0</v>
      </c>
      <c r="M191" s="223">
        <f t="shared" si="88"/>
        <v>0</v>
      </c>
      <c r="N191" s="223">
        <f t="shared" si="109"/>
        <v>0</v>
      </c>
      <c r="O191" s="223">
        <f t="shared" si="109"/>
        <v>0</v>
      </c>
      <c r="P191" s="223">
        <f t="shared" si="109"/>
        <v>0</v>
      </c>
      <c r="Q191" s="223">
        <f t="shared" si="109"/>
        <v>0</v>
      </c>
      <c r="R191" s="223">
        <f t="shared" si="109"/>
        <v>0</v>
      </c>
      <c r="S191" s="223">
        <f t="shared" si="109"/>
        <v>0</v>
      </c>
      <c r="T191" s="223">
        <f t="shared" si="109"/>
        <v>0</v>
      </c>
      <c r="U191" s="223">
        <f t="shared" si="109"/>
        <v>0</v>
      </c>
      <c r="V191" s="223">
        <f t="shared" si="109"/>
        <v>0</v>
      </c>
      <c r="W191" s="223">
        <f t="shared" si="109"/>
        <v>0</v>
      </c>
      <c r="X191" s="223">
        <f t="shared" si="109"/>
        <v>0</v>
      </c>
      <c r="Y191" s="224">
        <f t="shared" si="109"/>
        <v>0</v>
      </c>
      <c r="Z191" s="328">
        <f t="shared" si="110"/>
        <v>0</v>
      </c>
      <c r="AA191" s="223">
        <f t="shared" si="110"/>
        <v>0</v>
      </c>
      <c r="AB191" s="223">
        <f t="shared" si="110"/>
        <v>0</v>
      </c>
      <c r="AC191" s="223">
        <f t="shared" si="110"/>
        <v>0</v>
      </c>
      <c r="AD191" s="223">
        <f t="shared" si="110"/>
        <v>0</v>
      </c>
      <c r="AE191" s="223">
        <f t="shared" si="110"/>
        <v>0</v>
      </c>
      <c r="AF191" s="223">
        <f t="shared" si="110"/>
        <v>0</v>
      </c>
      <c r="AG191" s="223">
        <f t="shared" si="110"/>
        <v>0</v>
      </c>
      <c r="AH191" s="223">
        <f t="shared" si="110"/>
        <v>0</v>
      </c>
      <c r="AI191" s="223">
        <f t="shared" si="110"/>
        <v>0</v>
      </c>
      <c r="AJ191" s="223">
        <f t="shared" si="110"/>
        <v>0</v>
      </c>
      <c r="AK191" s="223">
        <f t="shared" si="110"/>
        <v>0</v>
      </c>
      <c r="AL191" s="224">
        <f t="shared" si="110"/>
        <v>0</v>
      </c>
      <c r="AM191" s="328">
        <f t="shared" si="115"/>
        <v>0</v>
      </c>
      <c r="AN191" s="223">
        <f t="shared" si="111"/>
        <v>0</v>
      </c>
      <c r="AO191" s="223">
        <f t="shared" si="111"/>
        <v>0</v>
      </c>
      <c r="AP191" s="223">
        <f t="shared" si="111"/>
        <v>0</v>
      </c>
      <c r="AQ191" s="223">
        <f t="shared" si="111"/>
        <v>0</v>
      </c>
      <c r="AR191" s="223">
        <f t="shared" si="111"/>
        <v>0</v>
      </c>
      <c r="AS191" s="223">
        <f t="shared" si="111"/>
        <v>0</v>
      </c>
      <c r="AT191" s="223">
        <f t="shared" si="111"/>
        <v>0</v>
      </c>
      <c r="AU191" s="223">
        <f t="shared" si="111"/>
        <v>0</v>
      </c>
      <c r="AV191" s="223">
        <f t="shared" si="111"/>
        <v>0</v>
      </c>
      <c r="AW191" s="223">
        <f t="shared" si="111"/>
        <v>0</v>
      </c>
      <c r="AX191" s="223">
        <f t="shared" si="111"/>
        <v>0</v>
      </c>
      <c r="AY191" s="223">
        <f t="shared" si="111"/>
        <v>0</v>
      </c>
      <c r="AZ191" s="224">
        <f t="shared" si="111"/>
        <v>0</v>
      </c>
      <c r="BA191" s="328">
        <f t="shared" si="116"/>
        <v>0</v>
      </c>
      <c r="BB191" s="223">
        <f t="shared" si="112"/>
        <v>0</v>
      </c>
      <c r="BC191" s="223">
        <f t="shared" si="112"/>
        <v>0</v>
      </c>
      <c r="BD191" s="223">
        <f t="shared" si="112"/>
        <v>0</v>
      </c>
      <c r="BE191" s="223">
        <f t="shared" si="112"/>
        <v>0</v>
      </c>
      <c r="BF191" s="223">
        <f t="shared" si="112"/>
        <v>0</v>
      </c>
      <c r="BG191" s="223">
        <f t="shared" si="112"/>
        <v>0</v>
      </c>
      <c r="BH191" s="223">
        <f t="shared" si="112"/>
        <v>0</v>
      </c>
      <c r="BI191" s="223">
        <f t="shared" si="112"/>
        <v>0</v>
      </c>
      <c r="BJ191" s="223">
        <f t="shared" si="112"/>
        <v>0</v>
      </c>
      <c r="BK191" s="223">
        <f t="shared" si="112"/>
        <v>0</v>
      </c>
      <c r="BL191" s="223">
        <f t="shared" si="112"/>
        <v>0</v>
      </c>
      <c r="BM191" s="223">
        <f t="shared" si="112"/>
        <v>0</v>
      </c>
      <c r="BN191" s="224">
        <f t="shared" si="112"/>
        <v>0</v>
      </c>
      <c r="BO191" s="328">
        <f t="shared" si="117"/>
        <v>0</v>
      </c>
      <c r="BP191" s="223">
        <f t="shared" si="113"/>
        <v>0</v>
      </c>
      <c r="BQ191" s="223">
        <f t="shared" si="113"/>
        <v>0</v>
      </c>
      <c r="BR191" s="223">
        <f t="shared" si="113"/>
        <v>0</v>
      </c>
      <c r="BS191" s="223">
        <f t="shared" si="113"/>
        <v>0</v>
      </c>
      <c r="BT191" s="223">
        <f t="shared" si="113"/>
        <v>0</v>
      </c>
      <c r="BU191" s="223">
        <f t="shared" si="113"/>
        <v>0</v>
      </c>
      <c r="BV191" s="223">
        <f t="shared" si="113"/>
        <v>0</v>
      </c>
      <c r="BW191" s="223">
        <f t="shared" si="113"/>
        <v>0</v>
      </c>
      <c r="BX191" s="223">
        <f t="shared" si="113"/>
        <v>0</v>
      </c>
      <c r="BY191" s="223">
        <f t="shared" si="113"/>
        <v>0</v>
      </c>
      <c r="BZ191" s="223">
        <f t="shared" si="113"/>
        <v>0</v>
      </c>
      <c r="CA191" s="223">
        <f t="shared" si="113"/>
        <v>0</v>
      </c>
      <c r="CB191" s="224">
        <f t="shared" si="113"/>
        <v>0</v>
      </c>
      <c r="CD191" s="73">
        <f t="shared" si="118"/>
        <v>1</v>
      </c>
    </row>
    <row r="192" spans="2:82" ht="24" customHeight="1">
      <c r="B192" s="150">
        <v>188</v>
      </c>
      <c r="C192" s="123" t="str">
        <f>IF('農場リース入力（牛含む）'!D42="","",'農場リース入力（牛含む）'!D42)</f>
        <v/>
      </c>
      <c r="D192" s="352">
        <f>IF('農場リース入力（牛含む）'!G42="",0,'農場リース入力（牛含む）'!G42+'農場リース入力（牛含む）'!H42)</f>
        <v>0</v>
      </c>
      <c r="E192" s="376">
        <v>1</v>
      </c>
      <c r="F192" s="221">
        <f>'農場リース入力（牛含む）'!Y42</f>
        <v>0</v>
      </c>
      <c r="G192" s="123">
        <f>IF('農場リース入力（牛含む）'!F42="",0,'農場リース入力（牛含む）'!F42-'農場リース入力（牛含む）'!H42)</f>
        <v>0</v>
      </c>
      <c r="H192" s="218" t="s">
        <v>231</v>
      </c>
      <c r="I192" s="520"/>
      <c r="J192" s="511">
        <v>0.25</v>
      </c>
      <c r="K192" s="494">
        <v>100</v>
      </c>
      <c r="L192" s="328">
        <f t="shared" si="114"/>
        <v>0</v>
      </c>
      <c r="M192" s="223">
        <f t="shared" si="88"/>
        <v>0</v>
      </c>
      <c r="N192" s="223">
        <f t="shared" si="109"/>
        <v>0</v>
      </c>
      <c r="O192" s="223">
        <f t="shared" si="109"/>
        <v>0</v>
      </c>
      <c r="P192" s="223">
        <f t="shared" si="109"/>
        <v>0</v>
      </c>
      <c r="Q192" s="223">
        <f t="shared" si="109"/>
        <v>0</v>
      </c>
      <c r="R192" s="223">
        <f t="shared" si="109"/>
        <v>0</v>
      </c>
      <c r="S192" s="223">
        <f t="shared" si="109"/>
        <v>0</v>
      </c>
      <c r="T192" s="223">
        <f t="shared" si="109"/>
        <v>0</v>
      </c>
      <c r="U192" s="223">
        <f t="shared" si="109"/>
        <v>0</v>
      </c>
      <c r="V192" s="223">
        <f t="shared" si="109"/>
        <v>0</v>
      </c>
      <c r="W192" s="223">
        <f t="shared" si="109"/>
        <v>0</v>
      </c>
      <c r="X192" s="223">
        <f t="shared" si="109"/>
        <v>0</v>
      </c>
      <c r="Y192" s="224">
        <f t="shared" si="109"/>
        <v>0</v>
      </c>
      <c r="Z192" s="328">
        <f t="shared" si="110"/>
        <v>0</v>
      </c>
      <c r="AA192" s="223">
        <f t="shared" si="110"/>
        <v>0</v>
      </c>
      <c r="AB192" s="223">
        <f t="shared" si="110"/>
        <v>0</v>
      </c>
      <c r="AC192" s="223">
        <f t="shared" si="110"/>
        <v>0</v>
      </c>
      <c r="AD192" s="223">
        <f t="shared" si="110"/>
        <v>0</v>
      </c>
      <c r="AE192" s="223">
        <f t="shared" si="110"/>
        <v>0</v>
      </c>
      <c r="AF192" s="223">
        <f t="shared" si="110"/>
        <v>0</v>
      </c>
      <c r="AG192" s="223">
        <f t="shared" si="110"/>
        <v>0</v>
      </c>
      <c r="AH192" s="223">
        <f t="shared" si="110"/>
        <v>0</v>
      </c>
      <c r="AI192" s="223">
        <f t="shared" si="110"/>
        <v>0</v>
      </c>
      <c r="AJ192" s="223">
        <f t="shared" si="110"/>
        <v>0</v>
      </c>
      <c r="AK192" s="223">
        <f t="shared" si="110"/>
        <v>0</v>
      </c>
      <c r="AL192" s="224">
        <f t="shared" si="110"/>
        <v>0</v>
      </c>
      <c r="AM192" s="328">
        <f t="shared" si="115"/>
        <v>0</v>
      </c>
      <c r="AN192" s="223">
        <f t="shared" si="111"/>
        <v>0</v>
      </c>
      <c r="AO192" s="223">
        <f t="shared" si="111"/>
        <v>0</v>
      </c>
      <c r="AP192" s="223">
        <f t="shared" si="111"/>
        <v>0</v>
      </c>
      <c r="AQ192" s="223">
        <f t="shared" si="111"/>
        <v>0</v>
      </c>
      <c r="AR192" s="223">
        <f t="shared" si="111"/>
        <v>0</v>
      </c>
      <c r="AS192" s="223">
        <f t="shared" si="111"/>
        <v>0</v>
      </c>
      <c r="AT192" s="223">
        <f t="shared" si="111"/>
        <v>0</v>
      </c>
      <c r="AU192" s="223">
        <f t="shared" si="111"/>
        <v>0</v>
      </c>
      <c r="AV192" s="223">
        <f t="shared" si="111"/>
        <v>0</v>
      </c>
      <c r="AW192" s="223">
        <f t="shared" si="111"/>
        <v>0</v>
      </c>
      <c r="AX192" s="223">
        <f t="shared" si="111"/>
        <v>0</v>
      </c>
      <c r="AY192" s="223">
        <f t="shared" si="111"/>
        <v>0</v>
      </c>
      <c r="AZ192" s="224">
        <f t="shared" si="111"/>
        <v>0</v>
      </c>
      <c r="BA192" s="328">
        <f t="shared" si="116"/>
        <v>0</v>
      </c>
      <c r="BB192" s="223">
        <f t="shared" si="112"/>
        <v>0</v>
      </c>
      <c r="BC192" s="223">
        <f t="shared" si="112"/>
        <v>0</v>
      </c>
      <c r="BD192" s="223">
        <f t="shared" si="112"/>
        <v>0</v>
      </c>
      <c r="BE192" s="223">
        <f t="shared" si="112"/>
        <v>0</v>
      </c>
      <c r="BF192" s="223">
        <f t="shared" si="112"/>
        <v>0</v>
      </c>
      <c r="BG192" s="223">
        <f t="shared" si="112"/>
        <v>0</v>
      </c>
      <c r="BH192" s="223">
        <f t="shared" si="112"/>
        <v>0</v>
      </c>
      <c r="BI192" s="223">
        <f t="shared" si="112"/>
        <v>0</v>
      </c>
      <c r="BJ192" s="223">
        <f t="shared" si="112"/>
        <v>0</v>
      </c>
      <c r="BK192" s="223">
        <f t="shared" si="112"/>
        <v>0</v>
      </c>
      <c r="BL192" s="223">
        <f t="shared" si="112"/>
        <v>0</v>
      </c>
      <c r="BM192" s="223">
        <f t="shared" si="112"/>
        <v>0</v>
      </c>
      <c r="BN192" s="224">
        <f t="shared" si="112"/>
        <v>0</v>
      </c>
      <c r="BO192" s="328">
        <f t="shared" si="117"/>
        <v>0</v>
      </c>
      <c r="BP192" s="223">
        <f t="shared" si="113"/>
        <v>0</v>
      </c>
      <c r="BQ192" s="223">
        <f t="shared" si="113"/>
        <v>0</v>
      </c>
      <c r="BR192" s="223">
        <f t="shared" si="113"/>
        <v>0</v>
      </c>
      <c r="BS192" s="223">
        <f t="shared" si="113"/>
        <v>0</v>
      </c>
      <c r="BT192" s="223">
        <f t="shared" si="113"/>
        <v>0</v>
      </c>
      <c r="BU192" s="223">
        <f t="shared" si="113"/>
        <v>0</v>
      </c>
      <c r="BV192" s="223">
        <f t="shared" si="113"/>
        <v>0</v>
      </c>
      <c r="BW192" s="223">
        <f t="shared" si="113"/>
        <v>0</v>
      </c>
      <c r="BX192" s="223">
        <f t="shared" si="113"/>
        <v>0</v>
      </c>
      <c r="BY192" s="223">
        <f t="shared" si="113"/>
        <v>0</v>
      </c>
      <c r="BZ192" s="223">
        <f t="shared" si="113"/>
        <v>0</v>
      </c>
      <c r="CA192" s="223">
        <f t="shared" si="113"/>
        <v>0</v>
      </c>
      <c r="CB192" s="224">
        <f t="shared" si="113"/>
        <v>0</v>
      </c>
      <c r="CD192" s="73">
        <f t="shared" si="118"/>
        <v>1</v>
      </c>
    </row>
    <row r="193" spans="2:82" ht="24" customHeight="1">
      <c r="B193" s="150">
        <v>189</v>
      </c>
      <c r="C193" s="123" t="str">
        <f>IF('農場リース入力（牛含む）'!D43="","",'農場リース入力（牛含む）'!D43)</f>
        <v/>
      </c>
      <c r="D193" s="352">
        <f>IF('農場リース入力（牛含む）'!G43="",0,'農場リース入力（牛含む）'!G43+'農場リース入力（牛含む）'!H43)</f>
        <v>0</v>
      </c>
      <c r="E193" s="376">
        <v>1</v>
      </c>
      <c r="F193" s="221">
        <f>'農場リース入力（牛含む）'!Y43</f>
        <v>0</v>
      </c>
      <c r="G193" s="123">
        <f>IF('農場リース入力（牛含む）'!F43="",0,'農場リース入力（牛含む）'!F43-'農場リース入力（牛含む）'!H43)</f>
        <v>0</v>
      </c>
      <c r="H193" s="218" t="s">
        <v>231</v>
      </c>
      <c r="I193" s="520"/>
      <c r="J193" s="511">
        <v>0.25</v>
      </c>
      <c r="K193" s="494">
        <v>100</v>
      </c>
      <c r="L193" s="328">
        <f t="shared" si="114"/>
        <v>0</v>
      </c>
      <c r="M193" s="223">
        <f t="shared" si="88"/>
        <v>0</v>
      </c>
      <c r="N193" s="223">
        <f t="shared" si="109"/>
        <v>0</v>
      </c>
      <c r="O193" s="223">
        <f t="shared" si="109"/>
        <v>0</v>
      </c>
      <c r="P193" s="223">
        <f t="shared" si="109"/>
        <v>0</v>
      </c>
      <c r="Q193" s="223">
        <f t="shared" si="109"/>
        <v>0</v>
      </c>
      <c r="R193" s="223">
        <f t="shared" si="109"/>
        <v>0</v>
      </c>
      <c r="S193" s="223">
        <f t="shared" si="109"/>
        <v>0</v>
      </c>
      <c r="T193" s="223">
        <f t="shared" si="109"/>
        <v>0</v>
      </c>
      <c r="U193" s="223">
        <f t="shared" si="109"/>
        <v>0</v>
      </c>
      <c r="V193" s="223">
        <f t="shared" si="109"/>
        <v>0</v>
      </c>
      <c r="W193" s="223">
        <f t="shared" si="109"/>
        <v>0</v>
      </c>
      <c r="X193" s="223">
        <f t="shared" si="109"/>
        <v>0</v>
      </c>
      <c r="Y193" s="224">
        <f t="shared" si="109"/>
        <v>0</v>
      </c>
      <c r="Z193" s="328">
        <f t="shared" si="110"/>
        <v>0</v>
      </c>
      <c r="AA193" s="223">
        <f t="shared" si="110"/>
        <v>0</v>
      </c>
      <c r="AB193" s="223">
        <f t="shared" si="110"/>
        <v>0</v>
      </c>
      <c r="AC193" s="223">
        <f t="shared" si="110"/>
        <v>0</v>
      </c>
      <c r="AD193" s="223">
        <f t="shared" si="110"/>
        <v>0</v>
      </c>
      <c r="AE193" s="223">
        <f t="shared" si="110"/>
        <v>0</v>
      </c>
      <c r="AF193" s="223">
        <f t="shared" si="110"/>
        <v>0</v>
      </c>
      <c r="AG193" s="223">
        <f t="shared" si="110"/>
        <v>0</v>
      </c>
      <c r="AH193" s="223">
        <f t="shared" si="110"/>
        <v>0</v>
      </c>
      <c r="AI193" s="223">
        <f t="shared" si="110"/>
        <v>0</v>
      </c>
      <c r="AJ193" s="223">
        <f t="shared" si="110"/>
        <v>0</v>
      </c>
      <c r="AK193" s="223">
        <f t="shared" si="110"/>
        <v>0</v>
      </c>
      <c r="AL193" s="224">
        <f t="shared" si="110"/>
        <v>0</v>
      </c>
      <c r="AM193" s="328">
        <f t="shared" si="115"/>
        <v>0</v>
      </c>
      <c r="AN193" s="223">
        <f t="shared" si="111"/>
        <v>0</v>
      </c>
      <c r="AO193" s="223">
        <f t="shared" si="111"/>
        <v>0</v>
      </c>
      <c r="AP193" s="223">
        <f t="shared" si="111"/>
        <v>0</v>
      </c>
      <c r="AQ193" s="223">
        <f t="shared" si="111"/>
        <v>0</v>
      </c>
      <c r="AR193" s="223">
        <f t="shared" si="111"/>
        <v>0</v>
      </c>
      <c r="AS193" s="223">
        <f t="shared" si="111"/>
        <v>0</v>
      </c>
      <c r="AT193" s="223">
        <f t="shared" si="111"/>
        <v>0</v>
      </c>
      <c r="AU193" s="223">
        <f t="shared" si="111"/>
        <v>0</v>
      </c>
      <c r="AV193" s="223">
        <f t="shared" si="111"/>
        <v>0</v>
      </c>
      <c r="AW193" s="223">
        <f t="shared" si="111"/>
        <v>0</v>
      </c>
      <c r="AX193" s="223">
        <f t="shared" si="111"/>
        <v>0</v>
      </c>
      <c r="AY193" s="223">
        <f t="shared" si="111"/>
        <v>0</v>
      </c>
      <c r="AZ193" s="224">
        <f t="shared" si="111"/>
        <v>0</v>
      </c>
      <c r="BA193" s="328">
        <f t="shared" si="116"/>
        <v>0</v>
      </c>
      <c r="BB193" s="223">
        <f t="shared" si="112"/>
        <v>0</v>
      </c>
      <c r="BC193" s="223">
        <f t="shared" si="112"/>
        <v>0</v>
      </c>
      <c r="BD193" s="223">
        <f t="shared" si="112"/>
        <v>0</v>
      </c>
      <c r="BE193" s="223">
        <f t="shared" si="112"/>
        <v>0</v>
      </c>
      <c r="BF193" s="223">
        <f t="shared" si="112"/>
        <v>0</v>
      </c>
      <c r="BG193" s="223">
        <f t="shared" si="112"/>
        <v>0</v>
      </c>
      <c r="BH193" s="223">
        <f t="shared" si="112"/>
        <v>0</v>
      </c>
      <c r="BI193" s="223">
        <f t="shared" si="112"/>
        <v>0</v>
      </c>
      <c r="BJ193" s="223">
        <f t="shared" si="112"/>
        <v>0</v>
      </c>
      <c r="BK193" s="223">
        <f t="shared" si="112"/>
        <v>0</v>
      </c>
      <c r="BL193" s="223">
        <f t="shared" si="112"/>
        <v>0</v>
      </c>
      <c r="BM193" s="223">
        <f t="shared" si="112"/>
        <v>0</v>
      </c>
      <c r="BN193" s="224">
        <f t="shared" si="112"/>
        <v>0</v>
      </c>
      <c r="BO193" s="328">
        <f t="shared" si="117"/>
        <v>0</v>
      </c>
      <c r="BP193" s="223">
        <f t="shared" si="113"/>
        <v>0</v>
      </c>
      <c r="BQ193" s="223">
        <f t="shared" si="113"/>
        <v>0</v>
      </c>
      <c r="BR193" s="223">
        <f t="shared" si="113"/>
        <v>0</v>
      </c>
      <c r="BS193" s="223">
        <f t="shared" si="113"/>
        <v>0</v>
      </c>
      <c r="BT193" s="223">
        <f t="shared" si="113"/>
        <v>0</v>
      </c>
      <c r="BU193" s="223">
        <f t="shared" si="113"/>
        <v>0</v>
      </c>
      <c r="BV193" s="223">
        <f t="shared" si="113"/>
        <v>0</v>
      </c>
      <c r="BW193" s="223">
        <f t="shared" si="113"/>
        <v>0</v>
      </c>
      <c r="BX193" s="223">
        <f t="shared" si="113"/>
        <v>0</v>
      </c>
      <c r="BY193" s="223">
        <f t="shared" si="113"/>
        <v>0</v>
      </c>
      <c r="BZ193" s="223">
        <f t="shared" si="113"/>
        <v>0</v>
      </c>
      <c r="CA193" s="223">
        <f t="shared" si="113"/>
        <v>0</v>
      </c>
      <c r="CB193" s="224">
        <f t="shared" si="113"/>
        <v>0</v>
      </c>
      <c r="CD193" s="73">
        <f t="shared" si="118"/>
        <v>1</v>
      </c>
    </row>
    <row r="194" spans="2:82" ht="24" customHeight="1">
      <c r="B194" s="150">
        <v>190</v>
      </c>
      <c r="C194" s="497" t="str">
        <f>IF('農場リース入力（牛含む）'!D44="","",'農場リース入力（牛含む）'!D44)</f>
        <v/>
      </c>
      <c r="D194" s="355">
        <f>IF('農場リース入力（牛含む）'!G44="",0,'農場リース入力（牛含む）'!G44+'農場リース入力（牛含む）'!H44)</f>
        <v>0</v>
      </c>
      <c r="E194" s="377">
        <v>1</v>
      </c>
      <c r="F194" s="498">
        <f>'農場リース入力（牛含む）'!Y44</f>
        <v>0</v>
      </c>
      <c r="G194" s="497">
        <f>IF('農場リース入力（牛含む）'!F44="",0,'農場リース入力（牛含む）'!F44-'農場リース入力（牛含む）'!H44)</f>
        <v>0</v>
      </c>
      <c r="H194" s="219" t="s">
        <v>231</v>
      </c>
      <c r="I194" s="521"/>
      <c r="J194" s="512">
        <v>0.25</v>
      </c>
      <c r="K194" s="499">
        <v>100</v>
      </c>
      <c r="L194" s="328">
        <f t="shared" si="114"/>
        <v>0</v>
      </c>
      <c r="M194" s="223">
        <f t="shared" si="88"/>
        <v>0</v>
      </c>
      <c r="N194" s="223">
        <f t="shared" si="109"/>
        <v>0</v>
      </c>
      <c r="O194" s="223">
        <f t="shared" si="109"/>
        <v>0</v>
      </c>
      <c r="P194" s="223">
        <f t="shared" si="109"/>
        <v>0</v>
      </c>
      <c r="Q194" s="223">
        <f t="shared" si="109"/>
        <v>0</v>
      </c>
      <c r="R194" s="223">
        <f t="shared" si="109"/>
        <v>0</v>
      </c>
      <c r="S194" s="223">
        <f t="shared" si="109"/>
        <v>0</v>
      </c>
      <c r="T194" s="223">
        <f t="shared" si="109"/>
        <v>0</v>
      </c>
      <c r="U194" s="223">
        <f t="shared" si="109"/>
        <v>0</v>
      </c>
      <c r="V194" s="223">
        <f t="shared" si="109"/>
        <v>0</v>
      </c>
      <c r="W194" s="223">
        <f t="shared" si="109"/>
        <v>0</v>
      </c>
      <c r="X194" s="223">
        <f t="shared" si="109"/>
        <v>0</v>
      </c>
      <c r="Y194" s="224">
        <f t="shared" si="109"/>
        <v>0</v>
      </c>
      <c r="Z194" s="328">
        <f t="shared" si="110"/>
        <v>0</v>
      </c>
      <c r="AA194" s="223">
        <f t="shared" si="110"/>
        <v>0</v>
      </c>
      <c r="AB194" s="223">
        <f t="shared" si="110"/>
        <v>0</v>
      </c>
      <c r="AC194" s="223">
        <f t="shared" si="110"/>
        <v>0</v>
      </c>
      <c r="AD194" s="223">
        <f t="shared" si="110"/>
        <v>0</v>
      </c>
      <c r="AE194" s="223">
        <f t="shared" si="110"/>
        <v>0</v>
      </c>
      <c r="AF194" s="223">
        <f t="shared" si="110"/>
        <v>0</v>
      </c>
      <c r="AG194" s="223">
        <f t="shared" si="110"/>
        <v>0</v>
      </c>
      <c r="AH194" s="223">
        <f t="shared" si="110"/>
        <v>0</v>
      </c>
      <c r="AI194" s="223">
        <f t="shared" si="110"/>
        <v>0</v>
      </c>
      <c r="AJ194" s="223">
        <f t="shared" si="110"/>
        <v>0</v>
      </c>
      <c r="AK194" s="223">
        <f t="shared" si="110"/>
        <v>0</v>
      </c>
      <c r="AL194" s="224">
        <f t="shared" si="110"/>
        <v>0</v>
      </c>
      <c r="AM194" s="328">
        <f t="shared" si="115"/>
        <v>0</v>
      </c>
      <c r="AN194" s="223">
        <f t="shared" si="111"/>
        <v>0</v>
      </c>
      <c r="AO194" s="223">
        <f t="shared" si="111"/>
        <v>0</v>
      </c>
      <c r="AP194" s="223">
        <f t="shared" si="111"/>
        <v>0</v>
      </c>
      <c r="AQ194" s="223">
        <f t="shared" si="111"/>
        <v>0</v>
      </c>
      <c r="AR194" s="223">
        <f t="shared" si="111"/>
        <v>0</v>
      </c>
      <c r="AS194" s="223">
        <f t="shared" si="111"/>
        <v>0</v>
      </c>
      <c r="AT194" s="223">
        <f t="shared" si="111"/>
        <v>0</v>
      </c>
      <c r="AU194" s="223">
        <f t="shared" si="111"/>
        <v>0</v>
      </c>
      <c r="AV194" s="223">
        <f t="shared" si="111"/>
        <v>0</v>
      </c>
      <c r="AW194" s="223">
        <f t="shared" si="111"/>
        <v>0</v>
      </c>
      <c r="AX194" s="223">
        <f t="shared" si="111"/>
        <v>0</v>
      </c>
      <c r="AY194" s="223">
        <f t="shared" si="111"/>
        <v>0</v>
      </c>
      <c r="AZ194" s="224">
        <f t="shared" si="111"/>
        <v>0</v>
      </c>
      <c r="BA194" s="328">
        <f t="shared" si="116"/>
        <v>0</v>
      </c>
      <c r="BB194" s="223">
        <f t="shared" si="112"/>
        <v>0</v>
      </c>
      <c r="BC194" s="223">
        <f t="shared" si="112"/>
        <v>0</v>
      </c>
      <c r="BD194" s="223">
        <f t="shared" si="112"/>
        <v>0</v>
      </c>
      <c r="BE194" s="223">
        <f t="shared" si="112"/>
        <v>0</v>
      </c>
      <c r="BF194" s="223">
        <f t="shared" si="112"/>
        <v>0</v>
      </c>
      <c r="BG194" s="223">
        <f t="shared" si="112"/>
        <v>0</v>
      </c>
      <c r="BH194" s="223">
        <f t="shared" si="112"/>
        <v>0</v>
      </c>
      <c r="BI194" s="223">
        <f t="shared" si="112"/>
        <v>0</v>
      </c>
      <c r="BJ194" s="223">
        <f t="shared" si="112"/>
        <v>0</v>
      </c>
      <c r="BK194" s="223">
        <f t="shared" si="112"/>
        <v>0</v>
      </c>
      <c r="BL194" s="223">
        <f t="shared" si="112"/>
        <v>0</v>
      </c>
      <c r="BM194" s="223">
        <f t="shared" si="112"/>
        <v>0</v>
      </c>
      <c r="BN194" s="224">
        <f t="shared" si="112"/>
        <v>0</v>
      </c>
      <c r="BO194" s="328">
        <f t="shared" si="117"/>
        <v>0</v>
      </c>
      <c r="BP194" s="223">
        <f t="shared" si="113"/>
        <v>0</v>
      </c>
      <c r="BQ194" s="223">
        <f t="shared" si="113"/>
        <v>0</v>
      </c>
      <c r="BR194" s="223">
        <f t="shared" si="113"/>
        <v>0</v>
      </c>
      <c r="BS194" s="223">
        <f t="shared" si="113"/>
        <v>0</v>
      </c>
      <c r="BT194" s="223">
        <f t="shared" si="113"/>
        <v>0</v>
      </c>
      <c r="BU194" s="223">
        <f t="shared" si="113"/>
        <v>0</v>
      </c>
      <c r="BV194" s="223">
        <f t="shared" si="113"/>
        <v>0</v>
      </c>
      <c r="BW194" s="223">
        <f t="shared" si="113"/>
        <v>0</v>
      </c>
      <c r="BX194" s="223">
        <f t="shared" si="113"/>
        <v>0</v>
      </c>
      <c r="BY194" s="223">
        <f t="shared" si="113"/>
        <v>0</v>
      </c>
      <c r="BZ194" s="223">
        <f t="shared" si="113"/>
        <v>0</v>
      </c>
      <c r="CA194" s="223">
        <f t="shared" si="113"/>
        <v>0</v>
      </c>
      <c r="CB194" s="224">
        <f t="shared" si="113"/>
        <v>0</v>
      </c>
      <c r="CD194" s="73">
        <f t="shared" si="118"/>
        <v>1</v>
      </c>
    </row>
    <row r="195" spans="2:82" ht="24" customHeight="1">
      <c r="B195" s="150">
        <v>191</v>
      </c>
      <c r="C195" s="123" t="str">
        <f>IF(その他リース入力!D5="","",その他リース入力!D5)</f>
        <v/>
      </c>
      <c r="D195" s="352">
        <f>IF(その他リース入力!G5="",0,その他リース入力!G5+その他リース入力!H5)</f>
        <v>0</v>
      </c>
      <c r="E195" s="376">
        <v>1</v>
      </c>
      <c r="F195" s="221">
        <f>その他リース入力!Y5</f>
        <v>0</v>
      </c>
      <c r="G195" s="123">
        <f>IF(その他リース入力!F5="",0,その他リース入力!F5-その他リース入力!H5)</f>
        <v>0</v>
      </c>
      <c r="H195" s="218" t="s">
        <v>231</v>
      </c>
      <c r="I195" s="520"/>
      <c r="J195" s="511">
        <v>0.25</v>
      </c>
      <c r="K195" s="500">
        <v>100</v>
      </c>
      <c r="L195" s="328">
        <f t="shared" si="114"/>
        <v>0</v>
      </c>
      <c r="M195" s="223">
        <f t="shared" si="88"/>
        <v>0</v>
      </c>
      <c r="N195" s="223">
        <f t="shared" ref="N195:Y204" si="119">IF(N$3-$D195&lt;0,0,IF(N$3-$D195=0,$L195/12*(12-($E195-1)),IF(N$3-$D195=$G195,$L195/12*($E195-1),IF(N$3-$D195+1&lt;=$G195,$L195,0))))</f>
        <v>0</v>
      </c>
      <c r="O195" s="223">
        <f t="shared" si="119"/>
        <v>0</v>
      </c>
      <c r="P195" s="223">
        <f t="shared" si="119"/>
        <v>0</v>
      </c>
      <c r="Q195" s="223">
        <f t="shared" si="119"/>
        <v>0</v>
      </c>
      <c r="R195" s="223">
        <f t="shared" si="119"/>
        <v>0</v>
      </c>
      <c r="S195" s="223">
        <f t="shared" si="119"/>
        <v>0</v>
      </c>
      <c r="T195" s="223">
        <f t="shared" si="119"/>
        <v>0</v>
      </c>
      <c r="U195" s="223">
        <f t="shared" si="119"/>
        <v>0</v>
      </c>
      <c r="V195" s="223">
        <f t="shared" si="119"/>
        <v>0</v>
      </c>
      <c r="W195" s="223">
        <f t="shared" si="119"/>
        <v>0</v>
      </c>
      <c r="X195" s="223">
        <f t="shared" si="119"/>
        <v>0</v>
      </c>
      <c r="Y195" s="224">
        <f t="shared" si="119"/>
        <v>0</v>
      </c>
      <c r="Z195" s="328">
        <f t="shared" ref="Z195:AL204" si="120">IF($CD195=2,IF($D195=Z$3,$F195,0),0)</f>
        <v>0</v>
      </c>
      <c r="AA195" s="223">
        <f t="shared" si="120"/>
        <v>0</v>
      </c>
      <c r="AB195" s="223">
        <f t="shared" si="120"/>
        <v>0</v>
      </c>
      <c r="AC195" s="223">
        <f t="shared" si="120"/>
        <v>0</v>
      </c>
      <c r="AD195" s="223">
        <f t="shared" si="120"/>
        <v>0</v>
      </c>
      <c r="AE195" s="223">
        <f t="shared" si="120"/>
        <v>0</v>
      </c>
      <c r="AF195" s="223">
        <f t="shared" si="120"/>
        <v>0</v>
      </c>
      <c r="AG195" s="223">
        <f t="shared" si="120"/>
        <v>0</v>
      </c>
      <c r="AH195" s="223">
        <f t="shared" si="120"/>
        <v>0</v>
      </c>
      <c r="AI195" s="223">
        <f t="shared" si="120"/>
        <v>0</v>
      </c>
      <c r="AJ195" s="223">
        <f t="shared" si="120"/>
        <v>0</v>
      </c>
      <c r="AK195" s="223">
        <f t="shared" si="120"/>
        <v>0</v>
      </c>
      <c r="AL195" s="224">
        <f t="shared" si="120"/>
        <v>0</v>
      </c>
      <c r="AM195" s="328">
        <f t="shared" si="115"/>
        <v>0</v>
      </c>
      <c r="AN195" s="223">
        <f t="shared" ref="AN195:AZ204" si="121">IF(AN$3-$D195&lt;0,0,IF(AN$3-$D195=0,$AM195,IF(AN$3-$D195+1&lt;=$G195,$AM195,0)))</f>
        <v>0</v>
      </c>
      <c r="AO195" s="223">
        <f t="shared" si="121"/>
        <v>0</v>
      </c>
      <c r="AP195" s="223">
        <f t="shared" si="121"/>
        <v>0</v>
      </c>
      <c r="AQ195" s="223">
        <f t="shared" si="121"/>
        <v>0</v>
      </c>
      <c r="AR195" s="223">
        <f t="shared" si="121"/>
        <v>0</v>
      </c>
      <c r="AS195" s="223">
        <f t="shared" si="121"/>
        <v>0</v>
      </c>
      <c r="AT195" s="223">
        <f t="shared" si="121"/>
        <v>0</v>
      </c>
      <c r="AU195" s="223">
        <f t="shared" si="121"/>
        <v>0</v>
      </c>
      <c r="AV195" s="223">
        <f t="shared" si="121"/>
        <v>0</v>
      </c>
      <c r="AW195" s="223">
        <f t="shared" si="121"/>
        <v>0</v>
      </c>
      <c r="AX195" s="223">
        <f t="shared" si="121"/>
        <v>0</v>
      </c>
      <c r="AY195" s="223">
        <f t="shared" si="121"/>
        <v>0</v>
      </c>
      <c r="AZ195" s="224">
        <f t="shared" si="121"/>
        <v>0</v>
      </c>
      <c r="BA195" s="328">
        <f t="shared" si="116"/>
        <v>0</v>
      </c>
      <c r="BB195" s="223">
        <f t="shared" ref="BB195:BN204" si="122">IF(BB$3-$D195&lt;0,0,IF(BB$3-$D195=0,$BA195,IF(BB$3-$D195+1&lt;=$G195,$BA195,0)))</f>
        <v>0</v>
      </c>
      <c r="BC195" s="223">
        <f t="shared" si="122"/>
        <v>0</v>
      </c>
      <c r="BD195" s="223">
        <f t="shared" si="122"/>
        <v>0</v>
      </c>
      <c r="BE195" s="223">
        <f t="shared" si="122"/>
        <v>0</v>
      </c>
      <c r="BF195" s="223">
        <f t="shared" si="122"/>
        <v>0</v>
      </c>
      <c r="BG195" s="223">
        <f t="shared" si="122"/>
        <v>0</v>
      </c>
      <c r="BH195" s="223">
        <f t="shared" si="122"/>
        <v>0</v>
      </c>
      <c r="BI195" s="223">
        <f t="shared" si="122"/>
        <v>0</v>
      </c>
      <c r="BJ195" s="223">
        <f t="shared" si="122"/>
        <v>0</v>
      </c>
      <c r="BK195" s="223">
        <f t="shared" si="122"/>
        <v>0</v>
      </c>
      <c r="BL195" s="223">
        <f t="shared" si="122"/>
        <v>0</v>
      </c>
      <c r="BM195" s="223">
        <f t="shared" si="122"/>
        <v>0</v>
      </c>
      <c r="BN195" s="224">
        <f t="shared" si="122"/>
        <v>0</v>
      </c>
      <c r="BO195" s="328">
        <f t="shared" si="117"/>
        <v>0</v>
      </c>
      <c r="BP195" s="223">
        <f t="shared" ref="BP195:CB204" si="123">IF(BP$3-$D195&lt;0,0,IF(BP$3-$D195=0,$BO195,IF(BP$3-$D195+1&lt;=$G195,$BO195,0)))</f>
        <v>0</v>
      </c>
      <c r="BQ195" s="223">
        <f t="shared" si="123"/>
        <v>0</v>
      </c>
      <c r="BR195" s="223">
        <f t="shared" si="123"/>
        <v>0</v>
      </c>
      <c r="BS195" s="223">
        <f t="shared" si="123"/>
        <v>0</v>
      </c>
      <c r="BT195" s="223">
        <f t="shared" si="123"/>
        <v>0</v>
      </c>
      <c r="BU195" s="223">
        <f t="shared" si="123"/>
        <v>0</v>
      </c>
      <c r="BV195" s="223">
        <f t="shared" si="123"/>
        <v>0</v>
      </c>
      <c r="BW195" s="223">
        <f t="shared" si="123"/>
        <v>0</v>
      </c>
      <c r="BX195" s="223">
        <f t="shared" si="123"/>
        <v>0</v>
      </c>
      <c r="BY195" s="223">
        <f t="shared" si="123"/>
        <v>0</v>
      </c>
      <c r="BZ195" s="223">
        <f t="shared" si="123"/>
        <v>0</v>
      </c>
      <c r="CA195" s="223">
        <f t="shared" si="123"/>
        <v>0</v>
      </c>
      <c r="CB195" s="224">
        <f t="shared" si="123"/>
        <v>0</v>
      </c>
      <c r="CD195" s="73">
        <f t="shared" si="118"/>
        <v>1</v>
      </c>
    </row>
    <row r="196" spans="2:82" ht="24" customHeight="1">
      <c r="B196" s="150">
        <v>192</v>
      </c>
      <c r="C196" s="123" t="str">
        <f>IF(その他リース入力!D6="","",その他リース入力!D6)</f>
        <v/>
      </c>
      <c r="D196" s="352">
        <f>IF(その他リース入力!G6="",0,その他リース入力!G6+その他リース入力!H6)</f>
        <v>0</v>
      </c>
      <c r="E196" s="376">
        <v>1</v>
      </c>
      <c r="F196" s="221">
        <f>その他リース入力!Y6</f>
        <v>0</v>
      </c>
      <c r="G196" s="123">
        <f>IF(その他リース入力!F6="",0,その他リース入力!F6-その他リース入力!H6)</f>
        <v>0</v>
      </c>
      <c r="H196" s="218" t="s">
        <v>231</v>
      </c>
      <c r="I196" s="520"/>
      <c r="J196" s="511">
        <v>0.25</v>
      </c>
      <c r="K196" s="494">
        <v>100</v>
      </c>
      <c r="L196" s="328">
        <f t="shared" si="114"/>
        <v>0</v>
      </c>
      <c r="M196" s="223">
        <f t="shared" si="88"/>
        <v>0</v>
      </c>
      <c r="N196" s="223">
        <f t="shared" si="119"/>
        <v>0</v>
      </c>
      <c r="O196" s="223">
        <f t="shared" si="119"/>
        <v>0</v>
      </c>
      <c r="P196" s="223">
        <f t="shared" si="119"/>
        <v>0</v>
      </c>
      <c r="Q196" s="223">
        <f t="shared" si="119"/>
        <v>0</v>
      </c>
      <c r="R196" s="223">
        <f t="shared" si="119"/>
        <v>0</v>
      </c>
      <c r="S196" s="223">
        <f t="shared" si="119"/>
        <v>0</v>
      </c>
      <c r="T196" s="223">
        <f t="shared" si="119"/>
        <v>0</v>
      </c>
      <c r="U196" s="223">
        <f t="shared" si="119"/>
        <v>0</v>
      </c>
      <c r="V196" s="223">
        <f t="shared" si="119"/>
        <v>0</v>
      </c>
      <c r="W196" s="223">
        <f t="shared" si="119"/>
        <v>0</v>
      </c>
      <c r="X196" s="223">
        <f t="shared" si="119"/>
        <v>0</v>
      </c>
      <c r="Y196" s="224">
        <f t="shared" si="119"/>
        <v>0</v>
      </c>
      <c r="Z196" s="328">
        <f t="shared" si="120"/>
        <v>0</v>
      </c>
      <c r="AA196" s="223">
        <f t="shared" si="120"/>
        <v>0</v>
      </c>
      <c r="AB196" s="223">
        <f t="shared" si="120"/>
        <v>0</v>
      </c>
      <c r="AC196" s="223">
        <f t="shared" si="120"/>
        <v>0</v>
      </c>
      <c r="AD196" s="223">
        <f t="shared" si="120"/>
        <v>0</v>
      </c>
      <c r="AE196" s="223">
        <f t="shared" si="120"/>
        <v>0</v>
      </c>
      <c r="AF196" s="223">
        <f t="shared" si="120"/>
        <v>0</v>
      </c>
      <c r="AG196" s="223">
        <f t="shared" si="120"/>
        <v>0</v>
      </c>
      <c r="AH196" s="223">
        <f t="shared" si="120"/>
        <v>0</v>
      </c>
      <c r="AI196" s="223">
        <f t="shared" si="120"/>
        <v>0</v>
      </c>
      <c r="AJ196" s="223">
        <f t="shared" si="120"/>
        <v>0</v>
      </c>
      <c r="AK196" s="223">
        <f t="shared" si="120"/>
        <v>0</v>
      </c>
      <c r="AL196" s="224">
        <f t="shared" si="120"/>
        <v>0</v>
      </c>
      <c r="AM196" s="328">
        <f t="shared" si="115"/>
        <v>0</v>
      </c>
      <c r="AN196" s="223">
        <f t="shared" si="121"/>
        <v>0</v>
      </c>
      <c r="AO196" s="223">
        <f t="shared" si="121"/>
        <v>0</v>
      </c>
      <c r="AP196" s="223">
        <f t="shared" si="121"/>
        <v>0</v>
      </c>
      <c r="AQ196" s="223">
        <f t="shared" si="121"/>
        <v>0</v>
      </c>
      <c r="AR196" s="223">
        <f t="shared" si="121"/>
        <v>0</v>
      </c>
      <c r="AS196" s="223">
        <f t="shared" si="121"/>
        <v>0</v>
      </c>
      <c r="AT196" s="223">
        <f t="shared" si="121"/>
        <v>0</v>
      </c>
      <c r="AU196" s="223">
        <f t="shared" si="121"/>
        <v>0</v>
      </c>
      <c r="AV196" s="223">
        <f t="shared" si="121"/>
        <v>0</v>
      </c>
      <c r="AW196" s="223">
        <f t="shared" si="121"/>
        <v>0</v>
      </c>
      <c r="AX196" s="223">
        <f t="shared" si="121"/>
        <v>0</v>
      </c>
      <c r="AY196" s="223">
        <f t="shared" si="121"/>
        <v>0</v>
      </c>
      <c r="AZ196" s="224">
        <f t="shared" si="121"/>
        <v>0</v>
      </c>
      <c r="BA196" s="328">
        <f t="shared" si="116"/>
        <v>0</v>
      </c>
      <c r="BB196" s="223">
        <f t="shared" si="122"/>
        <v>0</v>
      </c>
      <c r="BC196" s="223">
        <f t="shared" si="122"/>
        <v>0</v>
      </c>
      <c r="BD196" s="223">
        <f t="shared" si="122"/>
        <v>0</v>
      </c>
      <c r="BE196" s="223">
        <f t="shared" si="122"/>
        <v>0</v>
      </c>
      <c r="BF196" s="223">
        <f t="shared" si="122"/>
        <v>0</v>
      </c>
      <c r="BG196" s="223">
        <f t="shared" si="122"/>
        <v>0</v>
      </c>
      <c r="BH196" s="223">
        <f t="shared" si="122"/>
        <v>0</v>
      </c>
      <c r="BI196" s="223">
        <f t="shared" si="122"/>
        <v>0</v>
      </c>
      <c r="BJ196" s="223">
        <f t="shared" si="122"/>
        <v>0</v>
      </c>
      <c r="BK196" s="223">
        <f t="shared" si="122"/>
        <v>0</v>
      </c>
      <c r="BL196" s="223">
        <f t="shared" si="122"/>
        <v>0</v>
      </c>
      <c r="BM196" s="223">
        <f t="shared" si="122"/>
        <v>0</v>
      </c>
      <c r="BN196" s="224">
        <f t="shared" si="122"/>
        <v>0</v>
      </c>
      <c r="BO196" s="328">
        <f t="shared" si="117"/>
        <v>0</v>
      </c>
      <c r="BP196" s="223">
        <f t="shared" si="123"/>
        <v>0</v>
      </c>
      <c r="BQ196" s="223">
        <f t="shared" si="123"/>
        <v>0</v>
      </c>
      <c r="BR196" s="223">
        <f t="shared" si="123"/>
        <v>0</v>
      </c>
      <c r="BS196" s="223">
        <f t="shared" si="123"/>
        <v>0</v>
      </c>
      <c r="BT196" s="223">
        <f t="shared" si="123"/>
        <v>0</v>
      </c>
      <c r="BU196" s="223">
        <f t="shared" si="123"/>
        <v>0</v>
      </c>
      <c r="BV196" s="223">
        <f t="shared" si="123"/>
        <v>0</v>
      </c>
      <c r="BW196" s="223">
        <f t="shared" si="123"/>
        <v>0</v>
      </c>
      <c r="BX196" s="223">
        <f t="shared" si="123"/>
        <v>0</v>
      </c>
      <c r="BY196" s="223">
        <f t="shared" si="123"/>
        <v>0</v>
      </c>
      <c r="BZ196" s="223">
        <f t="shared" si="123"/>
        <v>0</v>
      </c>
      <c r="CA196" s="223">
        <f t="shared" si="123"/>
        <v>0</v>
      </c>
      <c r="CB196" s="224">
        <f t="shared" si="123"/>
        <v>0</v>
      </c>
      <c r="CD196" s="73">
        <f t="shared" si="118"/>
        <v>1</v>
      </c>
    </row>
    <row r="197" spans="2:82" ht="24" customHeight="1">
      <c r="B197" s="150">
        <v>193</v>
      </c>
      <c r="C197" s="123" t="str">
        <f>IF(その他リース入力!D7="","",その他リース入力!D7)</f>
        <v/>
      </c>
      <c r="D197" s="352">
        <f>IF(その他リース入力!G7="",0,その他リース入力!G7+その他リース入力!H7)</f>
        <v>0</v>
      </c>
      <c r="E197" s="376">
        <v>1</v>
      </c>
      <c r="F197" s="221">
        <f>その他リース入力!Y7</f>
        <v>0</v>
      </c>
      <c r="G197" s="123">
        <f>IF(その他リース入力!F7="",0,その他リース入力!F7-その他リース入力!H7)</f>
        <v>0</v>
      </c>
      <c r="H197" s="218" t="s">
        <v>231</v>
      </c>
      <c r="I197" s="520"/>
      <c r="J197" s="511">
        <v>0.25</v>
      </c>
      <c r="K197" s="494">
        <v>100</v>
      </c>
      <c r="L197" s="328">
        <f t="shared" si="114"/>
        <v>0</v>
      </c>
      <c r="M197" s="223">
        <f t="shared" si="88"/>
        <v>0</v>
      </c>
      <c r="N197" s="223">
        <f t="shared" si="119"/>
        <v>0</v>
      </c>
      <c r="O197" s="223">
        <f t="shared" si="119"/>
        <v>0</v>
      </c>
      <c r="P197" s="223">
        <f t="shared" si="119"/>
        <v>0</v>
      </c>
      <c r="Q197" s="223">
        <f t="shared" si="119"/>
        <v>0</v>
      </c>
      <c r="R197" s="223">
        <f t="shared" si="119"/>
        <v>0</v>
      </c>
      <c r="S197" s="223">
        <f t="shared" si="119"/>
        <v>0</v>
      </c>
      <c r="T197" s="223">
        <f t="shared" si="119"/>
        <v>0</v>
      </c>
      <c r="U197" s="223">
        <f t="shared" si="119"/>
        <v>0</v>
      </c>
      <c r="V197" s="223">
        <f t="shared" si="119"/>
        <v>0</v>
      </c>
      <c r="W197" s="223">
        <f t="shared" si="119"/>
        <v>0</v>
      </c>
      <c r="X197" s="223">
        <f t="shared" si="119"/>
        <v>0</v>
      </c>
      <c r="Y197" s="224">
        <f t="shared" si="119"/>
        <v>0</v>
      </c>
      <c r="Z197" s="328">
        <f t="shared" si="120"/>
        <v>0</v>
      </c>
      <c r="AA197" s="223">
        <f t="shared" si="120"/>
        <v>0</v>
      </c>
      <c r="AB197" s="223">
        <f t="shared" si="120"/>
        <v>0</v>
      </c>
      <c r="AC197" s="223">
        <f t="shared" si="120"/>
        <v>0</v>
      </c>
      <c r="AD197" s="223">
        <f t="shared" si="120"/>
        <v>0</v>
      </c>
      <c r="AE197" s="223">
        <f t="shared" si="120"/>
        <v>0</v>
      </c>
      <c r="AF197" s="223">
        <f t="shared" si="120"/>
        <v>0</v>
      </c>
      <c r="AG197" s="223">
        <f t="shared" si="120"/>
        <v>0</v>
      </c>
      <c r="AH197" s="223">
        <f t="shared" si="120"/>
        <v>0</v>
      </c>
      <c r="AI197" s="223">
        <f t="shared" si="120"/>
        <v>0</v>
      </c>
      <c r="AJ197" s="223">
        <f t="shared" si="120"/>
        <v>0</v>
      </c>
      <c r="AK197" s="223">
        <f t="shared" si="120"/>
        <v>0</v>
      </c>
      <c r="AL197" s="224">
        <f t="shared" si="120"/>
        <v>0</v>
      </c>
      <c r="AM197" s="328">
        <f t="shared" si="115"/>
        <v>0</v>
      </c>
      <c r="AN197" s="223">
        <f t="shared" si="121"/>
        <v>0</v>
      </c>
      <c r="AO197" s="223">
        <f t="shared" si="121"/>
        <v>0</v>
      </c>
      <c r="AP197" s="223">
        <f t="shared" si="121"/>
        <v>0</v>
      </c>
      <c r="AQ197" s="223">
        <f t="shared" si="121"/>
        <v>0</v>
      </c>
      <c r="AR197" s="223">
        <f t="shared" si="121"/>
        <v>0</v>
      </c>
      <c r="AS197" s="223">
        <f t="shared" si="121"/>
        <v>0</v>
      </c>
      <c r="AT197" s="223">
        <f t="shared" si="121"/>
        <v>0</v>
      </c>
      <c r="AU197" s="223">
        <f t="shared" si="121"/>
        <v>0</v>
      </c>
      <c r="AV197" s="223">
        <f t="shared" si="121"/>
        <v>0</v>
      </c>
      <c r="AW197" s="223">
        <f t="shared" si="121"/>
        <v>0</v>
      </c>
      <c r="AX197" s="223">
        <f t="shared" si="121"/>
        <v>0</v>
      </c>
      <c r="AY197" s="223">
        <f t="shared" si="121"/>
        <v>0</v>
      </c>
      <c r="AZ197" s="224">
        <f t="shared" si="121"/>
        <v>0</v>
      </c>
      <c r="BA197" s="328">
        <f t="shared" si="116"/>
        <v>0</v>
      </c>
      <c r="BB197" s="223">
        <f t="shared" si="122"/>
        <v>0</v>
      </c>
      <c r="BC197" s="223">
        <f t="shared" si="122"/>
        <v>0</v>
      </c>
      <c r="BD197" s="223">
        <f t="shared" si="122"/>
        <v>0</v>
      </c>
      <c r="BE197" s="223">
        <f t="shared" si="122"/>
        <v>0</v>
      </c>
      <c r="BF197" s="223">
        <f t="shared" si="122"/>
        <v>0</v>
      </c>
      <c r="BG197" s="223">
        <f t="shared" si="122"/>
        <v>0</v>
      </c>
      <c r="BH197" s="223">
        <f t="shared" si="122"/>
        <v>0</v>
      </c>
      <c r="BI197" s="223">
        <f t="shared" si="122"/>
        <v>0</v>
      </c>
      <c r="BJ197" s="223">
        <f t="shared" si="122"/>
        <v>0</v>
      </c>
      <c r="BK197" s="223">
        <f t="shared" si="122"/>
        <v>0</v>
      </c>
      <c r="BL197" s="223">
        <f t="shared" si="122"/>
        <v>0</v>
      </c>
      <c r="BM197" s="223">
        <f t="shared" si="122"/>
        <v>0</v>
      </c>
      <c r="BN197" s="224">
        <f t="shared" si="122"/>
        <v>0</v>
      </c>
      <c r="BO197" s="328">
        <f t="shared" si="117"/>
        <v>0</v>
      </c>
      <c r="BP197" s="223">
        <f t="shared" si="123"/>
        <v>0</v>
      </c>
      <c r="BQ197" s="223">
        <f t="shared" si="123"/>
        <v>0</v>
      </c>
      <c r="BR197" s="223">
        <f t="shared" si="123"/>
        <v>0</v>
      </c>
      <c r="BS197" s="223">
        <f t="shared" si="123"/>
        <v>0</v>
      </c>
      <c r="BT197" s="223">
        <f t="shared" si="123"/>
        <v>0</v>
      </c>
      <c r="BU197" s="223">
        <f t="shared" si="123"/>
        <v>0</v>
      </c>
      <c r="BV197" s="223">
        <f t="shared" si="123"/>
        <v>0</v>
      </c>
      <c r="BW197" s="223">
        <f t="shared" si="123"/>
        <v>0</v>
      </c>
      <c r="BX197" s="223">
        <f t="shared" si="123"/>
        <v>0</v>
      </c>
      <c r="BY197" s="223">
        <f t="shared" si="123"/>
        <v>0</v>
      </c>
      <c r="BZ197" s="223">
        <f t="shared" si="123"/>
        <v>0</v>
      </c>
      <c r="CA197" s="223">
        <f t="shared" si="123"/>
        <v>0</v>
      </c>
      <c r="CB197" s="224">
        <f t="shared" si="123"/>
        <v>0</v>
      </c>
      <c r="CD197" s="73">
        <f t="shared" si="118"/>
        <v>1</v>
      </c>
    </row>
    <row r="198" spans="2:82" ht="24" customHeight="1">
      <c r="B198" s="150">
        <v>194</v>
      </c>
      <c r="C198" s="123" t="str">
        <f>IF(その他リース入力!D8="","",その他リース入力!D8)</f>
        <v/>
      </c>
      <c r="D198" s="352">
        <f>IF(その他リース入力!G8="",0,その他リース入力!G8+その他リース入力!H8)</f>
        <v>0</v>
      </c>
      <c r="E198" s="376">
        <v>1</v>
      </c>
      <c r="F198" s="221">
        <f>その他リース入力!Y8</f>
        <v>0</v>
      </c>
      <c r="G198" s="123">
        <f>IF(その他リース入力!F8="",0,その他リース入力!F8-その他リース入力!H8)</f>
        <v>0</v>
      </c>
      <c r="H198" s="218" t="s">
        <v>231</v>
      </c>
      <c r="I198" s="520"/>
      <c r="J198" s="511">
        <v>0.25</v>
      </c>
      <c r="K198" s="494">
        <v>100</v>
      </c>
      <c r="L198" s="328">
        <f t="shared" si="114"/>
        <v>0</v>
      </c>
      <c r="M198" s="223">
        <f t="shared" ref="M198:M234" si="124">IFERROR(IF(M$3-$D198&lt;0,0,IF(M$3-$D198=0,$L198/12*(12-($E198-1)),IF(M$3-$D198=$G198,$L198/12*($E198-1),IF(M$3-$D198+1&lt;=$G198,$L198,0)))),0)</f>
        <v>0</v>
      </c>
      <c r="N198" s="223">
        <f t="shared" si="119"/>
        <v>0</v>
      </c>
      <c r="O198" s="223">
        <f t="shared" si="119"/>
        <v>0</v>
      </c>
      <c r="P198" s="223">
        <f t="shared" si="119"/>
        <v>0</v>
      </c>
      <c r="Q198" s="223">
        <f t="shared" si="119"/>
        <v>0</v>
      </c>
      <c r="R198" s="223">
        <f t="shared" si="119"/>
        <v>0</v>
      </c>
      <c r="S198" s="223">
        <f t="shared" si="119"/>
        <v>0</v>
      </c>
      <c r="T198" s="223">
        <f t="shared" si="119"/>
        <v>0</v>
      </c>
      <c r="U198" s="223">
        <f t="shared" si="119"/>
        <v>0</v>
      </c>
      <c r="V198" s="223">
        <f t="shared" si="119"/>
        <v>0</v>
      </c>
      <c r="W198" s="223">
        <f t="shared" si="119"/>
        <v>0</v>
      </c>
      <c r="X198" s="223">
        <f t="shared" si="119"/>
        <v>0</v>
      </c>
      <c r="Y198" s="224">
        <f t="shared" si="119"/>
        <v>0</v>
      </c>
      <c r="Z198" s="328">
        <f t="shared" si="120"/>
        <v>0</v>
      </c>
      <c r="AA198" s="223">
        <f t="shared" si="120"/>
        <v>0</v>
      </c>
      <c r="AB198" s="223">
        <f t="shared" si="120"/>
        <v>0</v>
      </c>
      <c r="AC198" s="223">
        <f t="shared" si="120"/>
        <v>0</v>
      </c>
      <c r="AD198" s="223">
        <f t="shared" si="120"/>
        <v>0</v>
      </c>
      <c r="AE198" s="223">
        <f t="shared" si="120"/>
        <v>0</v>
      </c>
      <c r="AF198" s="223">
        <f t="shared" si="120"/>
        <v>0</v>
      </c>
      <c r="AG198" s="223">
        <f t="shared" si="120"/>
        <v>0</v>
      </c>
      <c r="AH198" s="223">
        <f t="shared" si="120"/>
        <v>0</v>
      </c>
      <c r="AI198" s="223">
        <f t="shared" si="120"/>
        <v>0</v>
      </c>
      <c r="AJ198" s="223">
        <f t="shared" si="120"/>
        <v>0</v>
      </c>
      <c r="AK198" s="223">
        <f t="shared" si="120"/>
        <v>0</v>
      </c>
      <c r="AL198" s="224">
        <f t="shared" si="120"/>
        <v>0</v>
      </c>
      <c r="AM198" s="328">
        <f t="shared" si="115"/>
        <v>0</v>
      </c>
      <c r="AN198" s="223">
        <f t="shared" si="121"/>
        <v>0</v>
      </c>
      <c r="AO198" s="223">
        <f t="shared" si="121"/>
        <v>0</v>
      </c>
      <c r="AP198" s="223">
        <f t="shared" si="121"/>
        <v>0</v>
      </c>
      <c r="AQ198" s="223">
        <f t="shared" si="121"/>
        <v>0</v>
      </c>
      <c r="AR198" s="223">
        <f t="shared" si="121"/>
        <v>0</v>
      </c>
      <c r="AS198" s="223">
        <f t="shared" si="121"/>
        <v>0</v>
      </c>
      <c r="AT198" s="223">
        <f t="shared" si="121"/>
        <v>0</v>
      </c>
      <c r="AU198" s="223">
        <f t="shared" si="121"/>
        <v>0</v>
      </c>
      <c r="AV198" s="223">
        <f t="shared" si="121"/>
        <v>0</v>
      </c>
      <c r="AW198" s="223">
        <f t="shared" si="121"/>
        <v>0</v>
      </c>
      <c r="AX198" s="223">
        <f t="shared" si="121"/>
        <v>0</v>
      </c>
      <c r="AY198" s="223">
        <f t="shared" si="121"/>
        <v>0</v>
      </c>
      <c r="AZ198" s="224">
        <f t="shared" si="121"/>
        <v>0</v>
      </c>
      <c r="BA198" s="328">
        <f t="shared" si="116"/>
        <v>0</v>
      </c>
      <c r="BB198" s="223">
        <f t="shared" si="122"/>
        <v>0</v>
      </c>
      <c r="BC198" s="223">
        <f t="shared" si="122"/>
        <v>0</v>
      </c>
      <c r="BD198" s="223">
        <f t="shared" si="122"/>
        <v>0</v>
      </c>
      <c r="BE198" s="223">
        <f t="shared" si="122"/>
        <v>0</v>
      </c>
      <c r="BF198" s="223">
        <f t="shared" si="122"/>
        <v>0</v>
      </c>
      <c r="BG198" s="223">
        <f t="shared" si="122"/>
        <v>0</v>
      </c>
      <c r="BH198" s="223">
        <f t="shared" si="122"/>
        <v>0</v>
      </c>
      <c r="BI198" s="223">
        <f t="shared" si="122"/>
        <v>0</v>
      </c>
      <c r="BJ198" s="223">
        <f t="shared" si="122"/>
        <v>0</v>
      </c>
      <c r="BK198" s="223">
        <f t="shared" si="122"/>
        <v>0</v>
      </c>
      <c r="BL198" s="223">
        <f t="shared" si="122"/>
        <v>0</v>
      </c>
      <c r="BM198" s="223">
        <f t="shared" si="122"/>
        <v>0</v>
      </c>
      <c r="BN198" s="224">
        <f t="shared" si="122"/>
        <v>0</v>
      </c>
      <c r="BO198" s="328">
        <f t="shared" si="117"/>
        <v>0</v>
      </c>
      <c r="BP198" s="223">
        <f t="shared" si="123"/>
        <v>0</v>
      </c>
      <c r="BQ198" s="223">
        <f t="shared" si="123"/>
        <v>0</v>
      </c>
      <c r="BR198" s="223">
        <f t="shared" si="123"/>
        <v>0</v>
      </c>
      <c r="BS198" s="223">
        <f t="shared" si="123"/>
        <v>0</v>
      </c>
      <c r="BT198" s="223">
        <f t="shared" si="123"/>
        <v>0</v>
      </c>
      <c r="BU198" s="223">
        <f t="shared" si="123"/>
        <v>0</v>
      </c>
      <c r="BV198" s="223">
        <f t="shared" si="123"/>
        <v>0</v>
      </c>
      <c r="BW198" s="223">
        <f t="shared" si="123"/>
        <v>0</v>
      </c>
      <c r="BX198" s="223">
        <f t="shared" si="123"/>
        <v>0</v>
      </c>
      <c r="BY198" s="223">
        <f t="shared" si="123"/>
        <v>0</v>
      </c>
      <c r="BZ198" s="223">
        <f t="shared" si="123"/>
        <v>0</v>
      </c>
      <c r="CA198" s="223">
        <f t="shared" si="123"/>
        <v>0</v>
      </c>
      <c r="CB198" s="224">
        <f t="shared" si="123"/>
        <v>0</v>
      </c>
      <c r="CD198" s="73">
        <f t="shared" si="118"/>
        <v>1</v>
      </c>
    </row>
    <row r="199" spans="2:82" ht="24" customHeight="1">
      <c r="B199" s="150">
        <v>195</v>
      </c>
      <c r="C199" s="123" t="str">
        <f>IF(その他リース入力!D9="","",その他リース入力!D9)</f>
        <v/>
      </c>
      <c r="D199" s="352">
        <f>IF(その他リース入力!G9="",0,その他リース入力!G9+その他リース入力!H9)</f>
        <v>0</v>
      </c>
      <c r="E199" s="376">
        <v>1</v>
      </c>
      <c r="F199" s="221">
        <f>その他リース入力!Y9</f>
        <v>0</v>
      </c>
      <c r="G199" s="123">
        <f>IF(その他リース入力!F9="",0,その他リース入力!F9-その他リース入力!H9)</f>
        <v>0</v>
      </c>
      <c r="H199" s="218" t="s">
        <v>231</v>
      </c>
      <c r="I199" s="520"/>
      <c r="J199" s="511">
        <v>0.25</v>
      </c>
      <c r="K199" s="494">
        <v>100</v>
      </c>
      <c r="L199" s="328">
        <f t="shared" si="114"/>
        <v>0</v>
      </c>
      <c r="M199" s="223">
        <f t="shared" si="124"/>
        <v>0</v>
      </c>
      <c r="N199" s="223">
        <f t="shared" si="119"/>
        <v>0</v>
      </c>
      <c r="O199" s="223">
        <f t="shared" si="119"/>
        <v>0</v>
      </c>
      <c r="P199" s="223">
        <f t="shared" si="119"/>
        <v>0</v>
      </c>
      <c r="Q199" s="223">
        <f t="shared" si="119"/>
        <v>0</v>
      </c>
      <c r="R199" s="223">
        <f t="shared" si="119"/>
        <v>0</v>
      </c>
      <c r="S199" s="223">
        <f t="shared" si="119"/>
        <v>0</v>
      </c>
      <c r="T199" s="223">
        <f t="shared" si="119"/>
        <v>0</v>
      </c>
      <c r="U199" s="223">
        <f t="shared" si="119"/>
        <v>0</v>
      </c>
      <c r="V199" s="223">
        <f t="shared" si="119"/>
        <v>0</v>
      </c>
      <c r="W199" s="223">
        <f t="shared" si="119"/>
        <v>0</v>
      </c>
      <c r="X199" s="223">
        <f t="shared" si="119"/>
        <v>0</v>
      </c>
      <c r="Y199" s="224">
        <f t="shared" si="119"/>
        <v>0</v>
      </c>
      <c r="Z199" s="328">
        <f t="shared" si="120"/>
        <v>0</v>
      </c>
      <c r="AA199" s="223">
        <f t="shared" si="120"/>
        <v>0</v>
      </c>
      <c r="AB199" s="223">
        <f t="shared" si="120"/>
        <v>0</v>
      </c>
      <c r="AC199" s="223">
        <f t="shared" si="120"/>
        <v>0</v>
      </c>
      <c r="AD199" s="223">
        <f t="shared" si="120"/>
        <v>0</v>
      </c>
      <c r="AE199" s="223">
        <f t="shared" si="120"/>
        <v>0</v>
      </c>
      <c r="AF199" s="223">
        <f t="shared" si="120"/>
        <v>0</v>
      </c>
      <c r="AG199" s="223">
        <f t="shared" si="120"/>
        <v>0</v>
      </c>
      <c r="AH199" s="223">
        <f t="shared" si="120"/>
        <v>0</v>
      </c>
      <c r="AI199" s="223">
        <f t="shared" si="120"/>
        <v>0</v>
      </c>
      <c r="AJ199" s="223">
        <f t="shared" si="120"/>
        <v>0</v>
      </c>
      <c r="AK199" s="223">
        <f t="shared" si="120"/>
        <v>0</v>
      </c>
      <c r="AL199" s="224">
        <f t="shared" si="120"/>
        <v>0</v>
      </c>
      <c r="AM199" s="328">
        <f t="shared" si="115"/>
        <v>0</v>
      </c>
      <c r="AN199" s="223">
        <f t="shared" si="121"/>
        <v>0</v>
      </c>
      <c r="AO199" s="223">
        <f t="shared" si="121"/>
        <v>0</v>
      </c>
      <c r="AP199" s="223">
        <f t="shared" si="121"/>
        <v>0</v>
      </c>
      <c r="AQ199" s="223">
        <f t="shared" si="121"/>
        <v>0</v>
      </c>
      <c r="AR199" s="223">
        <f t="shared" si="121"/>
        <v>0</v>
      </c>
      <c r="AS199" s="223">
        <f t="shared" si="121"/>
        <v>0</v>
      </c>
      <c r="AT199" s="223">
        <f t="shared" si="121"/>
        <v>0</v>
      </c>
      <c r="AU199" s="223">
        <f t="shared" si="121"/>
        <v>0</v>
      </c>
      <c r="AV199" s="223">
        <f t="shared" si="121"/>
        <v>0</v>
      </c>
      <c r="AW199" s="223">
        <f t="shared" si="121"/>
        <v>0</v>
      </c>
      <c r="AX199" s="223">
        <f t="shared" si="121"/>
        <v>0</v>
      </c>
      <c r="AY199" s="223">
        <f t="shared" si="121"/>
        <v>0</v>
      </c>
      <c r="AZ199" s="224">
        <f t="shared" si="121"/>
        <v>0</v>
      </c>
      <c r="BA199" s="328">
        <f t="shared" si="116"/>
        <v>0</v>
      </c>
      <c r="BB199" s="223">
        <f t="shared" si="122"/>
        <v>0</v>
      </c>
      <c r="BC199" s="223">
        <f t="shared" si="122"/>
        <v>0</v>
      </c>
      <c r="BD199" s="223">
        <f t="shared" si="122"/>
        <v>0</v>
      </c>
      <c r="BE199" s="223">
        <f t="shared" si="122"/>
        <v>0</v>
      </c>
      <c r="BF199" s="223">
        <f t="shared" si="122"/>
        <v>0</v>
      </c>
      <c r="BG199" s="223">
        <f t="shared" si="122"/>
        <v>0</v>
      </c>
      <c r="BH199" s="223">
        <f t="shared" si="122"/>
        <v>0</v>
      </c>
      <c r="BI199" s="223">
        <f t="shared" si="122"/>
        <v>0</v>
      </c>
      <c r="BJ199" s="223">
        <f t="shared" si="122"/>
        <v>0</v>
      </c>
      <c r="BK199" s="223">
        <f t="shared" si="122"/>
        <v>0</v>
      </c>
      <c r="BL199" s="223">
        <f t="shared" si="122"/>
        <v>0</v>
      </c>
      <c r="BM199" s="223">
        <f t="shared" si="122"/>
        <v>0</v>
      </c>
      <c r="BN199" s="224">
        <f t="shared" si="122"/>
        <v>0</v>
      </c>
      <c r="BO199" s="328">
        <f t="shared" si="117"/>
        <v>0</v>
      </c>
      <c r="BP199" s="223">
        <f t="shared" si="123"/>
        <v>0</v>
      </c>
      <c r="BQ199" s="223">
        <f t="shared" si="123"/>
        <v>0</v>
      </c>
      <c r="BR199" s="223">
        <f t="shared" si="123"/>
        <v>0</v>
      </c>
      <c r="BS199" s="223">
        <f t="shared" si="123"/>
        <v>0</v>
      </c>
      <c r="BT199" s="223">
        <f t="shared" si="123"/>
        <v>0</v>
      </c>
      <c r="BU199" s="223">
        <f t="shared" si="123"/>
        <v>0</v>
      </c>
      <c r="BV199" s="223">
        <f t="shared" si="123"/>
        <v>0</v>
      </c>
      <c r="BW199" s="223">
        <f t="shared" si="123"/>
        <v>0</v>
      </c>
      <c r="BX199" s="223">
        <f t="shared" si="123"/>
        <v>0</v>
      </c>
      <c r="BY199" s="223">
        <f t="shared" si="123"/>
        <v>0</v>
      </c>
      <c r="BZ199" s="223">
        <f t="shared" si="123"/>
        <v>0</v>
      </c>
      <c r="CA199" s="223">
        <f t="shared" si="123"/>
        <v>0</v>
      </c>
      <c r="CB199" s="224">
        <f t="shared" si="123"/>
        <v>0</v>
      </c>
      <c r="CD199" s="73">
        <f t="shared" si="118"/>
        <v>1</v>
      </c>
    </row>
    <row r="200" spans="2:82" ht="24" customHeight="1">
      <c r="B200" s="150">
        <v>196</v>
      </c>
      <c r="C200" s="123" t="str">
        <f>IF(その他リース入力!D10="","",その他リース入力!D10)</f>
        <v/>
      </c>
      <c r="D200" s="352">
        <f>IF(その他リース入力!G10="",0,その他リース入力!G10+その他リース入力!H10)</f>
        <v>0</v>
      </c>
      <c r="E200" s="376">
        <v>1</v>
      </c>
      <c r="F200" s="221">
        <f>その他リース入力!Y10</f>
        <v>0</v>
      </c>
      <c r="G200" s="123">
        <f>IF(その他リース入力!F10="",0,その他リース入力!F10-その他リース入力!H10)</f>
        <v>0</v>
      </c>
      <c r="H200" s="218" t="s">
        <v>231</v>
      </c>
      <c r="I200" s="520"/>
      <c r="J200" s="511">
        <v>0.25</v>
      </c>
      <c r="K200" s="494">
        <v>100</v>
      </c>
      <c r="L200" s="328">
        <f t="shared" si="114"/>
        <v>0</v>
      </c>
      <c r="M200" s="223">
        <f t="shared" si="124"/>
        <v>0</v>
      </c>
      <c r="N200" s="223">
        <f t="shared" si="119"/>
        <v>0</v>
      </c>
      <c r="O200" s="223">
        <f t="shared" si="119"/>
        <v>0</v>
      </c>
      <c r="P200" s="223">
        <f t="shared" si="119"/>
        <v>0</v>
      </c>
      <c r="Q200" s="223">
        <f t="shared" si="119"/>
        <v>0</v>
      </c>
      <c r="R200" s="223">
        <f t="shared" si="119"/>
        <v>0</v>
      </c>
      <c r="S200" s="223">
        <f t="shared" si="119"/>
        <v>0</v>
      </c>
      <c r="T200" s="223">
        <f t="shared" si="119"/>
        <v>0</v>
      </c>
      <c r="U200" s="223">
        <f t="shared" si="119"/>
        <v>0</v>
      </c>
      <c r="V200" s="223">
        <f t="shared" si="119"/>
        <v>0</v>
      </c>
      <c r="W200" s="223">
        <f t="shared" si="119"/>
        <v>0</v>
      </c>
      <c r="X200" s="223">
        <f t="shared" si="119"/>
        <v>0</v>
      </c>
      <c r="Y200" s="224">
        <f t="shared" si="119"/>
        <v>0</v>
      </c>
      <c r="Z200" s="328">
        <f t="shared" si="120"/>
        <v>0</v>
      </c>
      <c r="AA200" s="223">
        <f t="shared" si="120"/>
        <v>0</v>
      </c>
      <c r="AB200" s="223">
        <f t="shared" si="120"/>
        <v>0</v>
      </c>
      <c r="AC200" s="223">
        <f t="shared" si="120"/>
        <v>0</v>
      </c>
      <c r="AD200" s="223">
        <f t="shared" si="120"/>
        <v>0</v>
      </c>
      <c r="AE200" s="223">
        <f t="shared" si="120"/>
        <v>0</v>
      </c>
      <c r="AF200" s="223">
        <f t="shared" si="120"/>
        <v>0</v>
      </c>
      <c r="AG200" s="223">
        <f t="shared" si="120"/>
        <v>0</v>
      </c>
      <c r="AH200" s="223">
        <f t="shared" si="120"/>
        <v>0</v>
      </c>
      <c r="AI200" s="223">
        <f t="shared" si="120"/>
        <v>0</v>
      </c>
      <c r="AJ200" s="223">
        <f t="shared" si="120"/>
        <v>0</v>
      </c>
      <c r="AK200" s="223">
        <f t="shared" si="120"/>
        <v>0</v>
      </c>
      <c r="AL200" s="224">
        <f t="shared" si="120"/>
        <v>0</v>
      </c>
      <c r="AM200" s="328">
        <f t="shared" si="115"/>
        <v>0</v>
      </c>
      <c r="AN200" s="223">
        <f t="shared" si="121"/>
        <v>0</v>
      </c>
      <c r="AO200" s="223">
        <f t="shared" si="121"/>
        <v>0</v>
      </c>
      <c r="AP200" s="223">
        <f t="shared" si="121"/>
        <v>0</v>
      </c>
      <c r="AQ200" s="223">
        <f t="shared" si="121"/>
        <v>0</v>
      </c>
      <c r="AR200" s="223">
        <f t="shared" si="121"/>
        <v>0</v>
      </c>
      <c r="AS200" s="223">
        <f t="shared" si="121"/>
        <v>0</v>
      </c>
      <c r="AT200" s="223">
        <f t="shared" si="121"/>
        <v>0</v>
      </c>
      <c r="AU200" s="223">
        <f t="shared" si="121"/>
        <v>0</v>
      </c>
      <c r="AV200" s="223">
        <f t="shared" si="121"/>
        <v>0</v>
      </c>
      <c r="AW200" s="223">
        <f t="shared" si="121"/>
        <v>0</v>
      </c>
      <c r="AX200" s="223">
        <f t="shared" si="121"/>
        <v>0</v>
      </c>
      <c r="AY200" s="223">
        <f t="shared" si="121"/>
        <v>0</v>
      </c>
      <c r="AZ200" s="224">
        <f t="shared" si="121"/>
        <v>0</v>
      </c>
      <c r="BA200" s="328">
        <f t="shared" si="116"/>
        <v>0</v>
      </c>
      <c r="BB200" s="223">
        <f t="shared" si="122"/>
        <v>0</v>
      </c>
      <c r="BC200" s="223">
        <f t="shared" si="122"/>
        <v>0</v>
      </c>
      <c r="BD200" s="223">
        <f t="shared" si="122"/>
        <v>0</v>
      </c>
      <c r="BE200" s="223">
        <f t="shared" si="122"/>
        <v>0</v>
      </c>
      <c r="BF200" s="223">
        <f t="shared" si="122"/>
        <v>0</v>
      </c>
      <c r="BG200" s="223">
        <f t="shared" si="122"/>
        <v>0</v>
      </c>
      <c r="BH200" s="223">
        <f t="shared" si="122"/>
        <v>0</v>
      </c>
      <c r="BI200" s="223">
        <f t="shared" si="122"/>
        <v>0</v>
      </c>
      <c r="BJ200" s="223">
        <f t="shared" si="122"/>
        <v>0</v>
      </c>
      <c r="BK200" s="223">
        <f t="shared" si="122"/>
        <v>0</v>
      </c>
      <c r="BL200" s="223">
        <f t="shared" si="122"/>
        <v>0</v>
      </c>
      <c r="BM200" s="223">
        <f t="shared" si="122"/>
        <v>0</v>
      </c>
      <c r="BN200" s="224">
        <f t="shared" si="122"/>
        <v>0</v>
      </c>
      <c r="BO200" s="328">
        <f t="shared" si="117"/>
        <v>0</v>
      </c>
      <c r="BP200" s="223">
        <f t="shared" si="123"/>
        <v>0</v>
      </c>
      <c r="BQ200" s="223">
        <f t="shared" si="123"/>
        <v>0</v>
      </c>
      <c r="BR200" s="223">
        <f t="shared" si="123"/>
        <v>0</v>
      </c>
      <c r="BS200" s="223">
        <f t="shared" si="123"/>
        <v>0</v>
      </c>
      <c r="BT200" s="223">
        <f t="shared" si="123"/>
        <v>0</v>
      </c>
      <c r="BU200" s="223">
        <f t="shared" si="123"/>
        <v>0</v>
      </c>
      <c r="BV200" s="223">
        <f t="shared" si="123"/>
        <v>0</v>
      </c>
      <c r="BW200" s="223">
        <f t="shared" si="123"/>
        <v>0</v>
      </c>
      <c r="BX200" s="223">
        <f t="shared" si="123"/>
        <v>0</v>
      </c>
      <c r="BY200" s="223">
        <f t="shared" si="123"/>
        <v>0</v>
      </c>
      <c r="BZ200" s="223">
        <f t="shared" si="123"/>
        <v>0</v>
      </c>
      <c r="CA200" s="223">
        <f t="shared" si="123"/>
        <v>0</v>
      </c>
      <c r="CB200" s="224">
        <f t="shared" si="123"/>
        <v>0</v>
      </c>
      <c r="CD200" s="73">
        <f t="shared" si="118"/>
        <v>1</v>
      </c>
    </row>
    <row r="201" spans="2:82" ht="24" customHeight="1">
      <c r="B201" s="150">
        <v>197</v>
      </c>
      <c r="C201" s="123" t="str">
        <f>IF(その他リース入力!D11="","",その他リース入力!D11)</f>
        <v/>
      </c>
      <c r="D201" s="352">
        <f>IF(その他リース入力!G11="",0,その他リース入力!G11+その他リース入力!H11)</f>
        <v>0</v>
      </c>
      <c r="E201" s="376">
        <v>1</v>
      </c>
      <c r="F201" s="221">
        <f>その他リース入力!Y11</f>
        <v>0</v>
      </c>
      <c r="G201" s="123">
        <f>IF(その他リース入力!F11="",0,その他リース入力!F11-その他リース入力!H11)</f>
        <v>0</v>
      </c>
      <c r="H201" s="218" t="s">
        <v>231</v>
      </c>
      <c r="I201" s="520"/>
      <c r="J201" s="511">
        <v>0.25</v>
      </c>
      <c r="K201" s="494">
        <v>100</v>
      </c>
      <c r="L201" s="328">
        <f t="shared" si="114"/>
        <v>0</v>
      </c>
      <c r="M201" s="223">
        <f t="shared" si="124"/>
        <v>0</v>
      </c>
      <c r="N201" s="223">
        <f t="shared" si="119"/>
        <v>0</v>
      </c>
      <c r="O201" s="223">
        <f t="shared" si="119"/>
        <v>0</v>
      </c>
      <c r="P201" s="223">
        <f t="shared" si="119"/>
        <v>0</v>
      </c>
      <c r="Q201" s="223">
        <f t="shared" si="119"/>
        <v>0</v>
      </c>
      <c r="R201" s="223">
        <f t="shared" si="119"/>
        <v>0</v>
      </c>
      <c r="S201" s="223">
        <f t="shared" si="119"/>
        <v>0</v>
      </c>
      <c r="T201" s="223">
        <f t="shared" si="119"/>
        <v>0</v>
      </c>
      <c r="U201" s="223">
        <f t="shared" si="119"/>
        <v>0</v>
      </c>
      <c r="V201" s="223">
        <f t="shared" si="119"/>
        <v>0</v>
      </c>
      <c r="W201" s="223">
        <f t="shared" si="119"/>
        <v>0</v>
      </c>
      <c r="X201" s="223">
        <f t="shared" si="119"/>
        <v>0</v>
      </c>
      <c r="Y201" s="224">
        <f t="shared" si="119"/>
        <v>0</v>
      </c>
      <c r="Z201" s="328">
        <f t="shared" si="120"/>
        <v>0</v>
      </c>
      <c r="AA201" s="223">
        <f t="shared" si="120"/>
        <v>0</v>
      </c>
      <c r="AB201" s="223">
        <f t="shared" si="120"/>
        <v>0</v>
      </c>
      <c r="AC201" s="223">
        <f t="shared" si="120"/>
        <v>0</v>
      </c>
      <c r="AD201" s="223">
        <f t="shared" si="120"/>
        <v>0</v>
      </c>
      <c r="AE201" s="223">
        <f t="shared" si="120"/>
        <v>0</v>
      </c>
      <c r="AF201" s="223">
        <f t="shared" si="120"/>
        <v>0</v>
      </c>
      <c r="AG201" s="223">
        <f t="shared" si="120"/>
        <v>0</v>
      </c>
      <c r="AH201" s="223">
        <f t="shared" si="120"/>
        <v>0</v>
      </c>
      <c r="AI201" s="223">
        <f t="shared" si="120"/>
        <v>0</v>
      </c>
      <c r="AJ201" s="223">
        <f t="shared" si="120"/>
        <v>0</v>
      </c>
      <c r="AK201" s="223">
        <f t="shared" si="120"/>
        <v>0</v>
      </c>
      <c r="AL201" s="224">
        <f t="shared" si="120"/>
        <v>0</v>
      </c>
      <c r="AM201" s="328">
        <f t="shared" si="115"/>
        <v>0</v>
      </c>
      <c r="AN201" s="223">
        <f t="shared" si="121"/>
        <v>0</v>
      </c>
      <c r="AO201" s="223">
        <f t="shared" si="121"/>
        <v>0</v>
      </c>
      <c r="AP201" s="223">
        <f t="shared" si="121"/>
        <v>0</v>
      </c>
      <c r="AQ201" s="223">
        <f t="shared" si="121"/>
        <v>0</v>
      </c>
      <c r="AR201" s="223">
        <f t="shared" si="121"/>
        <v>0</v>
      </c>
      <c r="AS201" s="223">
        <f t="shared" si="121"/>
        <v>0</v>
      </c>
      <c r="AT201" s="223">
        <f t="shared" si="121"/>
        <v>0</v>
      </c>
      <c r="AU201" s="223">
        <f t="shared" si="121"/>
        <v>0</v>
      </c>
      <c r="AV201" s="223">
        <f t="shared" si="121"/>
        <v>0</v>
      </c>
      <c r="AW201" s="223">
        <f t="shared" si="121"/>
        <v>0</v>
      </c>
      <c r="AX201" s="223">
        <f t="shared" si="121"/>
        <v>0</v>
      </c>
      <c r="AY201" s="223">
        <f t="shared" si="121"/>
        <v>0</v>
      </c>
      <c r="AZ201" s="224">
        <f t="shared" si="121"/>
        <v>0</v>
      </c>
      <c r="BA201" s="328">
        <f t="shared" si="116"/>
        <v>0</v>
      </c>
      <c r="BB201" s="223">
        <f t="shared" si="122"/>
        <v>0</v>
      </c>
      <c r="BC201" s="223">
        <f t="shared" si="122"/>
        <v>0</v>
      </c>
      <c r="BD201" s="223">
        <f t="shared" si="122"/>
        <v>0</v>
      </c>
      <c r="BE201" s="223">
        <f t="shared" si="122"/>
        <v>0</v>
      </c>
      <c r="BF201" s="223">
        <f t="shared" si="122"/>
        <v>0</v>
      </c>
      <c r="BG201" s="223">
        <f t="shared" si="122"/>
        <v>0</v>
      </c>
      <c r="BH201" s="223">
        <f t="shared" si="122"/>
        <v>0</v>
      </c>
      <c r="BI201" s="223">
        <f t="shared" si="122"/>
        <v>0</v>
      </c>
      <c r="BJ201" s="223">
        <f t="shared" si="122"/>
        <v>0</v>
      </c>
      <c r="BK201" s="223">
        <f t="shared" si="122"/>
        <v>0</v>
      </c>
      <c r="BL201" s="223">
        <f t="shared" si="122"/>
        <v>0</v>
      </c>
      <c r="BM201" s="223">
        <f t="shared" si="122"/>
        <v>0</v>
      </c>
      <c r="BN201" s="224">
        <f t="shared" si="122"/>
        <v>0</v>
      </c>
      <c r="BO201" s="328">
        <f t="shared" si="117"/>
        <v>0</v>
      </c>
      <c r="BP201" s="223">
        <f t="shared" si="123"/>
        <v>0</v>
      </c>
      <c r="BQ201" s="223">
        <f t="shared" si="123"/>
        <v>0</v>
      </c>
      <c r="BR201" s="223">
        <f t="shared" si="123"/>
        <v>0</v>
      </c>
      <c r="BS201" s="223">
        <f t="shared" si="123"/>
        <v>0</v>
      </c>
      <c r="BT201" s="223">
        <f t="shared" si="123"/>
        <v>0</v>
      </c>
      <c r="BU201" s="223">
        <f t="shared" si="123"/>
        <v>0</v>
      </c>
      <c r="BV201" s="223">
        <f t="shared" si="123"/>
        <v>0</v>
      </c>
      <c r="BW201" s="223">
        <f t="shared" si="123"/>
        <v>0</v>
      </c>
      <c r="BX201" s="223">
        <f t="shared" si="123"/>
        <v>0</v>
      </c>
      <c r="BY201" s="223">
        <f t="shared" si="123"/>
        <v>0</v>
      </c>
      <c r="BZ201" s="223">
        <f t="shared" si="123"/>
        <v>0</v>
      </c>
      <c r="CA201" s="223">
        <f t="shared" si="123"/>
        <v>0</v>
      </c>
      <c r="CB201" s="224">
        <f t="shared" si="123"/>
        <v>0</v>
      </c>
      <c r="CD201" s="73">
        <f t="shared" si="118"/>
        <v>1</v>
      </c>
    </row>
    <row r="202" spans="2:82" ht="24" customHeight="1">
      <c r="B202" s="150">
        <v>198</v>
      </c>
      <c r="C202" s="123" t="str">
        <f>IF(その他リース入力!D12="","",その他リース入力!D12)</f>
        <v/>
      </c>
      <c r="D202" s="352">
        <f>IF(その他リース入力!G12="",0,その他リース入力!G12+その他リース入力!H12)</f>
        <v>0</v>
      </c>
      <c r="E202" s="376">
        <v>1</v>
      </c>
      <c r="F202" s="221">
        <f>その他リース入力!Y12</f>
        <v>0</v>
      </c>
      <c r="G202" s="123">
        <f>IF(その他リース入力!F12="",0,その他リース入力!F12-その他リース入力!H12)</f>
        <v>0</v>
      </c>
      <c r="H202" s="218" t="s">
        <v>231</v>
      </c>
      <c r="I202" s="520"/>
      <c r="J202" s="511">
        <v>0.25</v>
      </c>
      <c r="K202" s="494">
        <v>100</v>
      </c>
      <c r="L202" s="328">
        <f t="shared" si="114"/>
        <v>0</v>
      </c>
      <c r="M202" s="223">
        <f t="shared" si="124"/>
        <v>0</v>
      </c>
      <c r="N202" s="223">
        <f t="shared" si="119"/>
        <v>0</v>
      </c>
      <c r="O202" s="223">
        <f t="shared" si="119"/>
        <v>0</v>
      </c>
      <c r="P202" s="223">
        <f t="shared" si="119"/>
        <v>0</v>
      </c>
      <c r="Q202" s="223">
        <f t="shared" si="119"/>
        <v>0</v>
      </c>
      <c r="R202" s="223">
        <f t="shared" si="119"/>
        <v>0</v>
      </c>
      <c r="S202" s="223">
        <f t="shared" si="119"/>
        <v>0</v>
      </c>
      <c r="T202" s="223">
        <f t="shared" si="119"/>
        <v>0</v>
      </c>
      <c r="U202" s="223">
        <f t="shared" si="119"/>
        <v>0</v>
      </c>
      <c r="V202" s="223">
        <f t="shared" si="119"/>
        <v>0</v>
      </c>
      <c r="W202" s="223">
        <f t="shared" si="119"/>
        <v>0</v>
      </c>
      <c r="X202" s="223">
        <f t="shared" si="119"/>
        <v>0</v>
      </c>
      <c r="Y202" s="224">
        <f t="shared" si="119"/>
        <v>0</v>
      </c>
      <c r="Z202" s="328">
        <f t="shared" si="120"/>
        <v>0</v>
      </c>
      <c r="AA202" s="223">
        <f t="shared" si="120"/>
        <v>0</v>
      </c>
      <c r="AB202" s="223">
        <f t="shared" si="120"/>
        <v>0</v>
      </c>
      <c r="AC202" s="223">
        <f t="shared" si="120"/>
        <v>0</v>
      </c>
      <c r="AD202" s="223">
        <f t="shared" si="120"/>
        <v>0</v>
      </c>
      <c r="AE202" s="223">
        <f t="shared" si="120"/>
        <v>0</v>
      </c>
      <c r="AF202" s="223">
        <f t="shared" si="120"/>
        <v>0</v>
      </c>
      <c r="AG202" s="223">
        <f t="shared" si="120"/>
        <v>0</v>
      </c>
      <c r="AH202" s="223">
        <f t="shared" si="120"/>
        <v>0</v>
      </c>
      <c r="AI202" s="223">
        <f t="shared" si="120"/>
        <v>0</v>
      </c>
      <c r="AJ202" s="223">
        <f t="shared" si="120"/>
        <v>0</v>
      </c>
      <c r="AK202" s="223">
        <f t="shared" si="120"/>
        <v>0</v>
      </c>
      <c r="AL202" s="224">
        <f t="shared" si="120"/>
        <v>0</v>
      </c>
      <c r="AM202" s="328">
        <f t="shared" si="115"/>
        <v>0</v>
      </c>
      <c r="AN202" s="223">
        <f t="shared" si="121"/>
        <v>0</v>
      </c>
      <c r="AO202" s="223">
        <f t="shared" si="121"/>
        <v>0</v>
      </c>
      <c r="AP202" s="223">
        <f t="shared" si="121"/>
        <v>0</v>
      </c>
      <c r="AQ202" s="223">
        <f t="shared" si="121"/>
        <v>0</v>
      </c>
      <c r="AR202" s="223">
        <f t="shared" si="121"/>
        <v>0</v>
      </c>
      <c r="AS202" s="223">
        <f t="shared" si="121"/>
        <v>0</v>
      </c>
      <c r="AT202" s="223">
        <f t="shared" si="121"/>
        <v>0</v>
      </c>
      <c r="AU202" s="223">
        <f t="shared" si="121"/>
        <v>0</v>
      </c>
      <c r="AV202" s="223">
        <f t="shared" si="121"/>
        <v>0</v>
      </c>
      <c r="AW202" s="223">
        <f t="shared" si="121"/>
        <v>0</v>
      </c>
      <c r="AX202" s="223">
        <f t="shared" si="121"/>
        <v>0</v>
      </c>
      <c r="AY202" s="223">
        <f t="shared" si="121"/>
        <v>0</v>
      </c>
      <c r="AZ202" s="224">
        <f t="shared" si="121"/>
        <v>0</v>
      </c>
      <c r="BA202" s="328">
        <f t="shared" si="116"/>
        <v>0</v>
      </c>
      <c r="BB202" s="223">
        <f t="shared" si="122"/>
        <v>0</v>
      </c>
      <c r="BC202" s="223">
        <f t="shared" si="122"/>
        <v>0</v>
      </c>
      <c r="BD202" s="223">
        <f t="shared" si="122"/>
        <v>0</v>
      </c>
      <c r="BE202" s="223">
        <f t="shared" si="122"/>
        <v>0</v>
      </c>
      <c r="BF202" s="223">
        <f t="shared" si="122"/>
        <v>0</v>
      </c>
      <c r="BG202" s="223">
        <f t="shared" si="122"/>
        <v>0</v>
      </c>
      <c r="BH202" s="223">
        <f t="shared" si="122"/>
        <v>0</v>
      </c>
      <c r="BI202" s="223">
        <f t="shared" si="122"/>
        <v>0</v>
      </c>
      <c r="BJ202" s="223">
        <f t="shared" si="122"/>
        <v>0</v>
      </c>
      <c r="BK202" s="223">
        <f t="shared" si="122"/>
        <v>0</v>
      </c>
      <c r="BL202" s="223">
        <f t="shared" si="122"/>
        <v>0</v>
      </c>
      <c r="BM202" s="223">
        <f t="shared" si="122"/>
        <v>0</v>
      </c>
      <c r="BN202" s="224">
        <f t="shared" si="122"/>
        <v>0</v>
      </c>
      <c r="BO202" s="328">
        <f t="shared" si="117"/>
        <v>0</v>
      </c>
      <c r="BP202" s="223">
        <f t="shared" si="123"/>
        <v>0</v>
      </c>
      <c r="BQ202" s="223">
        <f t="shared" si="123"/>
        <v>0</v>
      </c>
      <c r="BR202" s="223">
        <f t="shared" si="123"/>
        <v>0</v>
      </c>
      <c r="BS202" s="223">
        <f t="shared" si="123"/>
        <v>0</v>
      </c>
      <c r="BT202" s="223">
        <f t="shared" si="123"/>
        <v>0</v>
      </c>
      <c r="BU202" s="223">
        <f t="shared" si="123"/>
        <v>0</v>
      </c>
      <c r="BV202" s="223">
        <f t="shared" si="123"/>
        <v>0</v>
      </c>
      <c r="BW202" s="223">
        <f t="shared" si="123"/>
        <v>0</v>
      </c>
      <c r="BX202" s="223">
        <f t="shared" si="123"/>
        <v>0</v>
      </c>
      <c r="BY202" s="223">
        <f t="shared" si="123"/>
        <v>0</v>
      </c>
      <c r="BZ202" s="223">
        <f t="shared" si="123"/>
        <v>0</v>
      </c>
      <c r="CA202" s="223">
        <f t="shared" si="123"/>
        <v>0</v>
      </c>
      <c r="CB202" s="224">
        <f t="shared" si="123"/>
        <v>0</v>
      </c>
      <c r="CD202" s="73">
        <f t="shared" si="118"/>
        <v>1</v>
      </c>
    </row>
    <row r="203" spans="2:82" ht="24" customHeight="1">
      <c r="B203" s="150">
        <v>199</v>
      </c>
      <c r="C203" s="123" t="str">
        <f>IF(その他リース入力!D13="","",その他リース入力!D13)</f>
        <v/>
      </c>
      <c r="D203" s="352">
        <f>IF(その他リース入力!G13="",0,その他リース入力!G13+その他リース入力!H13)</f>
        <v>0</v>
      </c>
      <c r="E203" s="376">
        <v>1</v>
      </c>
      <c r="F203" s="221">
        <f>その他リース入力!Y13</f>
        <v>0</v>
      </c>
      <c r="G203" s="123">
        <f>IF(その他リース入力!F13="",0,その他リース入力!F13-その他リース入力!H13)</f>
        <v>0</v>
      </c>
      <c r="H203" s="218" t="s">
        <v>231</v>
      </c>
      <c r="I203" s="520"/>
      <c r="J203" s="511">
        <v>0.25</v>
      </c>
      <c r="K203" s="494">
        <v>100</v>
      </c>
      <c r="L203" s="328">
        <f t="shared" si="114"/>
        <v>0</v>
      </c>
      <c r="M203" s="223">
        <f t="shared" si="124"/>
        <v>0</v>
      </c>
      <c r="N203" s="223">
        <f t="shared" si="119"/>
        <v>0</v>
      </c>
      <c r="O203" s="223">
        <f t="shared" si="119"/>
        <v>0</v>
      </c>
      <c r="P203" s="223">
        <f t="shared" si="119"/>
        <v>0</v>
      </c>
      <c r="Q203" s="223">
        <f t="shared" si="119"/>
        <v>0</v>
      </c>
      <c r="R203" s="223">
        <f t="shared" si="119"/>
        <v>0</v>
      </c>
      <c r="S203" s="223">
        <f t="shared" si="119"/>
        <v>0</v>
      </c>
      <c r="T203" s="223">
        <f t="shared" si="119"/>
        <v>0</v>
      </c>
      <c r="U203" s="223">
        <f t="shared" si="119"/>
        <v>0</v>
      </c>
      <c r="V203" s="223">
        <f t="shared" si="119"/>
        <v>0</v>
      </c>
      <c r="W203" s="223">
        <f t="shared" si="119"/>
        <v>0</v>
      </c>
      <c r="X203" s="223">
        <f t="shared" si="119"/>
        <v>0</v>
      </c>
      <c r="Y203" s="224">
        <f t="shared" si="119"/>
        <v>0</v>
      </c>
      <c r="Z203" s="328">
        <f t="shared" si="120"/>
        <v>0</v>
      </c>
      <c r="AA203" s="223">
        <f t="shared" si="120"/>
        <v>0</v>
      </c>
      <c r="AB203" s="223">
        <f t="shared" si="120"/>
        <v>0</v>
      </c>
      <c r="AC203" s="223">
        <f t="shared" si="120"/>
        <v>0</v>
      </c>
      <c r="AD203" s="223">
        <f t="shared" si="120"/>
        <v>0</v>
      </c>
      <c r="AE203" s="223">
        <f t="shared" si="120"/>
        <v>0</v>
      </c>
      <c r="AF203" s="223">
        <f t="shared" si="120"/>
        <v>0</v>
      </c>
      <c r="AG203" s="223">
        <f t="shared" si="120"/>
        <v>0</v>
      </c>
      <c r="AH203" s="223">
        <f t="shared" si="120"/>
        <v>0</v>
      </c>
      <c r="AI203" s="223">
        <f t="shared" si="120"/>
        <v>0</v>
      </c>
      <c r="AJ203" s="223">
        <f t="shared" si="120"/>
        <v>0</v>
      </c>
      <c r="AK203" s="223">
        <f t="shared" si="120"/>
        <v>0</v>
      </c>
      <c r="AL203" s="224">
        <f t="shared" si="120"/>
        <v>0</v>
      </c>
      <c r="AM203" s="328">
        <f t="shared" si="115"/>
        <v>0</v>
      </c>
      <c r="AN203" s="223">
        <f t="shared" si="121"/>
        <v>0</v>
      </c>
      <c r="AO203" s="223">
        <f t="shared" si="121"/>
        <v>0</v>
      </c>
      <c r="AP203" s="223">
        <f t="shared" si="121"/>
        <v>0</v>
      </c>
      <c r="AQ203" s="223">
        <f t="shared" si="121"/>
        <v>0</v>
      </c>
      <c r="AR203" s="223">
        <f t="shared" si="121"/>
        <v>0</v>
      </c>
      <c r="AS203" s="223">
        <f t="shared" si="121"/>
        <v>0</v>
      </c>
      <c r="AT203" s="223">
        <f t="shared" si="121"/>
        <v>0</v>
      </c>
      <c r="AU203" s="223">
        <f t="shared" si="121"/>
        <v>0</v>
      </c>
      <c r="AV203" s="223">
        <f t="shared" si="121"/>
        <v>0</v>
      </c>
      <c r="AW203" s="223">
        <f t="shared" si="121"/>
        <v>0</v>
      </c>
      <c r="AX203" s="223">
        <f t="shared" si="121"/>
        <v>0</v>
      </c>
      <c r="AY203" s="223">
        <f t="shared" si="121"/>
        <v>0</v>
      </c>
      <c r="AZ203" s="224">
        <f t="shared" si="121"/>
        <v>0</v>
      </c>
      <c r="BA203" s="328">
        <f t="shared" si="116"/>
        <v>0</v>
      </c>
      <c r="BB203" s="223">
        <f t="shared" si="122"/>
        <v>0</v>
      </c>
      <c r="BC203" s="223">
        <f t="shared" si="122"/>
        <v>0</v>
      </c>
      <c r="BD203" s="223">
        <f t="shared" si="122"/>
        <v>0</v>
      </c>
      <c r="BE203" s="223">
        <f t="shared" si="122"/>
        <v>0</v>
      </c>
      <c r="BF203" s="223">
        <f t="shared" si="122"/>
        <v>0</v>
      </c>
      <c r="BG203" s="223">
        <f t="shared" si="122"/>
        <v>0</v>
      </c>
      <c r="BH203" s="223">
        <f t="shared" si="122"/>
        <v>0</v>
      </c>
      <c r="BI203" s="223">
        <f t="shared" si="122"/>
        <v>0</v>
      </c>
      <c r="BJ203" s="223">
        <f t="shared" si="122"/>
        <v>0</v>
      </c>
      <c r="BK203" s="223">
        <f t="shared" si="122"/>
        <v>0</v>
      </c>
      <c r="BL203" s="223">
        <f t="shared" si="122"/>
        <v>0</v>
      </c>
      <c r="BM203" s="223">
        <f t="shared" si="122"/>
        <v>0</v>
      </c>
      <c r="BN203" s="224">
        <f t="shared" si="122"/>
        <v>0</v>
      </c>
      <c r="BO203" s="328">
        <f t="shared" si="117"/>
        <v>0</v>
      </c>
      <c r="BP203" s="223">
        <f t="shared" si="123"/>
        <v>0</v>
      </c>
      <c r="BQ203" s="223">
        <f t="shared" si="123"/>
        <v>0</v>
      </c>
      <c r="BR203" s="223">
        <f t="shared" si="123"/>
        <v>0</v>
      </c>
      <c r="BS203" s="223">
        <f t="shared" si="123"/>
        <v>0</v>
      </c>
      <c r="BT203" s="223">
        <f t="shared" si="123"/>
        <v>0</v>
      </c>
      <c r="BU203" s="223">
        <f t="shared" si="123"/>
        <v>0</v>
      </c>
      <c r="BV203" s="223">
        <f t="shared" si="123"/>
        <v>0</v>
      </c>
      <c r="BW203" s="223">
        <f t="shared" si="123"/>
        <v>0</v>
      </c>
      <c r="BX203" s="223">
        <f t="shared" si="123"/>
        <v>0</v>
      </c>
      <c r="BY203" s="223">
        <f t="shared" si="123"/>
        <v>0</v>
      </c>
      <c r="BZ203" s="223">
        <f t="shared" si="123"/>
        <v>0</v>
      </c>
      <c r="CA203" s="223">
        <f t="shared" si="123"/>
        <v>0</v>
      </c>
      <c r="CB203" s="224">
        <f t="shared" si="123"/>
        <v>0</v>
      </c>
      <c r="CD203" s="73">
        <f t="shared" si="118"/>
        <v>1</v>
      </c>
    </row>
    <row r="204" spans="2:82" ht="24" customHeight="1">
      <c r="B204" s="150">
        <v>200</v>
      </c>
      <c r="C204" s="123" t="str">
        <f>IF(その他リース入力!D14="","",その他リース入力!D14)</f>
        <v/>
      </c>
      <c r="D204" s="352">
        <f>IF(その他リース入力!G14="",0,その他リース入力!G14+その他リース入力!H14)</f>
        <v>0</v>
      </c>
      <c r="E204" s="376">
        <v>1</v>
      </c>
      <c r="F204" s="221">
        <f>その他リース入力!Y14</f>
        <v>0</v>
      </c>
      <c r="G204" s="123">
        <f>IF(その他リース入力!F14="",0,その他リース入力!F14-その他リース入力!H14)</f>
        <v>0</v>
      </c>
      <c r="H204" s="218" t="s">
        <v>231</v>
      </c>
      <c r="I204" s="520"/>
      <c r="J204" s="511">
        <v>0.25</v>
      </c>
      <c r="K204" s="494">
        <v>100</v>
      </c>
      <c r="L204" s="328">
        <f t="shared" si="114"/>
        <v>0</v>
      </c>
      <c r="M204" s="223">
        <f t="shared" si="124"/>
        <v>0</v>
      </c>
      <c r="N204" s="223">
        <f t="shared" si="119"/>
        <v>0</v>
      </c>
      <c r="O204" s="223">
        <f t="shared" si="119"/>
        <v>0</v>
      </c>
      <c r="P204" s="223">
        <f t="shared" si="119"/>
        <v>0</v>
      </c>
      <c r="Q204" s="223">
        <f t="shared" si="119"/>
        <v>0</v>
      </c>
      <c r="R204" s="223">
        <f t="shared" si="119"/>
        <v>0</v>
      </c>
      <c r="S204" s="223">
        <f t="shared" si="119"/>
        <v>0</v>
      </c>
      <c r="T204" s="223">
        <f t="shared" si="119"/>
        <v>0</v>
      </c>
      <c r="U204" s="223">
        <f t="shared" si="119"/>
        <v>0</v>
      </c>
      <c r="V204" s="223">
        <f t="shared" si="119"/>
        <v>0</v>
      </c>
      <c r="W204" s="223">
        <f t="shared" si="119"/>
        <v>0</v>
      </c>
      <c r="X204" s="223">
        <f t="shared" si="119"/>
        <v>0</v>
      </c>
      <c r="Y204" s="224">
        <f t="shared" si="119"/>
        <v>0</v>
      </c>
      <c r="Z204" s="328">
        <f t="shared" si="120"/>
        <v>0</v>
      </c>
      <c r="AA204" s="223">
        <f t="shared" si="120"/>
        <v>0</v>
      </c>
      <c r="AB204" s="223">
        <f t="shared" si="120"/>
        <v>0</v>
      </c>
      <c r="AC204" s="223">
        <f t="shared" si="120"/>
        <v>0</v>
      </c>
      <c r="AD204" s="223">
        <f t="shared" si="120"/>
        <v>0</v>
      </c>
      <c r="AE204" s="223">
        <f t="shared" si="120"/>
        <v>0</v>
      </c>
      <c r="AF204" s="223">
        <f t="shared" si="120"/>
        <v>0</v>
      </c>
      <c r="AG204" s="223">
        <f t="shared" si="120"/>
        <v>0</v>
      </c>
      <c r="AH204" s="223">
        <f t="shared" si="120"/>
        <v>0</v>
      </c>
      <c r="AI204" s="223">
        <f t="shared" si="120"/>
        <v>0</v>
      </c>
      <c r="AJ204" s="223">
        <f t="shared" si="120"/>
        <v>0</v>
      </c>
      <c r="AK204" s="223">
        <f t="shared" si="120"/>
        <v>0</v>
      </c>
      <c r="AL204" s="224">
        <f t="shared" si="120"/>
        <v>0</v>
      </c>
      <c r="AM204" s="328">
        <f t="shared" si="115"/>
        <v>0</v>
      </c>
      <c r="AN204" s="223">
        <f t="shared" si="121"/>
        <v>0</v>
      </c>
      <c r="AO204" s="223">
        <f t="shared" si="121"/>
        <v>0</v>
      </c>
      <c r="AP204" s="223">
        <f t="shared" si="121"/>
        <v>0</v>
      </c>
      <c r="AQ204" s="223">
        <f t="shared" si="121"/>
        <v>0</v>
      </c>
      <c r="AR204" s="223">
        <f t="shared" si="121"/>
        <v>0</v>
      </c>
      <c r="AS204" s="223">
        <f t="shared" si="121"/>
        <v>0</v>
      </c>
      <c r="AT204" s="223">
        <f t="shared" si="121"/>
        <v>0</v>
      </c>
      <c r="AU204" s="223">
        <f t="shared" si="121"/>
        <v>0</v>
      </c>
      <c r="AV204" s="223">
        <f t="shared" si="121"/>
        <v>0</v>
      </c>
      <c r="AW204" s="223">
        <f t="shared" si="121"/>
        <v>0</v>
      </c>
      <c r="AX204" s="223">
        <f t="shared" si="121"/>
        <v>0</v>
      </c>
      <c r="AY204" s="223">
        <f t="shared" si="121"/>
        <v>0</v>
      </c>
      <c r="AZ204" s="224">
        <f t="shared" si="121"/>
        <v>0</v>
      </c>
      <c r="BA204" s="328">
        <f t="shared" si="116"/>
        <v>0</v>
      </c>
      <c r="BB204" s="223">
        <f t="shared" si="122"/>
        <v>0</v>
      </c>
      <c r="BC204" s="223">
        <f t="shared" si="122"/>
        <v>0</v>
      </c>
      <c r="BD204" s="223">
        <f t="shared" si="122"/>
        <v>0</v>
      </c>
      <c r="BE204" s="223">
        <f t="shared" si="122"/>
        <v>0</v>
      </c>
      <c r="BF204" s="223">
        <f t="shared" si="122"/>
        <v>0</v>
      </c>
      <c r="BG204" s="223">
        <f t="shared" si="122"/>
        <v>0</v>
      </c>
      <c r="BH204" s="223">
        <f t="shared" si="122"/>
        <v>0</v>
      </c>
      <c r="BI204" s="223">
        <f t="shared" si="122"/>
        <v>0</v>
      </c>
      <c r="BJ204" s="223">
        <f t="shared" si="122"/>
        <v>0</v>
      </c>
      <c r="BK204" s="223">
        <f t="shared" si="122"/>
        <v>0</v>
      </c>
      <c r="BL204" s="223">
        <f t="shared" si="122"/>
        <v>0</v>
      </c>
      <c r="BM204" s="223">
        <f t="shared" si="122"/>
        <v>0</v>
      </c>
      <c r="BN204" s="224">
        <f t="shared" si="122"/>
        <v>0</v>
      </c>
      <c r="BO204" s="328">
        <f t="shared" si="117"/>
        <v>0</v>
      </c>
      <c r="BP204" s="223">
        <f t="shared" si="123"/>
        <v>0</v>
      </c>
      <c r="BQ204" s="223">
        <f t="shared" si="123"/>
        <v>0</v>
      </c>
      <c r="BR204" s="223">
        <f t="shared" si="123"/>
        <v>0</v>
      </c>
      <c r="BS204" s="223">
        <f t="shared" si="123"/>
        <v>0</v>
      </c>
      <c r="BT204" s="223">
        <f t="shared" si="123"/>
        <v>0</v>
      </c>
      <c r="BU204" s="223">
        <f t="shared" si="123"/>
        <v>0</v>
      </c>
      <c r="BV204" s="223">
        <f t="shared" si="123"/>
        <v>0</v>
      </c>
      <c r="BW204" s="223">
        <f t="shared" si="123"/>
        <v>0</v>
      </c>
      <c r="BX204" s="223">
        <f t="shared" si="123"/>
        <v>0</v>
      </c>
      <c r="BY204" s="223">
        <f t="shared" si="123"/>
        <v>0</v>
      </c>
      <c r="BZ204" s="223">
        <f t="shared" si="123"/>
        <v>0</v>
      </c>
      <c r="CA204" s="223">
        <f t="shared" si="123"/>
        <v>0</v>
      </c>
      <c r="CB204" s="224">
        <f t="shared" si="123"/>
        <v>0</v>
      </c>
      <c r="CD204" s="73">
        <f t="shared" si="118"/>
        <v>1</v>
      </c>
    </row>
    <row r="205" spans="2:82" ht="24" customHeight="1">
      <c r="B205" s="150">
        <v>201</v>
      </c>
      <c r="C205" s="123" t="str">
        <f>IF(その他リース入力!D15="","",その他リース入力!D15)</f>
        <v/>
      </c>
      <c r="D205" s="352">
        <f>IF(その他リース入力!G15="",0,その他リース入力!G15+その他リース入力!H15)</f>
        <v>0</v>
      </c>
      <c r="E205" s="376">
        <v>1</v>
      </c>
      <c r="F205" s="221">
        <f>その他リース入力!Y15</f>
        <v>0</v>
      </c>
      <c r="G205" s="123">
        <f>IF(その他リース入力!F15="",0,その他リース入力!F15-その他リース入力!H15)</f>
        <v>0</v>
      </c>
      <c r="H205" s="218" t="s">
        <v>231</v>
      </c>
      <c r="I205" s="520"/>
      <c r="J205" s="511">
        <v>0.25</v>
      </c>
      <c r="K205" s="494">
        <v>100</v>
      </c>
      <c r="L205" s="328">
        <f t="shared" si="114"/>
        <v>0</v>
      </c>
      <c r="M205" s="223">
        <f t="shared" si="124"/>
        <v>0</v>
      </c>
      <c r="N205" s="223">
        <f t="shared" ref="N205:Y214" si="125">IF(N$3-$D205&lt;0,0,IF(N$3-$D205=0,$L205/12*(12-($E205-1)),IF(N$3-$D205=$G205,$L205/12*($E205-1),IF(N$3-$D205+1&lt;=$G205,$L205,0))))</f>
        <v>0</v>
      </c>
      <c r="O205" s="223">
        <f t="shared" si="125"/>
        <v>0</v>
      </c>
      <c r="P205" s="223">
        <f t="shared" si="125"/>
        <v>0</v>
      </c>
      <c r="Q205" s="223">
        <f t="shared" si="125"/>
        <v>0</v>
      </c>
      <c r="R205" s="223">
        <f t="shared" si="125"/>
        <v>0</v>
      </c>
      <c r="S205" s="223">
        <f t="shared" si="125"/>
        <v>0</v>
      </c>
      <c r="T205" s="223">
        <f t="shared" si="125"/>
        <v>0</v>
      </c>
      <c r="U205" s="223">
        <f t="shared" si="125"/>
        <v>0</v>
      </c>
      <c r="V205" s="223">
        <f t="shared" si="125"/>
        <v>0</v>
      </c>
      <c r="W205" s="223">
        <f t="shared" si="125"/>
        <v>0</v>
      </c>
      <c r="X205" s="223">
        <f t="shared" si="125"/>
        <v>0</v>
      </c>
      <c r="Y205" s="224">
        <f t="shared" si="125"/>
        <v>0</v>
      </c>
      <c r="Z205" s="328">
        <f t="shared" ref="Z205:AL214" si="126">IF($CD205=2,IF($D205=Z$3,$F205,0),0)</f>
        <v>0</v>
      </c>
      <c r="AA205" s="223">
        <f t="shared" si="126"/>
        <v>0</v>
      </c>
      <c r="AB205" s="223">
        <f t="shared" si="126"/>
        <v>0</v>
      </c>
      <c r="AC205" s="223">
        <f t="shared" si="126"/>
        <v>0</v>
      </c>
      <c r="AD205" s="223">
        <f t="shared" si="126"/>
        <v>0</v>
      </c>
      <c r="AE205" s="223">
        <f t="shared" si="126"/>
        <v>0</v>
      </c>
      <c r="AF205" s="223">
        <f t="shared" si="126"/>
        <v>0</v>
      </c>
      <c r="AG205" s="223">
        <f t="shared" si="126"/>
        <v>0</v>
      </c>
      <c r="AH205" s="223">
        <f t="shared" si="126"/>
        <v>0</v>
      </c>
      <c r="AI205" s="223">
        <f t="shared" si="126"/>
        <v>0</v>
      </c>
      <c r="AJ205" s="223">
        <f t="shared" si="126"/>
        <v>0</v>
      </c>
      <c r="AK205" s="223">
        <f t="shared" si="126"/>
        <v>0</v>
      </c>
      <c r="AL205" s="224">
        <f t="shared" si="126"/>
        <v>0</v>
      </c>
      <c r="AM205" s="328">
        <f t="shared" si="115"/>
        <v>0</v>
      </c>
      <c r="AN205" s="223">
        <f t="shared" ref="AN205:AZ214" si="127">IF(AN$3-$D205&lt;0,0,IF(AN$3-$D205=0,$AM205,IF(AN$3-$D205+1&lt;=$G205,$AM205,0)))</f>
        <v>0</v>
      </c>
      <c r="AO205" s="223">
        <f t="shared" si="127"/>
        <v>0</v>
      </c>
      <c r="AP205" s="223">
        <f t="shared" si="127"/>
        <v>0</v>
      </c>
      <c r="AQ205" s="223">
        <f t="shared" si="127"/>
        <v>0</v>
      </c>
      <c r="AR205" s="223">
        <f t="shared" si="127"/>
        <v>0</v>
      </c>
      <c r="AS205" s="223">
        <f t="shared" si="127"/>
        <v>0</v>
      </c>
      <c r="AT205" s="223">
        <f t="shared" si="127"/>
        <v>0</v>
      </c>
      <c r="AU205" s="223">
        <f t="shared" si="127"/>
        <v>0</v>
      </c>
      <c r="AV205" s="223">
        <f t="shared" si="127"/>
        <v>0</v>
      </c>
      <c r="AW205" s="223">
        <f t="shared" si="127"/>
        <v>0</v>
      </c>
      <c r="AX205" s="223">
        <f t="shared" si="127"/>
        <v>0</v>
      </c>
      <c r="AY205" s="223">
        <f t="shared" si="127"/>
        <v>0</v>
      </c>
      <c r="AZ205" s="224">
        <f t="shared" si="127"/>
        <v>0</v>
      </c>
      <c r="BA205" s="328">
        <f t="shared" si="116"/>
        <v>0</v>
      </c>
      <c r="BB205" s="223">
        <f t="shared" ref="BB205:BN214" si="128">IF(BB$3-$D205&lt;0,0,IF(BB$3-$D205=0,$BA205,IF(BB$3-$D205+1&lt;=$G205,$BA205,0)))</f>
        <v>0</v>
      </c>
      <c r="BC205" s="223">
        <f t="shared" si="128"/>
        <v>0</v>
      </c>
      <c r="BD205" s="223">
        <f t="shared" si="128"/>
        <v>0</v>
      </c>
      <c r="BE205" s="223">
        <f t="shared" si="128"/>
        <v>0</v>
      </c>
      <c r="BF205" s="223">
        <f t="shared" si="128"/>
        <v>0</v>
      </c>
      <c r="BG205" s="223">
        <f t="shared" si="128"/>
        <v>0</v>
      </c>
      <c r="BH205" s="223">
        <f t="shared" si="128"/>
        <v>0</v>
      </c>
      <c r="BI205" s="223">
        <f t="shared" si="128"/>
        <v>0</v>
      </c>
      <c r="BJ205" s="223">
        <f t="shared" si="128"/>
        <v>0</v>
      </c>
      <c r="BK205" s="223">
        <f t="shared" si="128"/>
        <v>0</v>
      </c>
      <c r="BL205" s="223">
        <f t="shared" si="128"/>
        <v>0</v>
      </c>
      <c r="BM205" s="223">
        <f t="shared" si="128"/>
        <v>0</v>
      </c>
      <c r="BN205" s="224">
        <f t="shared" si="128"/>
        <v>0</v>
      </c>
      <c r="BO205" s="328">
        <f t="shared" si="117"/>
        <v>0</v>
      </c>
      <c r="BP205" s="223">
        <f t="shared" ref="BP205:CB214" si="129">IF(BP$3-$D205&lt;0,0,IF(BP$3-$D205=0,$BO205,IF(BP$3-$D205+1&lt;=$G205,$BO205,0)))</f>
        <v>0</v>
      </c>
      <c r="BQ205" s="223">
        <f t="shared" si="129"/>
        <v>0</v>
      </c>
      <c r="BR205" s="223">
        <f t="shared" si="129"/>
        <v>0</v>
      </c>
      <c r="BS205" s="223">
        <f t="shared" si="129"/>
        <v>0</v>
      </c>
      <c r="BT205" s="223">
        <f t="shared" si="129"/>
        <v>0</v>
      </c>
      <c r="BU205" s="223">
        <f t="shared" si="129"/>
        <v>0</v>
      </c>
      <c r="BV205" s="223">
        <f t="shared" si="129"/>
        <v>0</v>
      </c>
      <c r="BW205" s="223">
        <f t="shared" si="129"/>
        <v>0</v>
      </c>
      <c r="BX205" s="223">
        <f t="shared" si="129"/>
        <v>0</v>
      </c>
      <c r="BY205" s="223">
        <f t="shared" si="129"/>
        <v>0</v>
      </c>
      <c r="BZ205" s="223">
        <f t="shared" si="129"/>
        <v>0</v>
      </c>
      <c r="CA205" s="223">
        <f t="shared" si="129"/>
        <v>0</v>
      </c>
      <c r="CB205" s="224">
        <f t="shared" si="129"/>
        <v>0</v>
      </c>
      <c r="CD205" s="73">
        <f t="shared" si="118"/>
        <v>1</v>
      </c>
    </row>
    <row r="206" spans="2:82" ht="24" customHeight="1">
      <c r="B206" s="150">
        <v>202</v>
      </c>
      <c r="C206" s="123" t="str">
        <f>IF(その他リース入力!D16="","",その他リース入力!D16)</f>
        <v/>
      </c>
      <c r="D206" s="352">
        <f>IF(その他リース入力!G16="",0,その他リース入力!G16+その他リース入力!H16)</f>
        <v>0</v>
      </c>
      <c r="E206" s="376">
        <v>1</v>
      </c>
      <c r="F206" s="221">
        <f>その他リース入力!Y16</f>
        <v>0</v>
      </c>
      <c r="G206" s="123">
        <f>IF(その他リース入力!F16="",0,その他リース入力!F16-その他リース入力!H16)</f>
        <v>0</v>
      </c>
      <c r="H206" s="218" t="s">
        <v>231</v>
      </c>
      <c r="I206" s="520"/>
      <c r="J206" s="511">
        <v>0.25</v>
      </c>
      <c r="K206" s="494">
        <v>100</v>
      </c>
      <c r="L206" s="328">
        <f t="shared" si="114"/>
        <v>0</v>
      </c>
      <c r="M206" s="223">
        <f t="shared" si="124"/>
        <v>0</v>
      </c>
      <c r="N206" s="223">
        <f t="shared" si="125"/>
        <v>0</v>
      </c>
      <c r="O206" s="223">
        <f t="shared" si="125"/>
        <v>0</v>
      </c>
      <c r="P206" s="223">
        <f t="shared" si="125"/>
        <v>0</v>
      </c>
      <c r="Q206" s="223">
        <f t="shared" si="125"/>
        <v>0</v>
      </c>
      <c r="R206" s="223">
        <f t="shared" si="125"/>
        <v>0</v>
      </c>
      <c r="S206" s="223">
        <f t="shared" si="125"/>
        <v>0</v>
      </c>
      <c r="T206" s="223">
        <f t="shared" si="125"/>
        <v>0</v>
      </c>
      <c r="U206" s="223">
        <f t="shared" si="125"/>
        <v>0</v>
      </c>
      <c r="V206" s="223">
        <f t="shared" si="125"/>
        <v>0</v>
      </c>
      <c r="W206" s="223">
        <f t="shared" si="125"/>
        <v>0</v>
      </c>
      <c r="X206" s="223">
        <f t="shared" si="125"/>
        <v>0</v>
      </c>
      <c r="Y206" s="224">
        <f t="shared" si="125"/>
        <v>0</v>
      </c>
      <c r="Z206" s="328">
        <f t="shared" si="126"/>
        <v>0</v>
      </c>
      <c r="AA206" s="223">
        <f t="shared" si="126"/>
        <v>0</v>
      </c>
      <c r="AB206" s="223">
        <f t="shared" si="126"/>
        <v>0</v>
      </c>
      <c r="AC206" s="223">
        <f t="shared" si="126"/>
        <v>0</v>
      </c>
      <c r="AD206" s="223">
        <f t="shared" si="126"/>
        <v>0</v>
      </c>
      <c r="AE206" s="223">
        <f t="shared" si="126"/>
        <v>0</v>
      </c>
      <c r="AF206" s="223">
        <f t="shared" si="126"/>
        <v>0</v>
      </c>
      <c r="AG206" s="223">
        <f t="shared" si="126"/>
        <v>0</v>
      </c>
      <c r="AH206" s="223">
        <f t="shared" si="126"/>
        <v>0</v>
      </c>
      <c r="AI206" s="223">
        <f t="shared" si="126"/>
        <v>0</v>
      </c>
      <c r="AJ206" s="223">
        <f t="shared" si="126"/>
        <v>0</v>
      </c>
      <c r="AK206" s="223">
        <f t="shared" si="126"/>
        <v>0</v>
      </c>
      <c r="AL206" s="224">
        <f t="shared" si="126"/>
        <v>0</v>
      </c>
      <c r="AM206" s="328">
        <f t="shared" si="115"/>
        <v>0</v>
      </c>
      <c r="AN206" s="223">
        <f t="shared" si="127"/>
        <v>0</v>
      </c>
      <c r="AO206" s="223">
        <f t="shared" si="127"/>
        <v>0</v>
      </c>
      <c r="AP206" s="223">
        <f t="shared" si="127"/>
        <v>0</v>
      </c>
      <c r="AQ206" s="223">
        <f t="shared" si="127"/>
        <v>0</v>
      </c>
      <c r="AR206" s="223">
        <f t="shared" si="127"/>
        <v>0</v>
      </c>
      <c r="AS206" s="223">
        <f t="shared" si="127"/>
        <v>0</v>
      </c>
      <c r="AT206" s="223">
        <f t="shared" si="127"/>
        <v>0</v>
      </c>
      <c r="AU206" s="223">
        <f t="shared" si="127"/>
        <v>0</v>
      </c>
      <c r="AV206" s="223">
        <f t="shared" si="127"/>
        <v>0</v>
      </c>
      <c r="AW206" s="223">
        <f t="shared" si="127"/>
        <v>0</v>
      </c>
      <c r="AX206" s="223">
        <f t="shared" si="127"/>
        <v>0</v>
      </c>
      <c r="AY206" s="223">
        <f t="shared" si="127"/>
        <v>0</v>
      </c>
      <c r="AZ206" s="224">
        <f t="shared" si="127"/>
        <v>0</v>
      </c>
      <c r="BA206" s="328">
        <f t="shared" si="116"/>
        <v>0</v>
      </c>
      <c r="BB206" s="223">
        <f t="shared" si="128"/>
        <v>0</v>
      </c>
      <c r="BC206" s="223">
        <f t="shared" si="128"/>
        <v>0</v>
      </c>
      <c r="BD206" s="223">
        <f t="shared" si="128"/>
        <v>0</v>
      </c>
      <c r="BE206" s="223">
        <f t="shared" si="128"/>
        <v>0</v>
      </c>
      <c r="BF206" s="223">
        <f t="shared" si="128"/>
        <v>0</v>
      </c>
      <c r="BG206" s="223">
        <f t="shared" si="128"/>
        <v>0</v>
      </c>
      <c r="BH206" s="223">
        <f t="shared" si="128"/>
        <v>0</v>
      </c>
      <c r="BI206" s="223">
        <f t="shared" si="128"/>
        <v>0</v>
      </c>
      <c r="BJ206" s="223">
        <f t="shared" si="128"/>
        <v>0</v>
      </c>
      <c r="BK206" s="223">
        <f t="shared" si="128"/>
        <v>0</v>
      </c>
      <c r="BL206" s="223">
        <f t="shared" si="128"/>
        <v>0</v>
      </c>
      <c r="BM206" s="223">
        <f t="shared" si="128"/>
        <v>0</v>
      </c>
      <c r="BN206" s="224">
        <f t="shared" si="128"/>
        <v>0</v>
      </c>
      <c r="BO206" s="328">
        <f t="shared" si="117"/>
        <v>0</v>
      </c>
      <c r="BP206" s="223">
        <f t="shared" si="129"/>
        <v>0</v>
      </c>
      <c r="BQ206" s="223">
        <f t="shared" si="129"/>
        <v>0</v>
      </c>
      <c r="BR206" s="223">
        <f t="shared" si="129"/>
        <v>0</v>
      </c>
      <c r="BS206" s="223">
        <f t="shared" si="129"/>
        <v>0</v>
      </c>
      <c r="BT206" s="223">
        <f t="shared" si="129"/>
        <v>0</v>
      </c>
      <c r="BU206" s="223">
        <f t="shared" si="129"/>
        <v>0</v>
      </c>
      <c r="BV206" s="223">
        <f t="shared" si="129"/>
        <v>0</v>
      </c>
      <c r="BW206" s="223">
        <f t="shared" si="129"/>
        <v>0</v>
      </c>
      <c r="BX206" s="223">
        <f t="shared" si="129"/>
        <v>0</v>
      </c>
      <c r="BY206" s="223">
        <f t="shared" si="129"/>
        <v>0</v>
      </c>
      <c r="BZ206" s="223">
        <f t="shared" si="129"/>
        <v>0</v>
      </c>
      <c r="CA206" s="223">
        <f t="shared" si="129"/>
        <v>0</v>
      </c>
      <c r="CB206" s="224">
        <f t="shared" si="129"/>
        <v>0</v>
      </c>
      <c r="CD206" s="73">
        <f t="shared" si="118"/>
        <v>1</v>
      </c>
    </row>
    <row r="207" spans="2:82" ht="24" customHeight="1">
      <c r="B207" s="150">
        <v>203</v>
      </c>
      <c r="C207" s="123" t="str">
        <f>IF(その他リース入力!D17="","",その他リース入力!D17)</f>
        <v/>
      </c>
      <c r="D207" s="352">
        <f>IF(その他リース入力!G17="",0,その他リース入力!G17+その他リース入力!H17)</f>
        <v>0</v>
      </c>
      <c r="E207" s="376">
        <v>1</v>
      </c>
      <c r="F207" s="221">
        <f>その他リース入力!Y17</f>
        <v>0</v>
      </c>
      <c r="G207" s="123">
        <f>IF(その他リース入力!F17="",0,その他リース入力!F17-その他リース入力!H17)</f>
        <v>0</v>
      </c>
      <c r="H207" s="218" t="s">
        <v>231</v>
      </c>
      <c r="I207" s="520"/>
      <c r="J207" s="511">
        <v>0.25</v>
      </c>
      <c r="K207" s="494">
        <v>100</v>
      </c>
      <c r="L207" s="328">
        <f t="shared" si="114"/>
        <v>0</v>
      </c>
      <c r="M207" s="223">
        <f t="shared" si="124"/>
        <v>0</v>
      </c>
      <c r="N207" s="223">
        <f t="shared" si="125"/>
        <v>0</v>
      </c>
      <c r="O207" s="223">
        <f t="shared" si="125"/>
        <v>0</v>
      </c>
      <c r="P207" s="223">
        <f t="shared" si="125"/>
        <v>0</v>
      </c>
      <c r="Q207" s="223">
        <f t="shared" si="125"/>
        <v>0</v>
      </c>
      <c r="R207" s="223">
        <f t="shared" si="125"/>
        <v>0</v>
      </c>
      <c r="S207" s="223">
        <f t="shared" si="125"/>
        <v>0</v>
      </c>
      <c r="T207" s="223">
        <f t="shared" si="125"/>
        <v>0</v>
      </c>
      <c r="U207" s="223">
        <f t="shared" si="125"/>
        <v>0</v>
      </c>
      <c r="V207" s="223">
        <f t="shared" si="125"/>
        <v>0</v>
      </c>
      <c r="W207" s="223">
        <f t="shared" si="125"/>
        <v>0</v>
      </c>
      <c r="X207" s="223">
        <f t="shared" si="125"/>
        <v>0</v>
      </c>
      <c r="Y207" s="224">
        <f t="shared" si="125"/>
        <v>0</v>
      </c>
      <c r="Z207" s="328">
        <f t="shared" si="126"/>
        <v>0</v>
      </c>
      <c r="AA207" s="223">
        <f t="shared" si="126"/>
        <v>0</v>
      </c>
      <c r="AB207" s="223">
        <f t="shared" si="126"/>
        <v>0</v>
      </c>
      <c r="AC207" s="223">
        <f t="shared" si="126"/>
        <v>0</v>
      </c>
      <c r="AD207" s="223">
        <f t="shared" si="126"/>
        <v>0</v>
      </c>
      <c r="AE207" s="223">
        <f t="shared" si="126"/>
        <v>0</v>
      </c>
      <c r="AF207" s="223">
        <f t="shared" si="126"/>
        <v>0</v>
      </c>
      <c r="AG207" s="223">
        <f t="shared" si="126"/>
        <v>0</v>
      </c>
      <c r="AH207" s="223">
        <f t="shared" si="126"/>
        <v>0</v>
      </c>
      <c r="AI207" s="223">
        <f t="shared" si="126"/>
        <v>0</v>
      </c>
      <c r="AJ207" s="223">
        <f t="shared" si="126"/>
        <v>0</v>
      </c>
      <c r="AK207" s="223">
        <f t="shared" si="126"/>
        <v>0</v>
      </c>
      <c r="AL207" s="224">
        <f t="shared" si="126"/>
        <v>0</v>
      </c>
      <c r="AM207" s="328">
        <f t="shared" si="115"/>
        <v>0</v>
      </c>
      <c r="AN207" s="223">
        <f t="shared" si="127"/>
        <v>0</v>
      </c>
      <c r="AO207" s="223">
        <f t="shared" si="127"/>
        <v>0</v>
      </c>
      <c r="AP207" s="223">
        <f t="shared" si="127"/>
        <v>0</v>
      </c>
      <c r="AQ207" s="223">
        <f t="shared" si="127"/>
        <v>0</v>
      </c>
      <c r="AR207" s="223">
        <f t="shared" si="127"/>
        <v>0</v>
      </c>
      <c r="AS207" s="223">
        <f t="shared" si="127"/>
        <v>0</v>
      </c>
      <c r="AT207" s="223">
        <f t="shared" si="127"/>
        <v>0</v>
      </c>
      <c r="AU207" s="223">
        <f t="shared" si="127"/>
        <v>0</v>
      </c>
      <c r="AV207" s="223">
        <f t="shared" si="127"/>
        <v>0</v>
      </c>
      <c r="AW207" s="223">
        <f t="shared" si="127"/>
        <v>0</v>
      </c>
      <c r="AX207" s="223">
        <f t="shared" si="127"/>
        <v>0</v>
      </c>
      <c r="AY207" s="223">
        <f t="shared" si="127"/>
        <v>0</v>
      </c>
      <c r="AZ207" s="224">
        <f t="shared" si="127"/>
        <v>0</v>
      </c>
      <c r="BA207" s="328">
        <f t="shared" si="116"/>
        <v>0</v>
      </c>
      <c r="BB207" s="223">
        <f t="shared" si="128"/>
        <v>0</v>
      </c>
      <c r="BC207" s="223">
        <f t="shared" si="128"/>
        <v>0</v>
      </c>
      <c r="BD207" s="223">
        <f t="shared" si="128"/>
        <v>0</v>
      </c>
      <c r="BE207" s="223">
        <f t="shared" si="128"/>
        <v>0</v>
      </c>
      <c r="BF207" s="223">
        <f t="shared" si="128"/>
        <v>0</v>
      </c>
      <c r="BG207" s="223">
        <f t="shared" si="128"/>
        <v>0</v>
      </c>
      <c r="BH207" s="223">
        <f t="shared" si="128"/>
        <v>0</v>
      </c>
      <c r="BI207" s="223">
        <f t="shared" si="128"/>
        <v>0</v>
      </c>
      <c r="BJ207" s="223">
        <f t="shared" si="128"/>
        <v>0</v>
      </c>
      <c r="BK207" s="223">
        <f t="shared" si="128"/>
        <v>0</v>
      </c>
      <c r="BL207" s="223">
        <f t="shared" si="128"/>
        <v>0</v>
      </c>
      <c r="BM207" s="223">
        <f t="shared" si="128"/>
        <v>0</v>
      </c>
      <c r="BN207" s="224">
        <f t="shared" si="128"/>
        <v>0</v>
      </c>
      <c r="BO207" s="328">
        <f t="shared" si="117"/>
        <v>0</v>
      </c>
      <c r="BP207" s="223">
        <f t="shared" si="129"/>
        <v>0</v>
      </c>
      <c r="BQ207" s="223">
        <f t="shared" si="129"/>
        <v>0</v>
      </c>
      <c r="BR207" s="223">
        <f t="shared" si="129"/>
        <v>0</v>
      </c>
      <c r="BS207" s="223">
        <f t="shared" si="129"/>
        <v>0</v>
      </c>
      <c r="BT207" s="223">
        <f t="shared" si="129"/>
        <v>0</v>
      </c>
      <c r="BU207" s="223">
        <f t="shared" si="129"/>
        <v>0</v>
      </c>
      <c r="BV207" s="223">
        <f t="shared" si="129"/>
        <v>0</v>
      </c>
      <c r="BW207" s="223">
        <f t="shared" si="129"/>
        <v>0</v>
      </c>
      <c r="BX207" s="223">
        <f t="shared" si="129"/>
        <v>0</v>
      </c>
      <c r="BY207" s="223">
        <f t="shared" si="129"/>
        <v>0</v>
      </c>
      <c r="BZ207" s="223">
        <f t="shared" si="129"/>
        <v>0</v>
      </c>
      <c r="CA207" s="223">
        <f t="shared" si="129"/>
        <v>0</v>
      </c>
      <c r="CB207" s="224">
        <f t="shared" si="129"/>
        <v>0</v>
      </c>
      <c r="CD207" s="73">
        <f t="shared" si="118"/>
        <v>1</v>
      </c>
    </row>
    <row r="208" spans="2:82" ht="24" customHeight="1">
      <c r="B208" s="150">
        <v>204</v>
      </c>
      <c r="C208" s="123" t="str">
        <f>IF(その他リース入力!D18="","",その他リース入力!D18)</f>
        <v/>
      </c>
      <c r="D208" s="352">
        <f>IF(その他リース入力!G18="",0,その他リース入力!G18+その他リース入力!H18)</f>
        <v>0</v>
      </c>
      <c r="E208" s="376">
        <v>1</v>
      </c>
      <c r="F208" s="221">
        <f>その他リース入力!Y18</f>
        <v>0</v>
      </c>
      <c r="G208" s="123">
        <f>IF(その他リース入力!F18="",0,その他リース入力!F18-その他リース入力!H18)</f>
        <v>0</v>
      </c>
      <c r="H208" s="218" t="s">
        <v>231</v>
      </c>
      <c r="I208" s="520"/>
      <c r="J208" s="511">
        <v>0.25</v>
      </c>
      <c r="K208" s="494">
        <v>100</v>
      </c>
      <c r="L208" s="328">
        <f t="shared" si="114"/>
        <v>0</v>
      </c>
      <c r="M208" s="223">
        <f t="shared" si="124"/>
        <v>0</v>
      </c>
      <c r="N208" s="223">
        <f t="shared" si="125"/>
        <v>0</v>
      </c>
      <c r="O208" s="223">
        <f t="shared" si="125"/>
        <v>0</v>
      </c>
      <c r="P208" s="223">
        <f t="shared" si="125"/>
        <v>0</v>
      </c>
      <c r="Q208" s="223">
        <f t="shared" si="125"/>
        <v>0</v>
      </c>
      <c r="R208" s="223">
        <f t="shared" si="125"/>
        <v>0</v>
      </c>
      <c r="S208" s="223">
        <f t="shared" si="125"/>
        <v>0</v>
      </c>
      <c r="T208" s="223">
        <f t="shared" si="125"/>
        <v>0</v>
      </c>
      <c r="U208" s="223">
        <f t="shared" si="125"/>
        <v>0</v>
      </c>
      <c r="V208" s="223">
        <f t="shared" si="125"/>
        <v>0</v>
      </c>
      <c r="W208" s="223">
        <f t="shared" si="125"/>
        <v>0</v>
      </c>
      <c r="X208" s="223">
        <f t="shared" si="125"/>
        <v>0</v>
      </c>
      <c r="Y208" s="224">
        <f t="shared" si="125"/>
        <v>0</v>
      </c>
      <c r="Z208" s="328">
        <f t="shared" si="126"/>
        <v>0</v>
      </c>
      <c r="AA208" s="223">
        <f t="shared" si="126"/>
        <v>0</v>
      </c>
      <c r="AB208" s="223">
        <f t="shared" si="126"/>
        <v>0</v>
      </c>
      <c r="AC208" s="223">
        <f t="shared" si="126"/>
        <v>0</v>
      </c>
      <c r="AD208" s="223">
        <f t="shared" si="126"/>
        <v>0</v>
      </c>
      <c r="AE208" s="223">
        <f t="shared" si="126"/>
        <v>0</v>
      </c>
      <c r="AF208" s="223">
        <f t="shared" si="126"/>
        <v>0</v>
      </c>
      <c r="AG208" s="223">
        <f t="shared" si="126"/>
        <v>0</v>
      </c>
      <c r="AH208" s="223">
        <f t="shared" si="126"/>
        <v>0</v>
      </c>
      <c r="AI208" s="223">
        <f t="shared" si="126"/>
        <v>0</v>
      </c>
      <c r="AJ208" s="223">
        <f t="shared" si="126"/>
        <v>0</v>
      </c>
      <c r="AK208" s="223">
        <f t="shared" si="126"/>
        <v>0</v>
      </c>
      <c r="AL208" s="224">
        <f t="shared" si="126"/>
        <v>0</v>
      </c>
      <c r="AM208" s="328">
        <f t="shared" si="115"/>
        <v>0</v>
      </c>
      <c r="AN208" s="223">
        <f t="shared" si="127"/>
        <v>0</v>
      </c>
      <c r="AO208" s="223">
        <f t="shared" si="127"/>
        <v>0</v>
      </c>
      <c r="AP208" s="223">
        <f t="shared" si="127"/>
        <v>0</v>
      </c>
      <c r="AQ208" s="223">
        <f t="shared" si="127"/>
        <v>0</v>
      </c>
      <c r="AR208" s="223">
        <f t="shared" si="127"/>
        <v>0</v>
      </c>
      <c r="AS208" s="223">
        <f t="shared" si="127"/>
        <v>0</v>
      </c>
      <c r="AT208" s="223">
        <f t="shared" si="127"/>
        <v>0</v>
      </c>
      <c r="AU208" s="223">
        <f t="shared" si="127"/>
        <v>0</v>
      </c>
      <c r="AV208" s="223">
        <f t="shared" si="127"/>
        <v>0</v>
      </c>
      <c r="AW208" s="223">
        <f t="shared" si="127"/>
        <v>0</v>
      </c>
      <c r="AX208" s="223">
        <f t="shared" si="127"/>
        <v>0</v>
      </c>
      <c r="AY208" s="223">
        <f t="shared" si="127"/>
        <v>0</v>
      </c>
      <c r="AZ208" s="224">
        <f t="shared" si="127"/>
        <v>0</v>
      </c>
      <c r="BA208" s="328">
        <f t="shared" si="116"/>
        <v>0</v>
      </c>
      <c r="BB208" s="223">
        <f t="shared" si="128"/>
        <v>0</v>
      </c>
      <c r="BC208" s="223">
        <f t="shared" si="128"/>
        <v>0</v>
      </c>
      <c r="BD208" s="223">
        <f t="shared" si="128"/>
        <v>0</v>
      </c>
      <c r="BE208" s="223">
        <f t="shared" si="128"/>
        <v>0</v>
      </c>
      <c r="BF208" s="223">
        <f t="shared" si="128"/>
        <v>0</v>
      </c>
      <c r="BG208" s="223">
        <f t="shared" si="128"/>
        <v>0</v>
      </c>
      <c r="BH208" s="223">
        <f t="shared" si="128"/>
        <v>0</v>
      </c>
      <c r="BI208" s="223">
        <f t="shared" si="128"/>
        <v>0</v>
      </c>
      <c r="BJ208" s="223">
        <f t="shared" si="128"/>
        <v>0</v>
      </c>
      <c r="BK208" s="223">
        <f t="shared" si="128"/>
        <v>0</v>
      </c>
      <c r="BL208" s="223">
        <f t="shared" si="128"/>
        <v>0</v>
      </c>
      <c r="BM208" s="223">
        <f t="shared" si="128"/>
        <v>0</v>
      </c>
      <c r="BN208" s="224">
        <f t="shared" si="128"/>
        <v>0</v>
      </c>
      <c r="BO208" s="328">
        <f t="shared" si="117"/>
        <v>0</v>
      </c>
      <c r="BP208" s="223">
        <f t="shared" si="129"/>
        <v>0</v>
      </c>
      <c r="BQ208" s="223">
        <f t="shared" si="129"/>
        <v>0</v>
      </c>
      <c r="BR208" s="223">
        <f t="shared" si="129"/>
        <v>0</v>
      </c>
      <c r="BS208" s="223">
        <f t="shared" si="129"/>
        <v>0</v>
      </c>
      <c r="BT208" s="223">
        <f t="shared" si="129"/>
        <v>0</v>
      </c>
      <c r="BU208" s="223">
        <f t="shared" si="129"/>
        <v>0</v>
      </c>
      <c r="BV208" s="223">
        <f t="shared" si="129"/>
        <v>0</v>
      </c>
      <c r="BW208" s="223">
        <f t="shared" si="129"/>
        <v>0</v>
      </c>
      <c r="BX208" s="223">
        <f t="shared" si="129"/>
        <v>0</v>
      </c>
      <c r="BY208" s="223">
        <f t="shared" si="129"/>
        <v>0</v>
      </c>
      <c r="BZ208" s="223">
        <f t="shared" si="129"/>
        <v>0</v>
      </c>
      <c r="CA208" s="223">
        <f t="shared" si="129"/>
        <v>0</v>
      </c>
      <c r="CB208" s="224">
        <f t="shared" si="129"/>
        <v>0</v>
      </c>
      <c r="CD208" s="73">
        <f t="shared" si="118"/>
        <v>1</v>
      </c>
    </row>
    <row r="209" spans="2:82" ht="24" customHeight="1">
      <c r="B209" s="150">
        <v>205</v>
      </c>
      <c r="C209" s="123" t="str">
        <f>IF(その他リース入力!D19="","",その他リース入力!D19)</f>
        <v/>
      </c>
      <c r="D209" s="352">
        <f>IF(その他リース入力!G19="",0,その他リース入力!G19+その他リース入力!H19)</f>
        <v>0</v>
      </c>
      <c r="E209" s="376">
        <v>1</v>
      </c>
      <c r="F209" s="221">
        <f>その他リース入力!Y19</f>
        <v>0</v>
      </c>
      <c r="G209" s="123">
        <f>IF(その他リース入力!F19="",0,その他リース入力!F19-その他リース入力!H19)</f>
        <v>0</v>
      </c>
      <c r="H209" s="218" t="s">
        <v>231</v>
      </c>
      <c r="I209" s="520"/>
      <c r="J209" s="511">
        <v>0.25</v>
      </c>
      <c r="K209" s="494">
        <v>100</v>
      </c>
      <c r="L209" s="328">
        <f t="shared" si="114"/>
        <v>0</v>
      </c>
      <c r="M209" s="223">
        <f t="shared" si="124"/>
        <v>0</v>
      </c>
      <c r="N209" s="223">
        <f t="shared" si="125"/>
        <v>0</v>
      </c>
      <c r="O209" s="223">
        <f t="shared" si="125"/>
        <v>0</v>
      </c>
      <c r="P209" s="223">
        <f t="shared" si="125"/>
        <v>0</v>
      </c>
      <c r="Q209" s="223">
        <f t="shared" si="125"/>
        <v>0</v>
      </c>
      <c r="R209" s="223">
        <f t="shared" si="125"/>
        <v>0</v>
      </c>
      <c r="S209" s="223">
        <f t="shared" si="125"/>
        <v>0</v>
      </c>
      <c r="T209" s="223">
        <f t="shared" si="125"/>
        <v>0</v>
      </c>
      <c r="U209" s="223">
        <f t="shared" si="125"/>
        <v>0</v>
      </c>
      <c r="V209" s="223">
        <f t="shared" si="125"/>
        <v>0</v>
      </c>
      <c r="W209" s="223">
        <f t="shared" si="125"/>
        <v>0</v>
      </c>
      <c r="X209" s="223">
        <f t="shared" si="125"/>
        <v>0</v>
      </c>
      <c r="Y209" s="224">
        <f t="shared" si="125"/>
        <v>0</v>
      </c>
      <c r="Z209" s="328">
        <f t="shared" si="126"/>
        <v>0</v>
      </c>
      <c r="AA209" s="223">
        <f t="shared" si="126"/>
        <v>0</v>
      </c>
      <c r="AB209" s="223">
        <f t="shared" si="126"/>
        <v>0</v>
      </c>
      <c r="AC209" s="223">
        <f t="shared" si="126"/>
        <v>0</v>
      </c>
      <c r="AD209" s="223">
        <f t="shared" si="126"/>
        <v>0</v>
      </c>
      <c r="AE209" s="223">
        <f t="shared" si="126"/>
        <v>0</v>
      </c>
      <c r="AF209" s="223">
        <f t="shared" si="126"/>
        <v>0</v>
      </c>
      <c r="AG209" s="223">
        <f t="shared" si="126"/>
        <v>0</v>
      </c>
      <c r="AH209" s="223">
        <f t="shared" si="126"/>
        <v>0</v>
      </c>
      <c r="AI209" s="223">
        <f t="shared" si="126"/>
        <v>0</v>
      </c>
      <c r="AJ209" s="223">
        <f t="shared" si="126"/>
        <v>0</v>
      </c>
      <c r="AK209" s="223">
        <f t="shared" si="126"/>
        <v>0</v>
      </c>
      <c r="AL209" s="224">
        <f t="shared" si="126"/>
        <v>0</v>
      </c>
      <c r="AM209" s="328">
        <f t="shared" si="115"/>
        <v>0</v>
      </c>
      <c r="AN209" s="223">
        <f t="shared" si="127"/>
        <v>0</v>
      </c>
      <c r="AO209" s="223">
        <f t="shared" si="127"/>
        <v>0</v>
      </c>
      <c r="AP209" s="223">
        <f t="shared" si="127"/>
        <v>0</v>
      </c>
      <c r="AQ209" s="223">
        <f t="shared" si="127"/>
        <v>0</v>
      </c>
      <c r="AR209" s="223">
        <f t="shared" si="127"/>
        <v>0</v>
      </c>
      <c r="AS209" s="223">
        <f t="shared" si="127"/>
        <v>0</v>
      </c>
      <c r="AT209" s="223">
        <f t="shared" si="127"/>
        <v>0</v>
      </c>
      <c r="AU209" s="223">
        <f t="shared" si="127"/>
        <v>0</v>
      </c>
      <c r="AV209" s="223">
        <f t="shared" si="127"/>
        <v>0</v>
      </c>
      <c r="AW209" s="223">
        <f t="shared" si="127"/>
        <v>0</v>
      </c>
      <c r="AX209" s="223">
        <f t="shared" si="127"/>
        <v>0</v>
      </c>
      <c r="AY209" s="223">
        <f t="shared" si="127"/>
        <v>0</v>
      </c>
      <c r="AZ209" s="224">
        <f t="shared" si="127"/>
        <v>0</v>
      </c>
      <c r="BA209" s="328">
        <f t="shared" si="116"/>
        <v>0</v>
      </c>
      <c r="BB209" s="223">
        <f t="shared" si="128"/>
        <v>0</v>
      </c>
      <c r="BC209" s="223">
        <f t="shared" si="128"/>
        <v>0</v>
      </c>
      <c r="BD209" s="223">
        <f t="shared" si="128"/>
        <v>0</v>
      </c>
      <c r="BE209" s="223">
        <f t="shared" si="128"/>
        <v>0</v>
      </c>
      <c r="BF209" s="223">
        <f t="shared" si="128"/>
        <v>0</v>
      </c>
      <c r="BG209" s="223">
        <f t="shared" si="128"/>
        <v>0</v>
      </c>
      <c r="BH209" s="223">
        <f t="shared" si="128"/>
        <v>0</v>
      </c>
      <c r="BI209" s="223">
        <f t="shared" si="128"/>
        <v>0</v>
      </c>
      <c r="BJ209" s="223">
        <f t="shared" si="128"/>
        <v>0</v>
      </c>
      <c r="BK209" s="223">
        <f t="shared" si="128"/>
        <v>0</v>
      </c>
      <c r="BL209" s="223">
        <f t="shared" si="128"/>
        <v>0</v>
      </c>
      <c r="BM209" s="223">
        <f t="shared" si="128"/>
        <v>0</v>
      </c>
      <c r="BN209" s="224">
        <f t="shared" si="128"/>
        <v>0</v>
      </c>
      <c r="BO209" s="328">
        <f t="shared" si="117"/>
        <v>0</v>
      </c>
      <c r="BP209" s="223">
        <f t="shared" si="129"/>
        <v>0</v>
      </c>
      <c r="BQ209" s="223">
        <f t="shared" si="129"/>
        <v>0</v>
      </c>
      <c r="BR209" s="223">
        <f t="shared" si="129"/>
        <v>0</v>
      </c>
      <c r="BS209" s="223">
        <f t="shared" si="129"/>
        <v>0</v>
      </c>
      <c r="BT209" s="223">
        <f t="shared" si="129"/>
        <v>0</v>
      </c>
      <c r="BU209" s="223">
        <f t="shared" si="129"/>
        <v>0</v>
      </c>
      <c r="BV209" s="223">
        <f t="shared" si="129"/>
        <v>0</v>
      </c>
      <c r="BW209" s="223">
        <f t="shared" si="129"/>
        <v>0</v>
      </c>
      <c r="BX209" s="223">
        <f t="shared" si="129"/>
        <v>0</v>
      </c>
      <c r="BY209" s="223">
        <f t="shared" si="129"/>
        <v>0</v>
      </c>
      <c r="BZ209" s="223">
        <f t="shared" si="129"/>
        <v>0</v>
      </c>
      <c r="CA209" s="223">
        <f t="shared" si="129"/>
        <v>0</v>
      </c>
      <c r="CB209" s="224">
        <f t="shared" si="129"/>
        <v>0</v>
      </c>
      <c r="CD209" s="73">
        <f t="shared" si="118"/>
        <v>1</v>
      </c>
    </row>
    <row r="210" spans="2:82" ht="24" customHeight="1">
      <c r="B210" s="150">
        <v>206</v>
      </c>
      <c r="C210" s="123" t="str">
        <f>IF(その他リース入力!D20="","",その他リース入力!D20)</f>
        <v/>
      </c>
      <c r="D210" s="352">
        <f>IF(その他リース入力!G20="",0,その他リース入力!G20+その他リース入力!H20)</f>
        <v>0</v>
      </c>
      <c r="E210" s="376">
        <v>1</v>
      </c>
      <c r="F210" s="221">
        <f>その他リース入力!Y20</f>
        <v>0</v>
      </c>
      <c r="G210" s="123">
        <f>IF(その他リース入力!F20="",0,その他リース入力!F20-その他リース入力!H20)</f>
        <v>0</v>
      </c>
      <c r="H210" s="218" t="s">
        <v>231</v>
      </c>
      <c r="I210" s="520"/>
      <c r="J210" s="511">
        <v>0.25</v>
      </c>
      <c r="K210" s="494">
        <v>100</v>
      </c>
      <c r="L210" s="328">
        <f t="shared" si="114"/>
        <v>0</v>
      </c>
      <c r="M210" s="223">
        <f t="shared" si="124"/>
        <v>0</v>
      </c>
      <c r="N210" s="223">
        <f t="shared" si="125"/>
        <v>0</v>
      </c>
      <c r="O210" s="223">
        <f t="shared" si="125"/>
        <v>0</v>
      </c>
      <c r="P210" s="223">
        <f t="shared" si="125"/>
        <v>0</v>
      </c>
      <c r="Q210" s="223">
        <f t="shared" si="125"/>
        <v>0</v>
      </c>
      <c r="R210" s="223">
        <f t="shared" si="125"/>
        <v>0</v>
      </c>
      <c r="S210" s="223">
        <f t="shared" si="125"/>
        <v>0</v>
      </c>
      <c r="T210" s="223">
        <f t="shared" si="125"/>
        <v>0</v>
      </c>
      <c r="U210" s="223">
        <f t="shared" si="125"/>
        <v>0</v>
      </c>
      <c r="V210" s="223">
        <f t="shared" si="125"/>
        <v>0</v>
      </c>
      <c r="W210" s="223">
        <f t="shared" si="125"/>
        <v>0</v>
      </c>
      <c r="X210" s="223">
        <f t="shared" si="125"/>
        <v>0</v>
      </c>
      <c r="Y210" s="224">
        <f t="shared" si="125"/>
        <v>0</v>
      </c>
      <c r="Z210" s="328">
        <f t="shared" si="126"/>
        <v>0</v>
      </c>
      <c r="AA210" s="223">
        <f t="shared" si="126"/>
        <v>0</v>
      </c>
      <c r="AB210" s="223">
        <f t="shared" si="126"/>
        <v>0</v>
      </c>
      <c r="AC210" s="223">
        <f t="shared" si="126"/>
        <v>0</v>
      </c>
      <c r="AD210" s="223">
        <f t="shared" si="126"/>
        <v>0</v>
      </c>
      <c r="AE210" s="223">
        <f t="shared" si="126"/>
        <v>0</v>
      </c>
      <c r="AF210" s="223">
        <f t="shared" si="126"/>
        <v>0</v>
      </c>
      <c r="AG210" s="223">
        <f t="shared" si="126"/>
        <v>0</v>
      </c>
      <c r="AH210" s="223">
        <f t="shared" si="126"/>
        <v>0</v>
      </c>
      <c r="AI210" s="223">
        <f t="shared" si="126"/>
        <v>0</v>
      </c>
      <c r="AJ210" s="223">
        <f t="shared" si="126"/>
        <v>0</v>
      </c>
      <c r="AK210" s="223">
        <f t="shared" si="126"/>
        <v>0</v>
      </c>
      <c r="AL210" s="224">
        <f t="shared" si="126"/>
        <v>0</v>
      </c>
      <c r="AM210" s="328">
        <f t="shared" si="115"/>
        <v>0</v>
      </c>
      <c r="AN210" s="223">
        <f t="shared" si="127"/>
        <v>0</v>
      </c>
      <c r="AO210" s="223">
        <f t="shared" si="127"/>
        <v>0</v>
      </c>
      <c r="AP210" s="223">
        <f t="shared" si="127"/>
        <v>0</v>
      </c>
      <c r="AQ210" s="223">
        <f t="shared" si="127"/>
        <v>0</v>
      </c>
      <c r="AR210" s="223">
        <f t="shared" si="127"/>
        <v>0</v>
      </c>
      <c r="AS210" s="223">
        <f t="shared" si="127"/>
        <v>0</v>
      </c>
      <c r="AT210" s="223">
        <f t="shared" si="127"/>
        <v>0</v>
      </c>
      <c r="AU210" s="223">
        <f t="shared" si="127"/>
        <v>0</v>
      </c>
      <c r="AV210" s="223">
        <f t="shared" si="127"/>
        <v>0</v>
      </c>
      <c r="AW210" s="223">
        <f t="shared" si="127"/>
        <v>0</v>
      </c>
      <c r="AX210" s="223">
        <f t="shared" si="127"/>
        <v>0</v>
      </c>
      <c r="AY210" s="223">
        <f t="shared" si="127"/>
        <v>0</v>
      </c>
      <c r="AZ210" s="224">
        <f t="shared" si="127"/>
        <v>0</v>
      </c>
      <c r="BA210" s="328">
        <f t="shared" si="116"/>
        <v>0</v>
      </c>
      <c r="BB210" s="223">
        <f t="shared" si="128"/>
        <v>0</v>
      </c>
      <c r="BC210" s="223">
        <f t="shared" si="128"/>
        <v>0</v>
      </c>
      <c r="BD210" s="223">
        <f t="shared" si="128"/>
        <v>0</v>
      </c>
      <c r="BE210" s="223">
        <f t="shared" si="128"/>
        <v>0</v>
      </c>
      <c r="BF210" s="223">
        <f t="shared" si="128"/>
        <v>0</v>
      </c>
      <c r="BG210" s="223">
        <f t="shared" si="128"/>
        <v>0</v>
      </c>
      <c r="BH210" s="223">
        <f t="shared" si="128"/>
        <v>0</v>
      </c>
      <c r="BI210" s="223">
        <f t="shared" si="128"/>
        <v>0</v>
      </c>
      <c r="BJ210" s="223">
        <f t="shared" si="128"/>
        <v>0</v>
      </c>
      <c r="BK210" s="223">
        <f t="shared" si="128"/>
        <v>0</v>
      </c>
      <c r="BL210" s="223">
        <f t="shared" si="128"/>
        <v>0</v>
      </c>
      <c r="BM210" s="223">
        <f t="shared" si="128"/>
        <v>0</v>
      </c>
      <c r="BN210" s="224">
        <f t="shared" si="128"/>
        <v>0</v>
      </c>
      <c r="BO210" s="328">
        <f t="shared" si="117"/>
        <v>0</v>
      </c>
      <c r="BP210" s="223">
        <f t="shared" si="129"/>
        <v>0</v>
      </c>
      <c r="BQ210" s="223">
        <f t="shared" si="129"/>
        <v>0</v>
      </c>
      <c r="BR210" s="223">
        <f t="shared" si="129"/>
        <v>0</v>
      </c>
      <c r="BS210" s="223">
        <f t="shared" si="129"/>
        <v>0</v>
      </c>
      <c r="BT210" s="223">
        <f t="shared" si="129"/>
        <v>0</v>
      </c>
      <c r="BU210" s="223">
        <f t="shared" si="129"/>
        <v>0</v>
      </c>
      <c r="BV210" s="223">
        <f t="shared" si="129"/>
        <v>0</v>
      </c>
      <c r="BW210" s="223">
        <f t="shared" si="129"/>
        <v>0</v>
      </c>
      <c r="BX210" s="223">
        <f t="shared" si="129"/>
        <v>0</v>
      </c>
      <c r="BY210" s="223">
        <f t="shared" si="129"/>
        <v>0</v>
      </c>
      <c r="BZ210" s="223">
        <f t="shared" si="129"/>
        <v>0</v>
      </c>
      <c r="CA210" s="223">
        <f t="shared" si="129"/>
        <v>0</v>
      </c>
      <c r="CB210" s="224">
        <f t="shared" si="129"/>
        <v>0</v>
      </c>
      <c r="CD210" s="73">
        <f t="shared" si="118"/>
        <v>1</v>
      </c>
    </row>
    <row r="211" spans="2:82" ht="24" customHeight="1">
      <c r="B211" s="150">
        <v>207</v>
      </c>
      <c r="C211" s="123" t="str">
        <f>IF(その他リース入力!D21="","",その他リース入力!D21)</f>
        <v/>
      </c>
      <c r="D211" s="352">
        <f>IF(その他リース入力!G21="",0,その他リース入力!G21+その他リース入力!H21)</f>
        <v>0</v>
      </c>
      <c r="E211" s="376">
        <v>1</v>
      </c>
      <c r="F211" s="221">
        <f>その他リース入力!Y21</f>
        <v>0</v>
      </c>
      <c r="G211" s="123">
        <f>IF(その他リース入力!F21="",0,その他リース入力!F21-その他リース入力!H21)</f>
        <v>0</v>
      </c>
      <c r="H211" s="218" t="s">
        <v>231</v>
      </c>
      <c r="I211" s="520"/>
      <c r="J211" s="511">
        <v>0.25</v>
      </c>
      <c r="K211" s="494">
        <v>100</v>
      </c>
      <c r="L211" s="328">
        <f t="shared" si="114"/>
        <v>0</v>
      </c>
      <c r="M211" s="223">
        <f t="shared" si="124"/>
        <v>0</v>
      </c>
      <c r="N211" s="223">
        <f t="shared" si="125"/>
        <v>0</v>
      </c>
      <c r="O211" s="223">
        <f t="shared" si="125"/>
        <v>0</v>
      </c>
      <c r="P211" s="223">
        <f t="shared" si="125"/>
        <v>0</v>
      </c>
      <c r="Q211" s="223">
        <f t="shared" si="125"/>
        <v>0</v>
      </c>
      <c r="R211" s="223">
        <f t="shared" si="125"/>
        <v>0</v>
      </c>
      <c r="S211" s="223">
        <f t="shared" si="125"/>
        <v>0</v>
      </c>
      <c r="T211" s="223">
        <f t="shared" si="125"/>
        <v>0</v>
      </c>
      <c r="U211" s="223">
        <f t="shared" si="125"/>
        <v>0</v>
      </c>
      <c r="V211" s="223">
        <f t="shared" si="125"/>
        <v>0</v>
      </c>
      <c r="W211" s="223">
        <f t="shared" si="125"/>
        <v>0</v>
      </c>
      <c r="X211" s="223">
        <f t="shared" si="125"/>
        <v>0</v>
      </c>
      <c r="Y211" s="224">
        <f t="shared" si="125"/>
        <v>0</v>
      </c>
      <c r="Z211" s="328">
        <f t="shared" si="126"/>
        <v>0</v>
      </c>
      <c r="AA211" s="223">
        <f t="shared" si="126"/>
        <v>0</v>
      </c>
      <c r="AB211" s="223">
        <f t="shared" si="126"/>
        <v>0</v>
      </c>
      <c r="AC211" s="223">
        <f t="shared" si="126"/>
        <v>0</v>
      </c>
      <c r="AD211" s="223">
        <f t="shared" si="126"/>
        <v>0</v>
      </c>
      <c r="AE211" s="223">
        <f t="shared" si="126"/>
        <v>0</v>
      </c>
      <c r="AF211" s="223">
        <f t="shared" si="126"/>
        <v>0</v>
      </c>
      <c r="AG211" s="223">
        <f t="shared" si="126"/>
        <v>0</v>
      </c>
      <c r="AH211" s="223">
        <f t="shared" si="126"/>
        <v>0</v>
      </c>
      <c r="AI211" s="223">
        <f t="shared" si="126"/>
        <v>0</v>
      </c>
      <c r="AJ211" s="223">
        <f t="shared" si="126"/>
        <v>0</v>
      </c>
      <c r="AK211" s="223">
        <f t="shared" si="126"/>
        <v>0</v>
      </c>
      <c r="AL211" s="224">
        <f t="shared" si="126"/>
        <v>0</v>
      </c>
      <c r="AM211" s="328">
        <f t="shared" si="115"/>
        <v>0</v>
      </c>
      <c r="AN211" s="223">
        <f t="shared" si="127"/>
        <v>0</v>
      </c>
      <c r="AO211" s="223">
        <f t="shared" si="127"/>
        <v>0</v>
      </c>
      <c r="AP211" s="223">
        <f t="shared" si="127"/>
        <v>0</v>
      </c>
      <c r="AQ211" s="223">
        <f t="shared" si="127"/>
        <v>0</v>
      </c>
      <c r="AR211" s="223">
        <f t="shared" si="127"/>
        <v>0</v>
      </c>
      <c r="AS211" s="223">
        <f t="shared" si="127"/>
        <v>0</v>
      </c>
      <c r="AT211" s="223">
        <f t="shared" si="127"/>
        <v>0</v>
      </c>
      <c r="AU211" s="223">
        <f t="shared" si="127"/>
        <v>0</v>
      </c>
      <c r="AV211" s="223">
        <f t="shared" si="127"/>
        <v>0</v>
      </c>
      <c r="AW211" s="223">
        <f t="shared" si="127"/>
        <v>0</v>
      </c>
      <c r="AX211" s="223">
        <f t="shared" si="127"/>
        <v>0</v>
      </c>
      <c r="AY211" s="223">
        <f t="shared" si="127"/>
        <v>0</v>
      </c>
      <c r="AZ211" s="224">
        <f t="shared" si="127"/>
        <v>0</v>
      </c>
      <c r="BA211" s="328">
        <f t="shared" si="116"/>
        <v>0</v>
      </c>
      <c r="BB211" s="223">
        <f t="shared" si="128"/>
        <v>0</v>
      </c>
      <c r="BC211" s="223">
        <f t="shared" si="128"/>
        <v>0</v>
      </c>
      <c r="BD211" s="223">
        <f t="shared" si="128"/>
        <v>0</v>
      </c>
      <c r="BE211" s="223">
        <f t="shared" si="128"/>
        <v>0</v>
      </c>
      <c r="BF211" s="223">
        <f t="shared" si="128"/>
        <v>0</v>
      </c>
      <c r="BG211" s="223">
        <f t="shared" si="128"/>
        <v>0</v>
      </c>
      <c r="BH211" s="223">
        <f t="shared" si="128"/>
        <v>0</v>
      </c>
      <c r="BI211" s="223">
        <f t="shared" si="128"/>
        <v>0</v>
      </c>
      <c r="BJ211" s="223">
        <f t="shared" si="128"/>
        <v>0</v>
      </c>
      <c r="BK211" s="223">
        <f t="shared" si="128"/>
        <v>0</v>
      </c>
      <c r="BL211" s="223">
        <f t="shared" si="128"/>
        <v>0</v>
      </c>
      <c r="BM211" s="223">
        <f t="shared" si="128"/>
        <v>0</v>
      </c>
      <c r="BN211" s="224">
        <f t="shared" si="128"/>
        <v>0</v>
      </c>
      <c r="BO211" s="328">
        <f t="shared" si="117"/>
        <v>0</v>
      </c>
      <c r="BP211" s="223">
        <f t="shared" si="129"/>
        <v>0</v>
      </c>
      <c r="BQ211" s="223">
        <f t="shared" si="129"/>
        <v>0</v>
      </c>
      <c r="BR211" s="223">
        <f t="shared" si="129"/>
        <v>0</v>
      </c>
      <c r="BS211" s="223">
        <f t="shared" si="129"/>
        <v>0</v>
      </c>
      <c r="BT211" s="223">
        <f t="shared" si="129"/>
        <v>0</v>
      </c>
      <c r="BU211" s="223">
        <f t="shared" si="129"/>
        <v>0</v>
      </c>
      <c r="BV211" s="223">
        <f t="shared" si="129"/>
        <v>0</v>
      </c>
      <c r="BW211" s="223">
        <f t="shared" si="129"/>
        <v>0</v>
      </c>
      <c r="BX211" s="223">
        <f t="shared" si="129"/>
        <v>0</v>
      </c>
      <c r="BY211" s="223">
        <f t="shared" si="129"/>
        <v>0</v>
      </c>
      <c r="BZ211" s="223">
        <f t="shared" si="129"/>
        <v>0</v>
      </c>
      <c r="CA211" s="223">
        <f t="shared" si="129"/>
        <v>0</v>
      </c>
      <c r="CB211" s="224">
        <f t="shared" si="129"/>
        <v>0</v>
      </c>
      <c r="CD211" s="73">
        <f t="shared" si="118"/>
        <v>1</v>
      </c>
    </row>
    <row r="212" spans="2:82" ht="24" customHeight="1">
      <c r="B212" s="150">
        <v>208</v>
      </c>
      <c r="C212" s="123" t="str">
        <f>IF(その他リース入力!D22="","",その他リース入力!D22)</f>
        <v/>
      </c>
      <c r="D212" s="352">
        <f>IF(その他リース入力!G22="",0,その他リース入力!G22+その他リース入力!H22)</f>
        <v>0</v>
      </c>
      <c r="E212" s="376">
        <v>1</v>
      </c>
      <c r="F212" s="221">
        <f>その他リース入力!Y22</f>
        <v>0</v>
      </c>
      <c r="G212" s="123">
        <f>IF(その他リース入力!F22="",0,その他リース入力!F22-その他リース入力!H22)</f>
        <v>0</v>
      </c>
      <c r="H212" s="218" t="s">
        <v>231</v>
      </c>
      <c r="I212" s="520"/>
      <c r="J212" s="511">
        <v>0.25</v>
      </c>
      <c r="K212" s="494">
        <v>100</v>
      </c>
      <c r="L212" s="328">
        <f t="shared" si="114"/>
        <v>0</v>
      </c>
      <c r="M212" s="223">
        <f t="shared" si="124"/>
        <v>0</v>
      </c>
      <c r="N212" s="223">
        <f t="shared" si="125"/>
        <v>0</v>
      </c>
      <c r="O212" s="223">
        <f t="shared" si="125"/>
        <v>0</v>
      </c>
      <c r="P212" s="223">
        <f t="shared" si="125"/>
        <v>0</v>
      </c>
      <c r="Q212" s="223">
        <f t="shared" si="125"/>
        <v>0</v>
      </c>
      <c r="R212" s="223">
        <f t="shared" si="125"/>
        <v>0</v>
      </c>
      <c r="S212" s="223">
        <f t="shared" si="125"/>
        <v>0</v>
      </c>
      <c r="T212" s="223">
        <f t="shared" si="125"/>
        <v>0</v>
      </c>
      <c r="U212" s="223">
        <f t="shared" si="125"/>
        <v>0</v>
      </c>
      <c r="V212" s="223">
        <f t="shared" si="125"/>
        <v>0</v>
      </c>
      <c r="W212" s="223">
        <f t="shared" si="125"/>
        <v>0</v>
      </c>
      <c r="X212" s="223">
        <f t="shared" si="125"/>
        <v>0</v>
      </c>
      <c r="Y212" s="224">
        <f t="shared" si="125"/>
        <v>0</v>
      </c>
      <c r="Z212" s="328">
        <f t="shared" si="126"/>
        <v>0</v>
      </c>
      <c r="AA212" s="223">
        <f t="shared" si="126"/>
        <v>0</v>
      </c>
      <c r="AB212" s="223">
        <f t="shared" si="126"/>
        <v>0</v>
      </c>
      <c r="AC212" s="223">
        <f t="shared" si="126"/>
        <v>0</v>
      </c>
      <c r="AD212" s="223">
        <f t="shared" si="126"/>
        <v>0</v>
      </c>
      <c r="AE212" s="223">
        <f t="shared" si="126"/>
        <v>0</v>
      </c>
      <c r="AF212" s="223">
        <f t="shared" si="126"/>
        <v>0</v>
      </c>
      <c r="AG212" s="223">
        <f t="shared" si="126"/>
        <v>0</v>
      </c>
      <c r="AH212" s="223">
        <f t="shared" si="126"/>
        <v>0</v>
      </c>
      <c r="AI212" s="223">
        <f t="shared" si="126"/>
        <v>0</v>
      </c>
      <c r="AJ212" s="223">
        <f t="shared" si="126"/>
        <v>0</v>
      </c>
      <c r="AK212" s="223">
        <f t="shared" si="126"/>
        <v>0</v>
      </c>
      <c r="AL212" s="224">
        <f t="shared" si="126"/>
        <v>0</v>
      </c>
      <c r="AM212" s="328">
        <f t="shared" si="115"/>
        <v>0</v>
      </c>
      <c r="AN212" s="223">
        <f t="shared" si="127"/>
        <v>0</v>
      </c>
      <c r="AO212" s="223">
        <f t="shared" si="127"/>
        <v>0</v>
      </c>
      <c r="AP212" s="223">
        <f t="shared" si="127"/>
        <v>0</v>
      </c>
      <c r="AQ212" s="223">
        <f t="shared" si="127"/>
        <v>0</v>
      </c>
      <c r="AR212" s="223">
        <f t="shared" si="127"/>
        <v>0</v>
      </c>
      <c r="AS212" s="223">
        <f t="shared" si="127"/>
        <v>0</v>
      </c>
      <c r="AT212" s="223">
        <f t="shared" si="127"/>
        <v>0</v>
      </c>
      <c r="AU212" s="223">
        <f t="shared" si="127"/>
        <v>0</v>
      </c>
      <c r="AV212" s="223">
        <f t="shared" si="127"/>
        <v>0</v>
      </c>
      <c r="AW212" s="223">
        <f t="shared" si="127"/>
        <v>0</v>
      </c>
      <c r="AX212" s="223">
        <f t="shared" si="127"/>
        <v>0</v>
      </c>
      <c r="AY212" s="223">
        <f t="shared" si="127"/>
        <v>0</v>
      </c>
      <c r="AZ212" s="224">
        <f t="shared" si="127"/>
        <v>0</v>
      </c>
      <c r="BA212" s="328">
        <f t="shared" si="116"/>
        <v>0</v>
      </c>
      <c r="BB212" s="223">
        <f t="shared" si="128"/>
        <v>0</v>
      </c>
      <c r="BC212" s="223">
        <f t="shared" si="128"/>
        <v>0</v>
      </c>
      <c r="BD212" s="223">
        <f t="shared" si="128"/>
        <v>0</v>
      </c>
      <c r="BE212" s="223">
        <f t="shared" si="128"/>
        <v>0</v>
      </c>
      <c r="BF212" s="223">
        <f t="shared" si="128"/>
        <v>0</v>
      </c>
      <c r="BG212" s="223">
        <f t="shared" si="128"/>
        <v>0</v>
      </c>
      <c r="BH212" s="223">
        <f t="shared" si="128"/>
        <v>0</v>
      </c>
      <c r="BI212" s="223">
        <f t="shared" si="128"/>
        <v>0</v>
      </c>
      <c r="BJ212" s="223">
        <f t="shared" si="128"/>
        <v>0</v>
      </c>
      <c r="BK212" s="223">
        <f t="shared" si="128"/>
        <v>0</v>
      </c>
      <c r="BL212" s="223">
        <f t="shared" si="128"/>
        <v>0</v>
      </c>
      <c r="BM212" s="223">
        <f t="shared" si="128"/>
        <v>0</v>
      </c>
      <c r="BN212" s="224">
        <f t="shared" si="128"/>
        <v>0</v>
      </c>
      <c r="BO212" s="328">
        <f t="shared" si="117"/>
        <v>0</v>
      </c>
      <c r="BP212" s="223">
        <f t="shared" si="129"/>
        <v>0</v>
      </c>
      <c r="BQ212" s="223">
        <f t="shared" si="129"/>
        <v>0</v>
      </c>
      <c r="BR212" s="223">
        <f t="shared" si="129"/>
        <v>0</v>
      </c>
      <c r="BS212" s="223">
        <f t="shared" si="129"/>
        <v>0</v>
      </c>
      <c r="BT212" s="223">
        <f t="shared" si="129"/>
        <v>0</v>
      </c>
      <c r="BU212" s="223">
        <f t="shared" si="129"/>
        <v>0</v>
      </c>
      <c r="BV212" s="223">
        <f t="shared" si="129"/>
        <v>0</v>
      </c>
      <c r="BW212" s="223">
        <f t="shared" si="129"/>
        <v>0</v>
      </c>
      <c r="BX212" s="223">
        <f t="shared" si="129"/>
        <v>0</v>
      </c>
      <c r="BY212" s="223">
        <f t="shared" si="129"/>
        <v>0</v>
      </c>
      <c r="BZ212" s="223">
        <f t="shared" si="129"/>
        <v>0</v>
      </c>
      <c r="CA212" s="223">
        <f t="shared" si="129"/>
        <v>0</v>
      </c>
      <c r="CB212" s="224">
        <f t="shared" si="129"/>
        <v>0</v>
      </c>
      <c r="CD212" s="73">
        <f t="shared" si="118"/>
        <v>1</v>
      </c>
    </row>
    <row r="213" spans="2:82" ht="24" customHeight="1">
      <c r="B213" s="150">
        <v>209</v>
      </c>
      <c r="C213" s="123" t="str">
        <f>IF(その他リース入力!D23="","",その他リース入力!D23)</f>
        <v/>
      </c>
      <c r="D213" s="352">
        <f>IF(その他リース入力!G23="",0,その他リース入力!G23+その他リース入力!H23)</f>
        <v>0</v>
      </c>
      <c r="E213" s="376">
        <v>1</v>
      </c>
      <c r="F213" s="221">
        <f>その他リース入力!Y23</f>
        <v>0</v>
      </c>
      <c r="G213" s="123">
        <f>IF(その他リース入力!F23="",0,その他リース入力!F23-その他リース入力!H23)</f>
        <v>0</v>
      </c>
      <c r="H213" s="218" t="s">
        <v>231</v>
      </c>
      <c r="I213" s="520"/>
      <c r="J213" s="511">
        <v>0.25</v>
      </c>
      <c r="K213" s="494">
        <v>100</v>
      </c>
      <c r="L213" s="328">
        <f t="shared" si="114"/>
        <v>0</v>
      </c>
      <c r="M213" s="223">
        <f t="shared" si="124"/>
        <v>0</v>
      </c>
      <c r="N213" s="223">
        <f t="shared" si="125"/>
        <v>0</v>
      </c>
      <c r="O213" s="223">
        <f t="shared" si="125"/>
        <v>0</v>
      </c>
      <c r="P213" s="223">
        <f t="shared" si="125"/>
        <v>0</v>
      </c>
      <c r="Q213" s="223">
        <f t="shared" si="125"/>
        <v>0</v>
      </c>
      <c r="R213" s="223">
        <f t="shared" si="125"/>
        <v>0</v>
      </c>
      <c r="S213" s="223">
        <f t="shared" si="125"/>
        <v>0</v>
      </c>
      <c r="T213" s="223">
        <f t="shared" si="125"/>
        <v>0</v>
      </c>
      <c r="U213" s="223">
        <f t="shared" si="125"/>
        <v>0</v>
      </c>
      <c r="V213" s="223">
        <f t="shared" si="125"/>
        <v>0</v>
      </c>
      <c r="W213" s="223">
        <f t="shared" si="125"/>
        <v>0</v>
      </c>
      <c r="X213" s="223">
        <f t="shared" si="125"/>
        <v>0</v>
      </c>
      <c r="Y213" s="224">
        <f t="shared" si="125"/>
        <v>0</v>
      </c>
      <c r="Z213" s="328">
        <f t="shared" si="126"/>
        <v>0</v>
      </c>
      <c r="AA213" s="223">
        <f t="shared" si="126"/>
        <v>0</v>
      </c>
      <c r="AB213" s="223">
        <f t="shared" si="126"/>
        <v>0</v>
      </c>
      <c r="AC213" s="223">
        <f t="shared" si="126"/>
        <v>0</v>
      </c>
      <c r="AD213" s="223">
        <f t="shared" si="126"/>
        <v>0</v>
      </c>
      <c r="AE213" s="223">
        <f t="shared" si="126"/>
        <v>0</v>
      </c>
      <c r="AF213" s="223">
        <f t="shared" si="126"/>
        <v>0</v>
      </c>
      <c r="AG213" s="223">
        <f t="shared" si="126"/>
        <v>0</v>
      </c>
      <c r="AH213" s="223">
        <f t="shared" si="126"/>
        <v>0</v>
      </c>
      <c r="AI213" s="223">
        <f t="shared" si="126"/>
        <v>0</v>
      </c>
      <c r="AJ213" s="223">
        <f t="shared" si="126"/>
        <v>0</v>
      </c>
      <c r="AK213" s="223">
        <f t="shared" si="126"/>
        <v>0</v>
      </c>
      <c r="AL213" s="224">
        <f t="shared" si="126"/>
        <v>0</v>
      </c>
      <c r="AM213" s="328">
        <f t="shared" si="115"/>
        <v>0</v>
      </c>
      <c r="AN213" s="223">
        <f t="shared" si="127"/>
        <v>0</v>
      </c>
      <c r="AO213" s="223">
        <f t="shared" si="127"/>
        <v>0</v>
      </c>
      <c r="AP213" s="223">
        <f t="shared" si="127"/>
        <v>0</v>
      </c>
      <c r="AQ213" s="223">
        <f t="shared" si="127"/>
        <v>0</v>
      </c>
      <c r="AR213" s="223">
        <f t="shared" si="127"/>
        <v>0</v>
      </c>
      <c r="AS213" s="223">
        <f t="shared" si="127"/>
        <v>0</v>
      </c>
      <c r="AT213" s="223">
        <f t="shared" si="127"/>
        <v>0</v>
      </c>
      <c r="AU213" s="223">
        <f t="shared" si="127"/>
        <v>0</v>
      </c>
      <c r="AV213" s="223">
        <f t="shared" si="127"/>
        <v>0</v>
      </c>
      <c r="AW213" s="223">
        <f t="shared" si="127"/>
        <v>0</v>
      </c>
      <c r="AX213" s="223">
        <f t="shared" si="127"/>
        <v>0</v>
      </c>
      <c r="AY213" s="223">
        <f t="shared" si="127"/>
        <v>0</v>
      </c>
      <c r="AZ213" s="224">
        <f t="shared" si="127"/>
        <v>0</v>
      </c>
      <c r="BA213" s="328">
        <f t="shared" si="116"/>
        <v>0</v>
      </c>
      <c r="BB213" s="223">
        <f t="shared" si="128"/>
        <v>0</v>
      </c>
      <c r="BC213" s="223">
        <f t="shared" si="128"/>
        <v>0</v>
      </c>
      <c r="BD213" s="223">
        <f t="shared" si="128"/>
        <v>0</v>
      </c>
      <c r="BE213" s="223">
        <f t="shared" si="128"/>
        <v>0</v>
      </c>
      <c r="BF213" s="223">
        <f t="shared" si="128"/>
        <v>0</v>
      </c>
      <c r="BG213" s="223">
        <f t="shared" si="128"/>
        <v>0</v>
      </c>
      <c r="BH213" s="223">
        <f t="shared" si="128"/>
        <v>0</v>
      </c>
      <c r="BI213" s="223">
        <f t="shared" si="128"/>
        <v>0</v>
      </c>
      <c r="BJ213" s="223">
        <f t="shared" si="128"/>
        <v>0</v>
      </c>
      <c r="BK213" s="223">
        <f t="shared" si="128"/>
        <v>0</v>
      </c>
      <c r="BL213" s="223">
        <f t="shared" si="128"/>
        <v>0</v>
      </c>
      <c r="BM213" s="223">
        <f t="shared" si="128"/>
        <v>0</v>
      </c>
      <c r="BN213" s="224">
        <f t="shared" si="128"/>
        <v>0</v>
      </c>
      <c r="BO213" s="328">
        <f t="shared" si="117"/>
        <v>0</v>
      </c>
      <c r="BP213" s="223">
        <f t="shared" si="129"/>
        <v>0</v>
      </c>
      <c r="BQ213" s="223">
        <f t="shared" si="129"/>
        <v>0</v>
      </c>
      <c r="BR213" s="223">
        <f t="shared" si="129"/>
        <v>0</v>
      </c>
      <c r="BS213" s="223">
        <f t="shared" si="129"/>
        <v>0</v>
      </c>
      <c r="BT213" s="223">
        <f t="shared" si="129"/>
        <v>0</v>
      </c>
      <c r="BU213" s="223">
        <f t="shared" si="129"/>
        <v>0</v>
      </c>
      <c r="BV213" s="223">
        <f t="shared" si="129"/>
        <v>0</v>
      </c>
      <c r="BW213" s="223">
        <f t="shared" si="129"/>
        <v>0</v>
      </c>
      <c r="BX213" s="223">
        <f t="shared" si="129"/>
        <v>0</v>
      </c>
      <c r="BY213" s="223">
        <f t="shared" si="129"/>
        <v>0</v>
      </c>
      <c r="BZ213" s="223">
        <f t="shared" si="129"/>
        <v>0</v>
      </c>
      <c r="CA213" s="223">
        <f t="shared" si="129"/>
        <v>0</v>
      </c>
      <c r="CB213" s="224">
        <f t="shared" si="129"/>
        <v>0</v>
      </c>
      <c r="CD213" s="73">
        <f t="shared" si="118"/>
        <v>1</v>
      </c>
    </row>
    <row r="214" spans="2:82" ht="24" customHeight="1">
      <c r="B214" s="150">
        <v>210</v>
      </c>
      <c r="C214" s="123" t="str">
        <f>IF(その他リース入力!D24="","",その他リース入力!D24)</f>
        <v/>
      </c>
      <c r="D214" s="352">
        <f>IF(その他リース入力!G24="",0,その他リース入力!G24+その他リース入力!H24)</f>
        <v>0</v>
      </c>
      <c r="E214" s="376">
        <v>1</v>
      </c>
      <c r="F214" s="221">
        <f>その他リース入力!Y24</f>
        <v>0</v>
      </c>
      <c r="G214" s="123">
        <f>IF(その他リース入力!F24="",0,その他リース入力!F24-その他リース入力!H24)</f>
        <v>0</v>
      </c>
      <c r="H214" s="218" t="s">
        <v>231</v>
      </c>
      <c r="I214" s="520"/>
      <c r="J214" s="511">
        <v>0.25</v>
      </c>
      <c r="K214" s="494">
        <v>100</v>
      </c>
      <c r="L214" s="328">
        <f t="shared" si="114"/>
        <v>0</v>
      </c>
      <c r="M214" s="223">
        <f t="shared" si="124"/>
        <v>0</v>
      </c>
      <c r="N214" s="223">
        <f t="shared" si="125"/>
        <v>0</v>
      </c>
      <c r="O214" s="223">
        <f t="shared" si="125"/>
        <v>0</v>
      </c>
      <c r="P214" s="223">
        <f t="shared" si="125"/>
        <v>0</v>
      </c>
      <c r="Q214" s="223">
        <f t="shared" si="125"/>
        <v>0</v>
      </c>
      <c r="R214" s="223">
        <f t="shared" si="125"/>
        <v>0</v>
      </c>
      <c r="S214" s="223">
        <f t="shared" si="125"/>
        <v>0</v>
      </c>
      <c r="T214" s="223">
        <f t="shared" si="125"/>
        <v>0</v>
      </c>
      <c r="U214" s="223">
        <f t="shared" si="125"/>
        <v>0</v>
      </c>
      <c r="V214" s="223">
        <f t="shared" si="125"/>
        <v>0</v>
      </c>
      <c r="W214" s="223">
        <f t="shared" si="125"/>
        <v>0</v>
      </c>
      <c r="X214" s="223">
        <f t="shared" si="125"/>
        <v>0</v>
      </c>
      <c r="Y214" s="224">
        <f t="shared" si="125"/>
        <v>0</v>
      </c>
      <c r="Z214" s="328">
        <f t="shared" si="126"/>
        <v>0</v>
      </c>
      <c r="AA214" s="223">
        <f t="shared" si="126"/>
        <v>0</v>
      </c>
      <c r="AB214" s="223">
        <f t="shared" si="126"/>
        <v>0</v>
      </c>
      <c r="AC214" s="223">
        <f t="shared" si="126"/>
        <v>0</v>
      </c>
      <c r="AD214" s="223">
        <f t="shared" si="126"/>
        <v>0</v>
      </c>
      <c r="AE214" s="223">
        <f t="shared" si="126"/>
        <v>0</v>
      </c>
      <c r="AF214" s="223">
        <f t="shared" si="126"/>
        <v>0</v>
      </c>
      <c r="AG214" s="223">
        <f t="shared" si="126"/>
        <v>0</v>
      </c>
      <c r="AH214" s="223">
        <f t="shared" si="126"/>
        <v>0</v>
      </c>
      <c r="AI214" s="223">
        <f t="shared" si="126"/>
        <v>0</v>
      </c>
      <c r="AJ214" s="223">
        <f t="shared" si="126"/>
        <v>0</v>
      </c>
      <c r="AK214" s="223">
        <f t="shared" si="126"/>
        <v>0</v>
      </c>
      <c r="AL214" s="224">
        <f t="shared" si="126"/>
        <v>0</v>
      </c>
      <c r="AM214" s="328">
        <f t="shared" si="115"/>
        <v>0</v>
      </c>
      <c r="AN214" s="223">
        <f t="shared" si="127"/>
        <v>0</v>
      </c>
      <c r="AO214" s="223">
        <f t="shared" si="127"/>
        <v>0</v>
      </c>
      <c r="AP214" s="223">
        <f t="shared" si="127"/>
        <v>0</v>
      </c>
      <c r="AQ214" s="223">
        <f t="shared" si="127"/>
        <v>0</v>
      </c>
      <c r="AR214" s="223">
        <f t="shared" si="127"/>
        <v>0</v>
      </c>
      <c r="AS214" s="223">
        <f t="shared" si="127"/>
        <v>0</v>
      </c>
      <c r="AT214" s="223">
        <f t="shared" si="127"/>
        <v>0</v>
      </c>
      <c r="AU214" s="223">
        <f t="shared" si="127"/>
        <v>0</v>
      </c>
      <c r="AV214" s="223">
        <f t="shared" si="127"/>
        <v>0</v>
      </c>
      <c r="AW214" s="223">
        <f t="shared" si="127"/>
        <v>0</v>
      </c>
      <c r="AX214" s="223">
        <f t="shared" si="127"/>
        <v>0</v>
      </c>
      <c r="AY214" s="223">
        <f t="shared" si="127"/>
        <v>0</v>
      </c>
      <c r="AZ214" s="224">
        <f t="shared" si="127"/>
        <v>0</v>
      </c>
      <c r="BA214" s="328">
        <f t="shared" si="116"/>
        <v>0</v>
      </c>
      <c r="BB214" s="223">
        <f t="shared" si="128"/>
        <v>0</v>
      </c>
      <c r="BC214" s="223">
        <f t="shared" si="128"/>
        <v>0</v>
      </c>
      <c r="BD214" s="223">
        <f t="shared" si="128"/>
        <v>0</v>
      </c>
      <c r="BE214" s="223">
        <f t="shared" si="128"/>
        <v>0</v>
      </c>
      <c r="BF214" s="223">
        <f t="shared" si="128"/>
        <v>0</v>
      </c>
      <c r="BG214" s="223">
        <f t="shared" si="128"/>
        <v>0</v>
      </c>
      <c r="BH214" s="223">
        <f t="shared" si="128"/>
        <v>0</v>
      </c>
      <c r="BI214" s="223">
        <f t="shared" si="128"/>
        <v>0</v>
      </c>
      <c r="BJ214" s="223">
        <f t="shared" si="128"/>
        <v>0</v>
      </c>
      <c r="BK214" s="223">
        <f t="shared" si="128"/>
        <v>0</v>
      </c>
      <c r="BL214" s="223">
        <f t="shared" si="128"/>
        <v>0</v>
      </c>
      <c r="BM214" s="223">
        <f t="shared" si="128"/>
        <v>0</v>
      </c>
      <c r="BN214" s="224">
        <f t="shared" si="128"/>
        <v>0</v>
      </c>
      <c r="BO214" s="328">
        <f t="shared" si="117"/>
        <v>0</v>
      </c>
      <c r="BP214" s="223">
        <f t="shared" si="129"/>
        <v>0</v>
      </c>
      <c r="BQ214" s="223">
        <f t="shared" si="129"/>
        <v>0</v>
      </c>
      <c r="BR214" s="223">
        <f t="shared" si="129"/>
        <v>0</v>
      </c>
      <c r="BS214" s="223">
        <f t="shared" si="129"/>
        <v>0</v>
      </c>
      <c r="BT214" s="223">
        <f t="shared" si="129"/>
        <v>0</v>
      </c>
      <c r="BU214" s="223">
        <f t="shared" si="129"/>
        <v>0</v>
      </c>
      <c r="BV214" s="223">
        <f t="shared" si="129"/>
        <v>0</v>
      </c>
      <c r="BW214" s="223">
        <f t="shared" si="129"/>
        <v>0</v>
      </c>
      <c r="BX214" s="223">
        <f t="shared" si="129"/>
        <v>0</v>
      </c>
      <c r="BY214" s="223">
        <f t="shared" si="129"/>
        <v>0</v>
      </c>
      <c r="BZ214" s="223">
        <f t="shared" si="129"/>
        <v>0</v>
      </c>
      <c r="CA214" s="223">
        <f t="shared" si="129"/>
        <v>0</v>
      </c>
      <c r="CB214" s="224">
        <f t="shared" si="129"/>
        <v>0</v>
      </c>
      <c r="CD214" s="73">
        <f t="shared" si="118"/>
        <v>1</v>
      </c>
    </row>
    <row r="215" spans="2:82" ht="24" customHeight="1">
      <c r="B215" s="150">
        <v>211</v>
      </c>
      <c r="C215" s="123" t="str">
        <f>IF(その他リース入力!D25="","",その他リース入力!D25)</f>
        <v/>
      </c>
      <c r="D215" s="352">
        <f>IF(その他リース入力!G25="",0,その他リース入力!G25+その他リース入力!H25)</f>
        <v>0</v>
      </c>
      <c r="E215" s="376">
        <v>1</v>
      </c>
      <c r="F215" s="221">
        <f>その他リース入力!Y25</f>
        <v>0</v>
      </c>
      <c r="G215" s="123">
        <f>IF(その他リース入力!F25="",0,その他リース入力!F25-その他リース入力!H25)</f>
        <v>0</v>
      </c>
      <c r="H215" s="218" t="s">
        <v>231</v>
      </c>
      <c r="I215" s="520"/>
      <c r="J215" s="511">
        <v>0.25</v>
      </c>
      <c r="K215" s="494">
        <v>100</v>
      </c>
      <c r="L215" s="328">
        <f t="shared" si="114"/>
        <v>0</v>
      </c>
      <c r="M215" s="223">
        <f t="shared" si="124"/>
        <v>0</v>
      </c>
      <c r="N215" s="223">
        <f t="shared" ref="N215:Y224" si="130">IF(N$3-$D215&lt;0,0,IF(N$3-$D215=0,$L215/12*(12-($E215-1)),IF(N$3-$D215=$G215,$L215/12*($E215-1),IF(N$3-$D215+1&lt;=$G215,$L215,0))))</f>
        <v>0</v>
      </c>
      <c r="O215" s="223">
        <f t="shared" si="130"/>
        <v>0</v>
      </c>
      <c r="P215" s="223">
        <f t="shared" si="130"/>
        <v>0</v>
      </c>
      <c r="Q215" s="223">
        <f t="shared" si="130"/>
        <v>0</v>
      </c>
      <c r="R215" s="223">
        <f t="shared" si="130"/>
        <v>0</v>
      </c>
      <c r="S215" s="223">
        <f t="shared" si="130"/>
        <v>0</v>
      </c>
      <c r="T215" s="223">
        <f t="shared" si="130"/>
        <v>0</v>
      </c>
      <c r="U215" s="223">
        <f t="shared" si="130"/>
        <v>0</v>
      </c>
      <c r="V215" s="223">
        <f t="shared" si="130"/>
        <v>0</v>
      </c>
      <c r="W215" s="223">
        <f t="shared" si="130"/>
        <v>0</v>
      </c>
      <c r="X215" s="223">
        <f t="shared" si="130"/>
        <v>0</v>
      </c>
      <c r="Y215" s="224">
        <f t="shared" si="130"/>
        <v>0</v>
      </c>
      <c r="Z215" s="328">
        <f t="shared" ref="Z215:AL224" si="131">IF($CD215=2,IF($D215=Z$3,$F215,0),0)</f>
        <v>0</v>
      </c>
      <c r="AA215" s="223">
        <f t="shared" si="131"/>
        <v>0</v>
      </c>
      <c r="AB215" s="223">
        <f t="shared" si="131"/>
        <v>0</v>
      </c>
      <c r="AC215" s="223">
        <f t="shared" si="131"/>
        <v>0</v>
      </c>
      <c r="AD215" s="223">
        <f t="shared" si="131"/>
        <v>0</v>
      </c>
      <c r="AE215" s="223">
        <f t="shared" si="131"/>
        <v>0</v>
      </c>
      <c r="AF215" s="223">
        <f t="shared" si="131"/>
        <v>0</v>
      </c>
      <c r="AG215" s="223">
        <f t="shared" si="131"/>
        <v>0</v>
      </c>
      <c r="AH215" s="223">
        <f t="shared" si="131"/>
        <v>0</v>
      </c>
      <c r="AI215" s="223">
        <f t="shared" si="131"/>
        <v>0</v>
      </c>
      <c r="AJ215" s="223">
        <f t="shared" si="131"/>
        <v>0</v>
      </c>
      <c r="AK215" s="223">
        <f t="shared" si="131"/>
        <v>0</v>
      </c>
      <c r="AL215" s="224">
        <f t="shared" si="131"/>
        <v>0</v>
      </c>
      <c r="AM215" s="328">
        <f t="shared" si="115"/>
        <v>0</v>
      </c>
      <c r="AN215" s="223">
        <f t="shared" ref="AN215:AZ224" si="132">IF(AN$3-$D215&lt;0,0,IF(AN$3-$D215=0,$AM215,IF(AN$3-$D215+1&lt;=$G215,$AM215,0)))</f>
        <v>0</v>
      </c>
      <c r="AO215" s="223">
        <f t="shared" si="132"/>
        <v>0</v>
      </c>
      <c r="AP215" s="223">
        <f t="shared" si="132"/>
        <v>0</v>
      </c>
      <c r="AQ215" s="223">
        <f t="shared" si="132"/>
        <v>0</v>
      </c>
      <c r="AR215" s="223">
        <f t="shared" si="132"/>
        <v>0</v>
      </c>
      <c r="AS215" s="223">
        <f t="shared" si="132"/>
        <v>0</v>
      </c>
      <c r="AT215" s="223">
        <f t="shared" si="132"/>
        <v>0</v>
      </c>
      <c r="AU215" s="223">
        <f t="shared" si="132"/>
        <v>0</v>
      </c>
      <c r="AV215" s="223">
        <f t="shared" si="132"/>
        <v>0</v>
      </c>
      <c r="AW215" s="223">
        <f t="shared" si="132"/>
        <v>0</v>
      </c>
      <c r="AX215" s="223">
        <f t="shared" si="132"/>
        <v>0</v>
      </c>
      <c r="AY215" s="223">
        <f t="shared" si="132"/>
        <v>0</v>
      </c>
      <c r="AZ215" s="224">
        <f t="shared" si="132"/>
        <v>0</v>
      </c>
      <c r="BA215" s="328">
        <f t="shared" si="116"/>
        <v>0</v>
      </c>
      <c r="BB215" s="223">
        <f t="shared" ref="BB215:BN224" si="133">IF(BB$3-$D215&lt;0,0,IF(BB$3-$D215=0,$BA215,IF(BB$3-$D215+1&lt;=$G215,$BA215,0)))</f>
        <v>0</v>
      </c>
      <c r="BC215" s="223">
        <f t="shared" si="133"/>
        <v>0</v>
      </c>
      <c r="BD215" s="223">
        <f t="shared" si="133"/>
        <v>0</v>
      </c>
      <c r="BE215" s="223">
        <f t="shared" si="133"/>
        <v>0</v>
      </c>
      <c r="BF215" s="223">
        <f t="shared" si="133"/>
        <v>0</v>
      </c>
      <c r="BG215" s="223">
        <f t="shared" si="133"/>
        <v>0</v>
      </c>
      <c r="BH215" s="223">
        <f t="shared" si="133"/>
        <v>0</v>
      </c>
      <c r="BI215" s="223">
        <f t="shared" si="133"/>
        <v>0</v>
      </c>
      <c r="BJ215" s="223">
        <f t="shared" si="133"/>
        <v>0</v>
      </c>
      <c r="BK215" s="223">
        <f t="shared" si="133"/>
        <v>0</v>
      </c>
      <c r="BL215" s="223">
        <f t="shared" si="133"/>
        <v>0</v>
      </c>
      <c r="BM215" s="223">
        <f t="shared" si="133"/>
        <v>0</v>
      </c>
      <c r="BN215" s="224">
        <f t="shared" si="133"/>
        <v>0</v>
      </c>
      <c r="BO215" s="328">
        <f t="shared" si="117"/>
        <v>0</v>
      </c>
      <c r="BP215" s="223">
        <f t="shared" ref="BP215:CB224" si="134">IF(BP$3-$D215&lt;0,0,IF(BP$3-$D215=0,$BO215,IF(BP$3-$D215+1&lt;=$G215,$BO215,0)))</f>
        <v>0</v>
      </c>
      <c r="BQ215" s="223">
        <f t="shared" si="134"/>
        <v>0</v>
      </c>
      <c r="BR215" s="223">
        <f t="shared" si="134"/>
        <v>0</v>
      </c>
      <c r="BS215" s="223">
        <f t="shared" si="134"/>
        <v>0</v>
      </c>
      <c r="BT215" s="223">
        <f t="shared" si="134"/>
        <v>0</v>
      </c>
      <c r="BU215" s="223">
        <f t="shared" si="134"/>
        <v>0</v>
      </c>
      <c r="BV215" s="223">
        <f t="shared" si="134"/>
        <v>0</v>
      </c>
      <c r="BW215" s="223">
        <f t="shared" si="134"/>
        <v>0</v>
      </c>
      <c r="BX215" s="223">
        <f t="shared" si="134"/>
        <v>0</v>
      </c>
      <c r="BY215" s="223">
        <f t="shared" si="134"/>
        <v>0</v>
      </c>
      <c r="BZ215" s="223">
        <f t="shared" si="134"/>
        <v>0</v>
      </c>
      <c r="CA215" s="223">
        <f t="shared" si="134"/>
        <v>0</v>
      </c>
      <c r="CB215" s="224">
        <f t="shared" si="134"/>
        <v>0</v>
      </c>
      <c r="CD215" s="73">
        <f t="shared" si="118"/>
        <v>1</v>
      </c>
    </row>
    <row r="216" spans="2:82" ht="24" customHeight="1">
      <c r="B216" s="150">
        <v>212</v>
      </c>
      <c r="C216" s="123" t="str">
        <f>IF(その他リース入力!D26="","",その他リース入力!D26)</f>
        <v/>
      </c>
      <c r="D216" s="352">
        <f>IF(その他リース入力!G26="",0,その他リース入力!G26+その他リース入力!H26)</f>
        <v>0</v>
      </c>
      <c r="E216" s="376">
        <v>1</v>
      </c>
      <c r="F216" s="221">
        <f>その他リース入力!Y26</f>
        <v>0</v>
      </c>
      <c r="G216" s="123">
        <f>IF(その他リース入力!F26="",0,その他リース入力!F26-その他リース入力!H26)</f>
        <v>0</v>
      </c>
      <c r="H216" s="218" t="s">
        <v>231</v>
      </c>
      <c r="I216" s="520"/>
      <c r="J216" s="511">
        <v>0.25</v>
      </c>
      <c r="K216" s="494">
        <v>100</v>
      </c>
      <c r="L216" s="328">
        <f t="shared" si="114"/>
        <v>0</v>
      </c>
      <c r="M216" s="223">
        <f t="shared" si="124"/>
        <v>0</v>
      </c>
      <c r="N216" s="223">
        <f t="shared" si="130"/>
        <v>0</v>
      </c>
      <c r="O216" s="223">
        <f t="shared" si="130"/>
        <v>0</v>
      </c>
      <c r="P216" s="223">
        <f t="shared" si="130"/>
        <v>0</v>
      </c>
      <c r="Q216" s="223">
        <f t="shared" si="130"/>
        <v>0</v>
      </c>
      <c r="R216" s="223">
        <f t="shared" si="130"/>
        <v>0</v>
      </c>
      <c r="S216" s="223">
        <f t="shared" si="130"/>
        <v>0</v>
      </c>
      <c r="T216" s="223">
        <f t="shared" si="130"/>
        <v>0</v>
      </c>
      <c r="U216" s="223">
        <f t="shared" si="130"/>
        <v>0</v>
      </c>
      <c r="V216" s="223">
        <f t="shared" si="130"/>
        <v>0</v>
      </c>
      <c r="W216" s="223">
        <f t="shared" si="130"/>
        <v>0</v>
      </c>
      <c r="X216" s="223">
        <f t="shared" si="130"/>
        <v>0</v>
      </c>
      <c r="Y216" s="224">
        <f t="shared" si="130"/>
        <v>0</v>
      </c>
      <c r="Z216" s="328">
        <f t="shared" si="131"/>
        <v>0</v>
      </c>
      <c r="AA216" s="223">
        <f t="shared" si="131"/>
        <v>0</v>
      </c>
      <c r="AB216" s="223">
        <f t="shared" si="131"/>
        <v>0</v>
      </c>
      <c r="AC216" s="223">
        <f t="shared" si="131"/>
        <v>0</v>
      </c>
      <c r="AD216" s="223">
        <f t="shared" si="131"/>
        <v>0</v>
      </c>
      <c r="AE216" s="223">
        <f t="shared" si="131"/>
        <v>0</v>
      </c>
      <c r="AF216" s="223">
        <f t="shared" si="131"/>
        <v>0</v>
      </c>
      <c r="AG216" s="223">
        <f t="shared" si="131"/>
        <v>0</v>
      </c>
      <c r="AH216" s="223">
        <f t="shared" si="131"/>
        <v>0</v>
      </c>
      <c r="AI216" s="223">
        <f t="shared" si="131"/>
        <v>0</v>
      </c>
      <c r="AJ216" s="223">
        <f t="shared" si="131"/>
        <v>0</v>
      </c>
      <c r="AK216" s="223">
        <f t="shared" si="131"/>
        <v>0</v>
      </c>
      <c r="AL216" s="224">
        <f t="shared" si="131"/>
        <v>0</v>
      </c>
      <c r="AM216" s="328">
        <f t="shared" si="115"/>
        <v>0</v>
      </c>
      <c r="AN216" s="223">
        <f t="shared" si="132"/>
        <v>0</v>
      </c>
      <c r="AO216" s="223">
        <f t="shared" si="132"/>
        <v>0</v>
      </c>
      <c r="AP216" s="223">
        <f t="shared" si="132"/>
        <v>0</v>
      </c>
      <c r="AQ216" s="223">
        <f t="shared" si="132"/>
        <v>0</v>
      </c>
      <c r="AR216" s="223">
        <f t="shared" si="132"/>
        <v>0</v>
      </c>
      <c r="AS216" s="223">
        <f t="shared" si="132"/>
        <v>0</v>
      </c>
      <c r="AT216" s="223">
        <f t="shared" si="132"/>
        <v>0</v>
      </c>
      <c r="AU216" s="223">
        <f t="shared" si="132"/>
        <v>0</v>
      </c>
      <c r="AV216" s="223">
        <f t="shared" si="132"/>
        <v>0</v>
      </c>
      <c r="AW216" s="223">
        <f t="shared" si="132"/>
        <v>0</v>
      </c>
      <c r="AX216" s="223">
        <f t="shared" si="132"/>
        <v>0</v>
      </c>
      <c r="AY216" s="223">
        <f t="shared" si="132"/>
        <v>0</v>
      </c>
      <c r="AZ216" s="224">
        <f t="shared" si="132"/>
        <v>0</v>
      </c>
      <c r="BA216" s="328">
        <f t="shared" si="116"/>
        <v>0</v>
      </c>
      <c r="BB216" s="223">
        <f t="shared" si="133"/>
        <v>0</v>
      </c>
      <c r="BC216" s="223">
        <f t="shared" si="133"/>
        <v>0</v>
      </c>
      <c r="BD216" s="223">
        <f t="shared" si="133"/>
        <v>0</v>
      </c>
      <c r="BE216" s="223">
        <f t="shared" si="133"/>
        <v>0</v>
      </c>
      <c r="BF216" s="223">
        <f t="shared" si="133"/>
        <v>0</v>
      </c>
      <c r="BG216" s="223">
        <f t="shared" si="133"/>
        <v>0</v>
      </c>
      <c r="BH216" s="223">
        <f t="shared" si="133"/>
        <v>0</v>
      </c>
      <c r="BI216" s="223">
        <f t="shared" si="133"/>
        <v>0</v>
      </c>
      <c r="BJ216" s="223">
        <f t="shared" si="133"/>
        <v>0</v>
      </c>
      <c r="BK216" s="223">
        <f t="shared" si="133"/>
        <v>0</v>
      </c>
      <c r="BL216" s="223">
        <f t="shared" si="133"/>
        <v>0</v>
      </c>
      <c r="BM216" s="223">
        <f t="shared" si="133"/>
        <v>0</v>
      </c>
      <c r="BN216" s="224">
        <f t="shared" si="133"/>
        <v>0</v>
      </c>
      <c r="BO216" s="328">
        <f t="shared" si="117"/>
        <v>0</v>
      </c>
      <c r="BP216" s="223">
        <f t="shared" si="134"/>
        <v>0</v>
      </c>
      <c r="BQ216" s="223">
        <f t="shared" si="134"/>
        <v>0</v>
      </c>
      <c r="BR216" s="223">
        <f t="shared" si="134"/>
        <v>0</v>
      </c>
      <c r="BS216" s="223">
        <f t="shared" si="134"/>
        <v>0</v>
      </c>
      <c r="BT216" s="223">
        <f t="shared" si="134"/>
        <v>0</v>
      </c>
      <c r="BU216" s="223">
        <f t="shared" si="134"/>
        <v>0</v>
      </c>
      <c r="BV216" s="223">
        <f t="shared" si="134"/>
        <v>0</v>
      </c>
      <c r="BW216" s="223">
        <f t="shared" si="134"/>
        <v>0</v>
      </c>
      <c r="BX216" s="223">
        <f t="shared" si="134"/>
        <v>0</v>
      </c>
      <c r="BY216" s="223">
        <f t="shared" si="134"/>
        <v>0</v>
      </c>
      <c r="BZ216" s="223">
        <f t="shared" si="134"/>
        <v>0</v>
      </c>
      <c r="CA216" s="223">
        <f t="shared" si="134"/>
        <v>0</v>
      </c>
      <c r="CB216" s="224">
        <f t="shared" si="134"/>
        <v>0</v>
      </c>
      <c r="CD216" s="73">
        <f t="shared" si="118"/>
        <v>1</v>
      </c>
    </row>
    <row r="217" spans="2:82" ht="24" customHeight="1">
      <c r="B217" s="150">
        <v>213</v>
      </c>
      <c r="C217" s="123" t="str">
        <f>IF(その他リース入力!D27="","",その他リース入力!D27)</f>
        <v/>
      </c>
      <c r="D217" s="352">
        <f>IF(その他リース入力!G27="",0,その他リース入力!G27+その他リース入力!H27)</f>
        <v>0</v>
      </c>
      <c r="E217" s="376">
        <v>1</v>
      </c>
      <c r="F217" s="221">
        <f>その他リース入力!Y27</f>
        <v>0</v>
      </c>
      <c r="G217" s="123">
        <f>IF(その他リース入力!F27="",0,その他リース入力!F27-その他リース入力!H27)</f>
        <v>0</v>
      </c>
      <c r="H217" s="218" t="s">
        <v>231</v>
      </c>
      <c r="I217" s="520"/>
      <c r="J217" s="511">
        <v>0.25</v>
      </c>
      <c r="K217" s="494">
        <v>100</v>
      </c>
      <c r="L217" s="328">
        <f t="shared" si="114"/>
        <v>0</v>
      </c>
      <c r="M217" s="223">
        <f t="shared" si="124"/>
        <v>0</v>
      </c>
      <c r="N217" s="223">
        <f t="shared" si="130"/>
        <v>0</v>
      </c>
      <c r="O217" s="223">
        <f t="shared" si="130"/>
        <v>0</v>
      </c>
      <c r="P217" s="223">
        <f t="shared" si="130"/>
        <v>0</v>
      </c>
      <c r="Q217" s="223">
        <f t="shared" si="130"/>
        <v>0</v>
      </c>
      <c r="R217" s="223">
        <f t="shared" si="130"/>
        <v>0</v>
      </c>
      <c r="S217" s="223">
        <f t="shared" si="130"/>
        <v>0</v>
      </c>
      <c r="T217" s="223">
        <f t="shared" si="130"/>
        <v>0</v>
      </c>
      <c r="U217" s="223">
        <f t="shared" si="130"/>
        <v>0</v>
      </c>
      <c r="V217" s="223">
        <f t="shared" si="130"/>
        <v>0</v>
      </c>
      <c r="W217" s="223">
        <f t="shared" si="130"/>
        <v>0</v>
      </c>
      <c r="X217" s="223">
        <f t="shared" si="130"/>
        <v>0</v>
      </c>
      <c r="Y217" s="224">
        <f t="shared" si="130"/>
        <v>0</v>
      </c>
      <c r="Z217" s="328">
        <f t="shared" si="131"/>
        <v>0</v>
      </c>
      <c r="AA217" s="223">
        <f t="shared" si="131"/>
        <v>0</v>
      </c>
      <c r="AB217" s="223">
        <f t="shared" si="131"/>
        <v>0</v>
      </c>
      <c r="AC217" s="223">
        <f t="shared" si="131"/>
        <v>0</v>
      </c>
      <c r="AD217" s="223">
        <f t="shared" si="131"/>
        <v>0</v>
      </c>
      <c r="AE217" s="223">
        <f t="shared" si="131"/>
        <v>0</v>
      </c>
      <c r="AF217" s="223">
        <f t="shared" si="131"/>
        <v>0</v>
      </c>
      <c r="AG217" s="223">
        <f t="shared" si="131"/>
        <v>0</v>
      </c>
      <c r="AH217" s="223">
        <f t="shared" si="131"/>
        <v>0</v>
      </c>
      <c r="AI217" s="223">
        <f t="shared" si="131"/>
        <v>0</v>
      </c>
      <c r="AJ217" s="223">
        <f t="shared" si="131"/>
        <v>0</v>
      </c>
      <c r="AK217" s="223">
        <f t="shared" si="131"/>
        <v>0</v>
      </c>
      <c r="AL217" s="224">
        <f t="shared" si="131"/>
        <v>0</v>
      </c>
      <c r="AM217" s="328">
        <f t="shared" si="115"/>
        <v>0</v>
      </c>
      <c r="AN217" s="223">
        <f t="shared" si="132"/>
        <v>0</v>
      </c>
      <c r="AO217" s="223">
        <f t="shared" si="132"/>
        <v>0</v>
      </c>
      <c r="AP217" s="223">
        <f t="shared" si="132"/>
        <v>0</v>
      </c>
      <c r="AQ217" s="223">
        <f t="shared" si="132"/>
        <v>0</v>
      </c>
      <c r="AR217" s="223">
        <f t="shared" si="132"/>
        <v>0</v>
      </c>
      <c r="AS217" s="223">
        <f t="shared" si="132"/>
        <v>0</v>
      </c>
      <c r="AT217" s="223">
        <f t="shared" si="132"/>
        <v>0</v>
      </c>
      <c r="AU217" s="223">
        <f t="shared" si="132"/>
        <v>0</v>
      </c>
      <c r="AV217" s="223">
        <f t="shared" si="132"/>
        <v>0</v>
      </c>
      <c r="AW217" s="223">
        <f t="shared" si="132"/>
        <v>0</v>
      </c>
      <c r="AX217" s="223">
        <f t="shared" si="132"/>
        <v>0</v>
      </c>
      <c r="AY217" s="223">
        <f t="shared" si="132"/>
        <v>0</v>
      </c>
      <c r="AZ217" s="224">
        <f t="shared" si="132"/>
        <v>0</v>
      </c>
      <c r="BA217" s="328">
        <f t="shared" si="116"/>
        <v>0</v>
      </c>
      <c r="BB217" s="223">
        <f t="shared" si="133"/>
        <v>0</v>
      </c>
      <c r="BC217" s="223">
        <f t="shared" si="133"/>
        <v>0</v>
      </c>
      <c r="BD217" s="223">
        <f t="shared" si="133"/>
        <v>0</v>
      </c>
      <c r="BE217" s="223">
        <f t="shared" si="133"/>
        <v>0</v>
      </c>
      <c r="BF217" s="223">
        <f t="shared" si="133"/>
        <v>0</v>
      </c>
      <c r="BG217" s="223">
        <f t="shared" si="133"/>
        <v>0</v>
      </c>
      <c r="BH217" s="223">
        <f t="shared" si="133"/>
        <v>0</v>
      </c>
      <c r="BI217" s="223">
        <f t="shared" si="133"/>
        <v>0</v>
      </c>
      <c r="BJ217" s="223">
        <f t="shared" si="133"/>
        <v>0</v>
      </c>
      <c r="BK217" s="223">
        <f t="shared" si="133"/>
        <v>0</v>
      </c>
      <c r="BL217" s="223">
        <f t="shared" si="133"/>
        <v>0</v>
      </c>
      <c r="BM217" s="223">
        <f t="shared" si="133"/>
        <v>0</v>
      </c>
      <c r="BN217" s="224">
        <f t="shared" si="133"/>
        <v>0</v>
      </c>
      <c r="BO217" s="328">
        <f t="shared" si="117"/>
        <v>0</v>
      </c>
      <c r="BP217" s="223">
        <f t="shared" si="134"/>
        <v>0</v>
      </c>
      <c r="BQ217" s="223">
        <f t="shared" si="134"/>
        <v>0</v>
      </c>
      <c r="BR217" s="223">
        <f t="shared" si="134"/>
        <v>0</v>
      </c>
      <c r="BS217" s="223">
        <f t="shared" si="134"/>
        <v>0</v>
      </c>
      <c r="BT217" s="223">
        <f t="shared" si="134"/>
        <v>0</v>
      </c>
      <c r="BU217" s="223">
        <f t="shared" si="134"/>
        <v>0</v>
      </c>
      <c r="BV217" s="223">
        <f t="shared" si="134"/>
        <v>0</v>
      </c>
      <c r="BW217" s="223">
        <f t="shared" si="134"/>
        <v>0</v>
      </c>
      <c r="BX217" s="223">
        <f t="shared" si="134"/>
        <v>0</v>
      </c>
      <c r="BY217" s="223">
        <f t="shared" si="134"/>
        <v>0</v>
      </c>
      <c r="BZ217" s="223">
        <f t="shared" si="134"/>
        <v>0</v>
      </c>
      <c r="CA217" s="223">
        <f t="shared" si="134"/>
        <v>0</v>
      </c>
      <c r="CB217" s="224">
        <f t="shared" si="134"/>
        <v>0</v>
      </c>
      <c r="CD217" s="73">
        <f t="shared" si="118"/>
        <v>1</v>
      </c>
    </row>
    <row r="218" spans="2:82" ht="24" customHeight="1">
      <c r="B218" s="150">
        <v>214</v>
      </c>
      <c r="C218" s="123" t="str">
        <f>IF(その他リース入力!D28="","",その他リース入力!D28)</f>
        <v/>
      </c>
      <c r="D218" s="352">
        <f>IF(その他リース入力!G28="",0,その他リース入力!G28+その他リース入力!H28)</f>
        <v>0</v>
      </c>
      <c r="E218" s="376">
        <v>1</v>
      </c>
      <c r="F218" s="221">
        <f>その他リース入力!Y28</f>
        <v>0</v>
      </c>
      <c r="G218" s="123">
        <f>IF(その他リース入力!F28="",0,その他リース入力!F28-その他リース入力!H28)</f>
        <v>0</v>
      </c>
      <c r="H218" s="218" t="s">
        <v>231</v>
      </c>
      <c r="I218" s="520"/>
      <c r="J218" s="511">
        <v>0.25</v>
      </c>
      <c r="K218" s="494">
        <v>100</v>
      </c>
      <c r="L218" s="328">
        <f t="shared" si="114"/>
        <v>0</v>
      </c>
      <c r="M218" s="223">
        <f t="shared" si="124"/>
        <v>0</v>
      </c>
      <c r="N218" s="223">
        <f t="shared" si="130"/>
        <v>0</v>
      </c>
      <c r="O218" s="223">
        <f t="shared" si="130"/>
        <v>0</v>
      </c>
      <c r="P218" s="223">
        <f t="shared" si="130"/>
        <v>0</v>
      </c>
      <c r="Q218" s="223">
        <f t="shared" si="130"/>
        <v>0</v>
      </c>
      <c r="R218" s="223">
        <f t="shared" si="130"/>
        <v>0</v>
      </c>
      <c r="S218" s="223">
        <f t="shared" si="130"/>
        <v>0</v>
      </c>
      <c r="T218" s="223">
        <f t="shared" si="130"/>
        <v>0</v>
      </c>
      <c r="U218" s="223">
        <f t="shared" si="130"/>
        <v>0</v>
      </c>
      <c r="V218" s="223">
        <f t="shared" si="130"/>
        <v>0</v>
      </c>
      <c r="W218" s="223">
        <f t="shared" si="130"/>
        <v>0</v>
      </c>
      <c r="X218" s="223">
        <f t="shared" si="130"/>
        <v>0</v>
      </c>
      <c r="Y218" s="224">
        <f t="shared" si="130"/>
        <v>0</v>
      </c>
      <c r="Z218" s="328">
        <f t="shared" si="131"/>
        <v>0</v>
      </c>
      <c r="AA218" s="223">
        <f t="shared" si="131"/>
        <v>0</v>
      </c>
      <c r="AB218" s="223">
        <f t="shared" si="131"/>
        <v>0</v>
      </c>
      <c r="AC218" s="223">
        <f t="shared" si="131"/>
        <v>0</v>
      </c>
      <c r="AD218" s="223">
        <f t="shared" si="131"/>
        <v>0</v>
      </c>
      <c r="AE218" s="223">
        <f t="shared" si="131"/>
        <v>0</v>
      </c>
      <c r="AF218" s="223">
        <f t="shared" si="131"/>
        <v>0</v>
      </c>
      <c r="AG218" s="223">
        <f t="shared" si="131"/>
        <v>0</v>
      </c>
      <c r="AH218" s="223">
        <f t="shared" si="131"/>
        <v>0</v>
      </c>
      <c r="AI218" s="223">
        <f t="shared" si="131"/>
        <v>0</v>
      </c>
      <c r="AJ218" s="223">
        <f t="shared" si="131"/>
        <v>0</v>
      </c>
      <c r="AK218" s="223">
        <f t="shared" si="131"/>
        <v>0</v>
      </c>
      <c r="AL218" s="224">
        <f t="shared" si="131"/>
        <v>0</v>
      </c>
      <c r="AM218" s="328">
        <f t="shared" si="115"/>
        <v>0</v>
      </c>
      <c r="AN218" s="223">
        <f t="shared" si="132"/>
        <v>0</v>
      </c>
      <c r="AO218" s="223">
        <f t="shared" si="132"/>
        <v>0</v>
      </c>
      <c r="AP218" s="223">
        <f t="shared" si="132"/>
        <v>0</v>
      </c>
      <c r="AQ218" s="223">
        <f t="shared" si="132"/>
        <v>0</v>
      </c>
      <c r="AR218" s="223">
        <f t="shared" si="132"/>
        <v>0</v>
      </c>
      <c r="AS218" s="223">
        <f t="shared" si="132"/>
        <v>0</v>
      </c>
      <c r="AT218" s="223">
        <f t="shared" si="132"/>
        <v>0</v>
      </c>
      <c r="AU218" s="223">
        <f t="shared" si="132"/>
        <v>0</v>
      </c>
      <c r="AV218" s="223">
        <f t="shared" si="132"/>
        <v>0</v>
      </c>
      <c r="AW218" s="223">
        <f t="shared" si="132"/>
        <v>0</v>
      </c>
      <c r="AX218" s="223">
        <f t="shared" si="132"/>
        <v>0</v>
      </c>
      <c r="AY218" s="223">
        <f t="shared" si="132"/>
        <v>0</v>
      </c>
      <c r="AZ218" s="224">
        <f t="shared" si="132"/>
        <v>0</v>
      </c>
      <c r="BA218" s="328">
        <f t="shared" si="116"/>
        <v>0</v>
      </c>
      <c r="BB218" s="223">
        <f t="shared" si="133"/>
        <v>0</v>
      </c>
      <c r="BC218" s="223">
        <f t="shared" si="133"/>
        <v>0</v>
      </c>
      <c r="BD218" s="223">
        <f t="shared" si="133"/>
        <v>0</v>
      </c>
      <c r="BE218" s="223">
        <f t="shared" si="133"/>
        <v>0</v>
      </c>
      <c r="BF218" s="223">
        <f t="shared" si="133"/>
        <v>0</v>
      </c>
      <c r="BG218" s="223">
        <f t="shared" si="133"/>
        <v>0</v>
      </c>
      <c r="BH218" s="223">
        <f t="shared" si="133"/>
        <v>0</v>
      </c>
      <c r="BI218" s="223">
        <f t="shared" si="133"/>
        <v>0</v>
      </c>
      <c r="BJ218" s="223">
        <f t="shared" si="133"/>
        <v>0</v>
      </c>
      <c r="BK218" s="223">
        <f t="shared" si="133"/>
        <v>0</v>
      </c>
      <c r="BL218" s="223">
        <f t="shared" si="133"/>
        <v>0</v>
      </c>
      <c r="BM218" s="223">
        <f t="shared" si="133"/>
        <v>0</v>
      </c>
      <c r="BN218" s="224">
        <f t="shared" si="133"/>
        <v>0</v>
      </c>
      <c r="BO218" s="328">
        <f t="shared" si="117"/>
        <v>0</v>
      </c>
      <c r="BP218" s="223">
        <f t="shared" si="134"/>
        <v>0</v>
      </c>
      <c r="BQ218" s="223">
        <f t="shared" si="134"/>
        <v>0</v>
      </c>
      <c r="BR218" s="223">
        <f t="shared" si="134"/>
        <v>0</v>
      </c>
      <c r="BS218" s="223">
        <f t="shared" si="134"/>
        <v>0</v>
      </c>
      <c r="BT218" s="223">
        <f t="shared" si="134"/>
        <v>0</v>
      </c>
      <c r="BU218" s="223">
        <f t="shared" si="134"/>
        <v>0</v>
      </c>
      <c r="BV218" s="223">
        <f t="shared" si="134"/>
        <v>0</v>
      </c>
      <c r="BW218" s="223">
        <f t="shared" si="134"/>
        <v>0</v>
      </c>
      <c r="BX218" s="223">
        <f t="shared" si="134"/>
        <v>0</v>
      </c>
      <c r="BY218" s="223">
        <f t="shared" si="134"/>
        <v>0</v>
      </c>
      <c r="BZ218" s="223">
        <f t="shared" si="134"/>
        <v>0</v>
      </c>
      <c r="CA218" s="223">
        <f t="shared" si="134"/>
        <v>0</v>
      </c>
      <c r="CB218" s="224">
        <f t="shared" si="134"/>
        <v>0</v>
      </c>
      <c r="CD218" s="73">
        <f t="shared" si="118"/>
        <v>1</v>
      </c>
    </row>
    <row r="219" spans="2:82" ht="24" customHeight="1">
      <c r="B219" s="150">
        <v>215</v>
      </c>
      <c r="C219" s="123" t="str">
        <f>IF(その他リース入力!D29="","",その他リース入力!D29)</f>
        <v/>
      </c>
      <c r="D219" s="352">
        <f>IF(その他リース入力!G29="",0,その他リース入力!G29+その他リース入力!H29)</f>
        <v>0</v>
      </c>
      <c r="E219" s="376">
        <v>1</v>
      </c>
      <c r="F219" s="221">
        <f>その他リース入力!Y29</f>
        <v>0</v>
      </c>
      <c r="G219" s="123">
        <f>IF(その他リース入力!F29="",0,その他リース入力!F29-その他リース入力!H29)</f>
        <v>0</v>
      </c>
      <c r="H219" s="218" t="s">
        <v>231</v>
      </c>
      <c r="I219" s="520"/>
      <c r="J219" s="511">
        <v>0.25</v>
      </c>
      <c r="K219" s="494">
        <v>100</v>
      </c>
      <c r="L219" s="328">
        <f t="shared" ref="L219:L234" si="135">IF(G219=0,0,(F219-0.0001)*K219/100/G219)</f>
        <v>0</v>
      </c>
      <c r="M219" s="223">
        <f t="shared" si="124"/>
        <v>0</v>
      </c>
      <c r="N219" s="223">
        <f t="shared" si="130"/>
        <v>0</v>
      </c>
      <c r="O219" s="223">
        <f t="shared" si="130"/>
        <v>0</v>
      </c>
      <c r="P219" s="223">
        <f t="shared" si="130"/>
        <v>0</v>
      </c>
      <c r="Q219" s="223">
        <f t="shared" si="130"/>
        <v>0</v>
      </c>
      <c r="R219" s="223">
        <f t="shared" si="130"/>
        <v>0</v>
      </c>
      <c r="S219" s="223">
        <f t="shared" si="130"/>
        <v>0</v>
      </c>
      <c r="T219" s="223">
        <f t="shared" si="130"/>
        <v>0</v>
      </c>
      <c r="U219" s="223">
        <f t="shared" si="130"/>
        <v>0</v>
      </c>
      <c r="V219" s="223">
        <f t="shared" si="130"/>
        <v>0</v>
      </c>
      <c r="W219" s="223">
        <f t="shared" si="130"/>
        <v>0</v>
      </c>
      <c r="X219" s="223">
        <f t="shared" si="130"/>
        <v>0</v>
      </c>
      <c r="Y219" s="224">
        <f t="shared" si="130"/>
        <v>0</v>
      </c>
      <c r="Z219" s="328">
        <f t="shared" si="131"/>
        <v>0</v>
      </c>
      <c r="AA219" s="223">
        <f t="shared" si="131"/>
        <v>0</v>
      </c>
      <c r="AB219" s="223">
        <f t="shared" si="131"/>
        <v>0</v>
      </c>
      <c r="AC219" s="223">
        <f t="shared" si="131"/>
        <v>0</v>
      </c>
      <c r="AD219" s="223">
        <f t="shared" si="131"/>
        <v>0</v>
      </c>
      <c r="AE219" s="223">
        <f t="shared" si="131"/>
        <v>0</v>
      </c>
      <c r="AF219" s="223">
        <f t="shared" si="131"/>
        <v>0</v>
      </c>
      <c r="AG219" s="223">
        <f t="shared" si="131"/>
        <v>0</v>
      </c>
      <c r="AH219" s="223">
        <f t="shared" si="131"/>
        <v>0</v>
      </c>
      <c r="AI219" s="223">
        <f t="shared" si="131"/>
        <v>0</v>
      </c>
      <c r="AJ219" s="223">
        <f t="shared" si="131"/>
        <v>0</v>
      </c>
      <c r="AK219" s="223">
        <f t="shared" si="131"/>
        <v>0</v>
      </c>
      <c r="AL219" s="224">
        <f t="shared" si="131"/>
        <v>0</v>
      </c>
      <c r="AM219" s="328">
        <f t="shared" ref="AM219:AM234" si="136">IF(L219="","",IF(I219="",L219*0.1,F219*I219/100))</f>
        <v>0</v>
      </c>
      <c r="AN219" s="223">
        <f t="shared" si="132"/>
        <v>0</v>
      </c>
      <c r="AO219" s="223">
        <f t="shared" si="132"/>
        <v>0</v>
      </c>
      <c r="AP219" s="223">
        <f t="shared" si="132"/>
        <v>0</v>
      </c>
      <c r="AQ219" s="223">
        <f t="shared" si="132"/>
        <v>0</v>
      </c>
      <c r="AR219" s="223">
        <f t="shared" si="132"/>
        <v>0</v>
      </c>
      <c r="AS219" s="223">
        <f t="shared" si="132"/>
        <v>0</v>
      </c>
      <c r="AT219" s="223">
        <f t="shared" si="132"/>
        <v>0</v>
      </c>
      <c r="AU219" s="223">
        <f t="shared" si="132"/>
        <v>0</v>
      </c>
      <c r="AV219" s="223">
        <f t="shared" si="132"/>
        <v>0</v>
      </c>
      <c r="AW219" s="223">
        <f t="shared" si="132"/>
        <v>0</v>
      </c>
      <c r="AX219" s="223">
        <f t="shared" si="132"/>
        <v>0</v>
      </c>
      <c r="AY219" s="223">
        <f t="shared" si="132"/>
        <v>0</v>
      </c>
      <c r="AZ219" s="224">
        <f t="shared" si="132"/>
        <v>0</v>
      </c>
      <c r="BA219" s="328">
        <f t="shared" ref="BA219:BA234" si="137">IF(L219="","",F219*0.007)</f>
        <v>0</v>
      </c>
      <c r="BB219" s="223">
        <f t="shared" si="133"/>
        <v>0</v>
      </c>
      <c r="BC219" s="223">
        <f t="shared" si="133"/>
        <v>0</v>
      </c>
      <c r="BD219" s="223">
        <f t="shared" si="133"/>
        <v>0</v>
      </c>
      <c r="BE219" s="223">
        <f t="shared" si="133"/>
        <v>0</v>
      </c>
      <c r="BF219" s="223">
        <f t="shared" si="133"/>
        <v>0</v>
      </c>
      <c r="BG219" s="223">
        <f t="shared" si="133"/>
        <v>0</v>
      </c>
      <c r="BH219" s="223">
        <f t="shared" si="133"/>
        <v>0</v>
      </c>
      <c r="BI219" s="223">
        <f t="shared" si="133"/>
        <v>0</v>
      </c>
      <c r="BJ219" s="223">
        <f t="shared" si="133"/>
        <v>0</v>
      </c>
      <c r="BK219" s="223">
        <f t="shared" si="133"/>
        <v>0</v>
      </c>
      <c r="BL219" s="223">
        <f t="shared" si="133"/>
        <v>0</v>
      </c>
      <c r="BM219" s="223">
        <f t="shared" si="133"/>
        <v>0</v>
      </c>
      <c r="BN219" s="224">
        <f t="shared" si="133"/>
        <v>0</v>
      </c>
      <c r="BO219" s="328">
        <f t="shared" ref="BO219:BO234" si="138">IF(L219="","",F219*J219/100)</f>
        <v>0</v>
      </c>
      <c r="BP219" s="223">
        <f t="shared" si="134"/>
        <v>0</v>
      </c>
      <c r="BQ219" s="223">
        <f t="shared" si="134"/>
        <v>0</v>
      </c>
      <c r="BR219" s="223">
        <f t="shared" si="134"/>
        <v>0</v>
      </c>
      <c r="BS219" s="223">
        <f t="shared" si="134"/>
        <v>0</v>
      </c>
      <c r="BT219" s="223">
        <f t="shared" si="134"/>
        <v>0</v>
      </c>
      <c r="BU219" s="223">
        <f t="shared" si="134"/>
        <v>0</v>
      </c>
      <c r="BV219" s="223">
        <f t="shared" si="134"/>
        <v>0</v>
      </c>
      <c r="BW219" s="223">
        <f t="shared" si="134"/>
        <v>0</v>
      </c>
      <c r="BX219" s="223">
        <f t="shared" si="134"/>
        <v>0</v>
      </c>
      <c r="BY219" s="223">
        <f t="shared" si="134"/>
        <v>0</v>
      </c>
      <c r="BZ219" s="223">
        <f t="shared" si="134"/>
        <v>0</v>
      </c>
      <c r="CA219" s="223">
        <f t="shared" si="134"/>
        <v>0</v>
      </c>
      <c r="CB219" s="224">
        <f t="shared" si="134"/>
        <v>0</v>
      </c>
      <c r="CD219" s="73">
        <f t="shared" ref="CD219:CD234" si="139">VLOOKUP(H219,$CD$1:$CE$3,2,FALSE)</f>
        <v>1</v>
      </c>
    </row>
    <row r="220" spans="2:82" ht="24" customHeight="1">
      <c r="B220" s="150">
        <v>216</v>
      </c>
      <c r="C220" s="123" t="str">
        <f>IF(その他リース入力!D30="","",その他リース入力!D30)</f>
        <v/>
      </c>
      <c r="D220" s="352">
        <f>IF(その他リース入力!G30="",0,その他リース入力!G30+その他リース入力!H30)</f>
        <v>0</v>
      </c>
      <c r="E220" s="376">
        <v>1</v>
      </c>
      <c r="F220" s="221">
        <f>その他リース入力!Y30</f>
        <v>0</v>
      </c>
      <c r="G220" s="123">
        <f>IF(その他リース入力!F30="",0,その他リース入力!F30-その他リース入力!H30)</f>
        <v>0</v>
      </c>
      <c r="H220" s="218" t="s">
        <v>231</v>
      </c>
      <c r="I220" s="520"/>
      <c r="J220" s="511">
        <v>0.25</v>
      </c>
      <c r="K220" s="494">
        <v>100</v>
      </c>
      <c r="L220" s="328">
        <f t="shared" si="135"/>
        <v>0</v>
      </c>
      <c r="M220" s="223">
        <f t="shared" si="124"/>
        <v>0</v>
      </c>
      <c r="N220" s="223">
        <f t="shared" si="130"/>
        <v>0</v>
      </c>
      <c r="O220" s="223">
        <f t="shared" si="130"/>
        <v>0</v>
      </c>
      <c r="P220" s="223">
        <f t="shared" si="130"/>
        <v>0</v>
      </c>
      <c r="Q220" s="223">
        <f t="shared" si="130"/>
        <v>0</v>
      </c>
      <c r="R220" s="223">
        <f t="shared" si="130"/>
        <v>0</v>
      </c>
      <c r="S220" s="223">
        <f t="shared" si="130"/>
        <v>0</v>
      </c>
      <c r="T220" s="223">
        <f t="shared" si="130"/>
        <v>0</v>
      </c>
      <c r="U220" s="223">
        <f t="shared" si="130"/>
        <v>0</v>
      </c>
      <c r="V220" s="223">
        <f t="shared" si="130"/>
        <v>0</v>
      </c>
      <c r="W220" s="223">
        <f t="shared" si="130"/>
        <v>0</v>
      </c>
      <c r="X220" s="223">
        <f t="shared" si="130"/>
        <v>0</v>
      </c>
      <c r="Y220" s="224">
        <f t="shared" si="130"/>
        <v>0</v>
      </c>
      <c r="Z220" s="328">
        <f t="shared" si="131"/>
        <v>0</v>
      </c>
      <c r="AA220" s="223">
        <f t="shared" si="131"/>
        <v>0</v>
      </c>
      <c r="AB220" s="223">
        <f t="shared" si="131"/>
        <v>0</v>
      </c>
      <c r="AC220" s="223">
        <f t="shared" si="131"/>
        <v>0</v>
      </c>
      <c r="AD220" s="223">
        <f t="shared" si="131"/>
        <v>0</v>
      </c>
      <c r="AE220" s="223">
        <f t="shared" si="131"/>
        <v>0</v>
      </c>
      <c r="AF220" s="223">
        <f t="shared" si="131"/>
        <v>0</v>
      </c>
      <c r="AG220" s="223">
        <f t="shared" si="131"/>
        <v>0</v>
      </c>
      <c r="AH220" s="223">
        <f t="shared" si="131"/>
        <v>0</v>
      </c>
      <c r="AI220" s="223">
        <f t="shared" si="131"/>
        <v>0</v>
      </c>
      <c r="AJ220" s="223">
        <f t="shared" si="131"/>
        <v>0</v>
      </c>
      <c r="AK220" s="223">
        <f t="shared" si="131"/>
        <v>0</v>
      </c>
      <c r="AL220" s="224">
        <f t="shared" si="131"/>
        <v>0</v>
      </c>
      <c r="AM220" s="328">
        <f t="shared" si="136"/>
        <v>0</v>
      </c>
      <c r="AN220" s="223">
        <f t="shared" si="132"/>
        <v>0</v>
      </c>
      <c r="AO220" s="223">
        <f t="shared" si="132"/>
        <v>0</v>
      </c>
      <c r="AP220" s="223">
        <f t="shared" si="132"/>
        <v>0</v>
      </c>
      <c r="AQ220" s="223">
        <f t="shared" si="132"/>
        <v>0</v>
      </c>
      <c r="AR220" s="223">
        <f t="shared" si="132"/>
        <v>0</v>
      </c>
      <c r="AS220" s="223">
        <f t="shared" si="132"/>
        <v>0</v>
      </c>
      <c r="AT220" s="223">
        <f t="shared" si="132"/>
        <v>0</v>
      </c>
      <c r="AU220" s="223">
        <f t="shared" si="132"/>
        <v>0</v>
      </c>
      <c r="AV220" s="223">
        <f t="shared" si="132"/>
        <v>0</v>
      </c>
      <c r="AW220" s="223">
        <f t="shared" si="132"/>
        <v>0</v>
      </c>
      <c r="AX220" s="223">
        <f t="shared" si="132"/>
        <v>0</v>
      </c>
      <c r="AY220" s="223">
        <f t="shared" si="132"/>
        <v>0</v>
      </c>
      <c r="AZ220" s="224">
        <f t="shared" si="132"/>
        <v>0</v>
      </c>
      <c r="BA220" s="328">
        <f t="shared" si="137"/>
        <v>0</v>
      </c>
      <c r="BB220" s="223">
        <f t="shared" si="133"/>
        <v>0</v>
      </c>
      <c r="BC220" s="223">
        <f t="shared" si="133"/>
        <v>0</v>
      </c>
      <c r="BD220" s="223">
        <f t="shared" si="133"/>
        <v>0</v>
      </c>
      <c r="BE220" s="223">
        <f t="shared" si="133"/>
        <v>0</v>
      </c>
      <c r="BF220" s="223">
        <f t="shared" si="133"/>
        <v>0</v>
      </c>
      <c r="BG220" s="223">
        <f t="shared" si="133"/>
        <v>0</v>
      </c>
      <c r="BH220" s="223">
        <f t="shared" si="133"/>
        <v>0</v>
      </c>
      <c r="BI220" s="223">
        <f t="shared" si="133"/>
        <v>0</v>
      </c>
      <c r="BJ220" s="223">
        <f t="shared" si="133"/>
        <v>0</v>
      </c>
      <c r="BK220" s="223">
        <f t="shared" si="133"/>
        <v>0</v>
      </c>
      <c r="BL220" s="223">
        <f t="shared" si="133"/>
        <v>0</v>
      </c>
      <c r="BM220" s="223">
        <f t="shared" si="133"/>
        <v>0</v>
      </c>
      <c r="BN220" s="224">
        <f t="shared" si="133"/>
        <v>0</v>
      </c>
      <c r="BO220" s="328">
        <f t="shared" si="138"/>
        <v>0</v>
      </c>
      <c r="BP220" s="223">
        <f t="shared" si="134"/>
        <v>0</v>
      </c>
      <c r="BQ220" s="223">
        <f t="shared" si="134"/>
        <v>0</v>
      </c>
      <c r="BR220" s="223">
        <f t="shared" si="134"/>
        <v>0</v>
      </c>
      <c r="BS220" s="223">
        <f t="shared" si="134"/>
        <v>0</v>
      </c>
      <c r="BT220" s="223">
        <f t="shared" si="134"/>
        <v>0</v>
      </c>
      <c r="BU220" s="223">
        <f t="shared" si="134"/>
        <v>0</v>
      </c>
      <c r="BV220" s="223">
        <f t="shared" si="134"/>
        <v>0</v>
      </c>
      <c r="BW220" s="223">
        <f t="shared" si="134"/>
        <v>0</v>
      </c>
      <c r="BX220" s="223">
        <f t="shared" si="134"/>
        <v>0</v>
      </c>
      <c r="BY220" s="223">
        <f t="shared" si="134"/>
        <v>0</v>
      </c>
      <c r="BZ220" s="223">
        <f t="shared" si="134"/>
        <v>0</v>
      </c>
      <c r="CA220" s="223">
        <f t="shared" si="134"/>
        <v>0</v>
      </c>
      <c r="CB220" s="224">
        <f t="shared" si="134"/>
        <v>0</v>
      </c>
      <c r="CD220" s="73">
        <f t="shared" si="139"/>
        <v>1</v>
      </c>
    </row>
    <row r="221" spans="2:82" ht="24" customHeight="1">
      <c r="B221" s="150">
        <v>217</v>
      </c>
      <c r="C221" s="123" t="str">
        <f>IF(その他リース入力!D31="","",その他リース入力!D31)</f>
        <v/>
      </c>
      <c r="D221" s="352">
        <f>IF(その他リース入力!G31="",0,その他リース入力!G31+その他リース入力!H31)</f>
        <v>0</v>
      </c>
      <c r="E221" s="376">
        <v>1</v>
      </c>
      <c r="F221" s="221">
        <f>その他リース入力!Y31</f>
        <v>0</v>
      </c>
      <c r="G221" s="123">
        <f>IF(その他リース入力!F31="",0,その他リース入力!F31-その他リース入力!H31)</f>
        <v>0</v>
      </c>
      <c r="H221" s="218" t="s">
        <v>231</v>
      </c>
      <c r="I221" s="520"/>
      <c r="J221" s="511">
        <v>0.25</v>
      </c>
      <c r="K221" s="494">
        <v>100</v>
      </c>
      <c r="L221" s="328">
        <f t="shared" si="135"/>
        <v>0</v>
      </c>
      <c r="M221" s="223">
        <f t="shared" si="124"/>
        <v>0</v>
      </c>
      <c r="N221" s="223">
        <f t="shared" si="130"/>
        <v>0</v>
      </c>
      <c r="O221" s="223">
        <f t="shared" si="130"/>
        <v>0</v>
      </c>
      <c r="P221" s="223">
        <f t="shared" si="130"/>
        <v>0</v>
      </c>
      <c r="Q221" s="223">
        <f t="shared" si="130"/>
        <v>0</v>
      </c>
      <c r="R221" s="223">
        <f t="shared" si="130"/>
        <v>0</v>
      </c>
      <c r="S221" s="223">
        <f t="shared" si="130"/>
        <v>0</v>
      </c>
      <c r="T221" s="223">
        <f t="shared" si="130"/>
        <v>0</v>
      </c>
      <c r="U221" s="223">
        <f t="shared" si="130"/>
        <v>0</v>
      </c>
      <c r="V221" s="223">
        <f t="shared" si="130"/>
        <v>0</v>
      </c>
      <c r="W221" s="223">
        <f t="shared" si="130"/>
        <v>0</v>
      </c>
      <c r="X221" s="223">
        <f t="shared" si="130"/>
        <v>0</v>
      </c>
      <c r="Y221" s="224">
        <f t="shared" si="130"/>
        <v>0</v>
      </c>
      <c r="Z221" s="328">
        <f t="shared" si="131"/>
        <v>0</v>
      </c>
      <c r="AA221" s="223">
        <f t="shared" si="131"/>
        <v>0</v>
      </c>
      <c r="AB221" s="223">
        <f t="shared" si="131"/>
        <v>0</v>
      </c>
      <c r="AC221" s="223">
        <f t="shared" si="131"/>
        <v>0</v>
      </c>
      <c r="AD221" s="223">
        <f t="shared" si="131"/>
        <v>0</v>
      </c>
      <c r="AE221" s="223">
        <f t="shared" si="131"/>
        <v>0</v>
      </c>
      <c r="AF221" s="223">
        <f t="shared" si="131"/>
        <v>0</v>
      </c>
      <c r="AG221" s="223">
        <f t="shared" si="131"/>
        <v>0</v>
      </c>
      <c r="AH221" s="223">
        <f t="shared" si="131"/>
        <v>0</v>
      </c>
      <c r="AI221" s="223">
        <f t="shared" si="131"/>
        <v>0</v>
      </c>
      <c r="AJ221" s="223">
        <f t="shared" si="131"/>
        <v>0</v>
      </c>
      <c r="AK221" s="223">
        <f t="shared" si="131"/>
        <v>0</v>
      </c>
      <c r="AL221" s="224">
        <f t="shared" si="131"/>
        <v>0</v>
      </c>
      <c r="AM221" s="328">
        <f t="shared" si="136"/>
        <v>0</v>
      </c>
      <c r="AN221" s="223">
        <f t="shared" si="132"/>
        <v>0</v>
      </c>
      <c r="AO221" s="223">
        <f t="shared" si="132"/>
        <v>0</v>
      </c>
      <c r="AP221" s="223">
        <f t="shared" si="132"/>
        <v>0</v>
      </c>
      <c r="AQ221" s="223">
        <f t="shared" si="132"/>
        <v>0</v>
      </c>
      <c r="AR221" s="223">
        <f t="shared" si="132"/>
        <v>0</v>
      </c>
      <c r="AS221" s="223">
        <f t="shared" si="132"/>
        <v>0</v>
      </c>
      <c r="AT221" s="223">
        <f t="shared" si="132"/>
        <v>0</v>
      </c>
      <c r="AU221" s="223">
        <f t="shared" si="132"/>
        <v>0</v>
      </c>
      <c r="AV221" s="223">
        <f t="shared" si="132"/>
        <v>0</v>
      </c>
      <c r="AW221" s="223">
        <f t="shared" si="132"/>
        <v>0</v>
      </c>
      <c r="AX221" s="223">
        <f t="shared" si="132"/>
        <v>0</v>
      </c>
      <c r="AY221" s="223">
        <f t="shared" si="132"/>
        <v>0</v>
      </c>
      <c r="AZ221" s="224">
        <f t="shared" si="132"/>
        <v>0</v>
      </c>
      <c r="BA221" s="328">
        <f t="shared" si="137"/>
        <v>0</v>
      </c>
      <c r="BB221" s="223">
        <f t="shared" si="133"/>
        <v>0</v>
      </c>
      <c r="BC221" s="223">
        <f t="shared" si="133"/>
        <v>0</v>
      </c>
      <c r="BD221" s="223">
        <f t="shared" si="133"/>
        <v>0</v>
      </c>
      <c r="BE221" s="223">
        <f t="shared" si="133"/>
        <v>0</v>
      </c>
      <c r="BF221" s="223">
        <f t="shared" si="133"/>
        <v>0</v>
      </c>
      <c r="BG221" s="223">
        <f t="shared" si="133"/>
        <v>0</v>
      </c>
      <c r="BH221" s="223">
        <f t="shared" si="133"/>
        <v>0</v>
      </c>
      <c r="BI221" s="223">
        <f t="shared" si="133"/>
        <v>0</v>
      </c>
      <c r="BJ221" s="223">
        <f t="shared" si="133"/>
        <v>0</v>
      </c>
      <c r="BK221" s="223">
        <f t="shared" si="133"/>
        <v>0</v>
      </c>
      <c r="BL221" s="223">
        <f t="shared" si="133"/>
        <v>0</v>
      </c>
      <c r="BM221" s="223">
        <f t="shared" si="133"/>
        <v>0</v>
      </c>
      <c r="BN221" s="224">
        <f t="shared" si="133"/>
        <v>0</v>
      </c>
      <c r="BO221" s="328">
        <f t="shared" si="138"/>
        <v>0</v>
      </c>
      <c r="BP221" s="223">
        <f t="shared" si="134"/>
        <v>0</v>
      </c>
      <c r="BQ221" s="223">
        <f t="shared" si="134"/>
        <v>0</v>
      </c>
      <c r="BR221" s="223">
        <f t="shared" si="134"/>
        <v>0</v>
      </c>
      <c r="BS221" s="223">
        <f t="shared" si="134"/>
        <v>0</v>
      </c>
      <c r="BT221" s="223">
        <f t="shared" si="134"/>
        <v>0</v>
      </c>
      <c r="BU221" s="223">
        <f t="shared" si="134"/>
        <v>0</v>
      </c>
      <c r="BV221" s="223">
        <f t="shared" si="134"/>
        <v>0</v>
      </c>
      <c r="BW221" s="223">
        <f t="shared" si="134"/>
        <v>0</v>
      </c>
      <c r="BX221" s="223">
        <f t="shared" si="134"/>
        <v>0</v>
      </c>
      <c r="BY221" s="223">
        <f t="shared" si="134"/>
        <v>0</v>
      </c>
      <c r="BZ221" s="223">
        <f t="shared" si="134"/>
        <v>0</v>
      </c>
      <c r="CA221" s="223">
        <f t="shared" si="134"/>
        <v>0</v>
      </c>
      <c r="CB221" s="224">
        <f t="shared" si="134"/>
        <v>0</v>
      </c>
      <c r="CD221" s="73">
        <f t="shared" si="139"/>
        <v>1</v>
      </c>
    </row>
    <row r="222" spans="2:82" ht="24" customHeight="1">
      <c r="B222" s="150">
        <v>218</v>
      </c>
      <c r="C222" s="123" t="str">
        <f>IF(その他リース入力!D32="","",その他リース入力!D32)</f>
        <v/>
      </c>
      <c r="D222" s="352">
        <f>IF(その他リース入力!G32="",0,その他リース入力!G32+その他リース入力!H32)</f>
        <v>0</v>
      </c>
      <c r="E222" s="376">
        <v>1</v>
      </c>
      <c r="F222" s="221">
        <f>その他リース入力!Y32</f>
        <v>0</v>
      </c>
      <c r="G222" s="123">
        <f>IF(その他リース入力!F32="",0,その他リース入力!F32-その他リース入力!H32)</f>
        <v>0</v>
      </c>
      <c r="H222" s="218" t="s">
        <v>231</v>
      </c>
      <c r="I222" s="520"/>
      <c r="J222" s="511">
        <v>0.25</v>
      </c>
      <c r="K222" s="494">
        <v>100</v>
      </c>
      <c r="L222" s="328">
        <f t="shared" si="135"/>
        <v>0</v>
      </c>
      <c r="M222" s="223">
        <f t="shared" si="124"/>
        <v>0</v>
      </c>
      <c r="N222" s="223">
        <f t="shared" si="130"/>
        <v>0</v>
      </c>
      <c r="O222" s="223">
        <f t="shared" si="130"/>
        <v>0</v>
      </c>
      <c r="P222" s="223">
        <f t="shared" si="130"/>
        <v>0</v>
      </c>
      <c r="Q222" s="223">
        <f t="shared" si="130"/>
        <v>0</v>
      </c>
      <c r="R222" s="223">
        <f t="shared" si="130"/>
        <v>0</v>
      </c>
      <c r="S222" s="223">
        <f t="shared" si="130"/>
        <v>0</v>
      </c>
      <c r="T222" s="223">
        <f t="shared" si="130"/>
        <v>0</v>
      </c>
      <c r="U222" s="223">
        <f t="shared" si="130"/>
        <v>0</v>
      </c>
      <c r="V222" s="223">
        <f t="shared" si="130"/>
        <v>0</v>
      </c>
      <c r="W222" s="223">
        <f t="shared" si="130"/>
        <v>0</v>
      </c>
      <c r="X222" s="223">
        <f t="shared" si="130"/>
        <v>0</v>
      </c>
      <c r="Y222" s="224">
        <f t="shared" si="130"/>
        <v>0</v>
      </c>
      <c r="Z222" s="328">
        <f t="shared" si="131"/>
        <v>0</v>
      </c>
      <c r="AA222" s="223">
        <f t="shared" si="131"/>
        <v>0</v>
      </c>
      <c r="AB222" s="223">
        <f t="shared" si="131"/>
        <v>0</v>
      </c>
      <c r="AC222" s="223">
        <f t="shared" si="131"/>
        <v>0</v>
      </c>
      <c r="AD222" s="223">
        <f t="shared" si="131"/>
        <v>0</v>
      </c>
      <c r="AE222" s="223">
        <f t="shared" si="131"/>
        <v>0</v>
      </c>
      <c r="AF222" s="223">
        <f t="shared" si="131"/>
        <v>0</v>
      </c>
      <c r="AG222" s="223">
        <f t="shared" si="131"/>
        <v>0</v>
      </c>
      <c r="AH222" s="223">
        <f t="shared" si="131"/>
        <v>0</v>
      </c>
      <c r="AI222" s="223">
        <f t="shared" si="131"/>
        <v>0</v>
      </c>
      <c r="AJ222" s="223">
        <f t="shared" si="131"/>
        <v>0</v>
      </c>
      <c r="AK222" s="223">
        <f t="shared" si="131"/>
        <v>0</v>
      </c>
      <c r="AL222" s="224">
        <f t="shared" si="131"/>
        <v>0</v>
      </c>
      <c r="AM222" s="328">
        <f t="shared" si="136"/>
        <v>0</v>
      </c>
      <c r="AN222" s="223">
        <f t="shared" si="132"/>
        <v>0</v>
      </c>
      <c r="AO222" s="223">
        <f t="shared" si="132"/>
        <v>0</v>
      </c>
      <c r="AP222" s="223">
        <f t="shared" si="132"/>
        <v>0</v>
      </c>
      <c r="AQ222" s="223">
        <f t="shared" si="132"/>
        <v>0</v>
      </c>
      <c r="AR222" s="223">
        <f t="shared" si="132"/>
        <v>0</v>
      </c>
      <c r="AS222" s="223">
        <f t="shared" si="132"/>
        <v>0</v>
      </c>
      <c r="AT222" s="223">
        <f t="shared" si="132"/>
        <v>0</v>
      </c>
      <c r="AU222" s="223">
        <f t="shared" si="132"/>
        <v>0</v>
      </c>
      <c r="AV222" s="223">
        <f t="shared" si="132"/>
        <v>0</v>
      </c>
      <c r="AW222" s="223">
        <f t="shared" si="132"/>
        <v>0</v>
      </c>
      <c r="AX222" s="223">
        <f t="shared" si="132"/>
        <v>0</v>
      </c>
      <c r="AY222" s="223">
        <f t="shared" si="132"/>
        <v>0</v>
      </c>
      <c r="AZ222" s="224">
        <f t="shared" si="132"/>
        <v>0</v>
      </c>
      <c r="BA222" s="328">
        <f t="shared" si="137"/>
        <v>0</v>
      </c>
      <c r="BB222" s="223">
        <f t="shared" si="133"/>
        <v>0</v>
      </c>
      <c r="BC222" s="223">
        <f t="shared" si="133"/>
        <v>0</v>
      </c>
      <c r="BD222" s="223">
        <f t="shared" si="133"/>
        <v>0</v>
      </c>
      <c r="BE222" s="223">
        <f t="shared" si="133"/>
        <v>0</v>
      </c>
      <c r="BF222" s="223">
        <f t="shared" si="133"/>
        <v>0</v>
      </c>
      <c r="BG222" s="223">
        <f t="shared" si="133"/>
        <v>0</v>
      </c>
      <c r="BH222" s="223">
        <f t="shared" si="133"/>
        <v>0</v>
      </c>
      <c r="BI222" s="223">
        <f t="shared" si="133"/>
        <v>0</v>
      </c>
      <c r="BJ222" s="223">
        <f t="shared" si="133"/>
        <v>0</v>
      </c>
      <c r="BK222" s="223">
        <f t="shared" si="133"/>
        <v>0</v>
      </c>
      <c r="BL222" s="223">
        <f t="shared" si="133"/>
        <v>0</v>
      </c>
      <c r="BM222" s="223">
        <f t="shared" si="133"/>
        <v>0</v>
      </c>
      <c r="BN222" s="224">
        <f t="shared" si="133"/>
        <v>0</v>
      </c>
      <c r="BO222" s="328">
        <f t="shared" si="138"/>
        <v>0</v>
      </c>
      <c r="BP222" s="223">
        <f t="shared" si="134"/>
        <v>0</v>
      </c>
      <c r="BQ222" s="223">
        <f t="shared" si="134"/>
        <v>0</v>
      </c>
      <c r="BR222" s="223">
        <f t="shared" si="134"/>
        <v>0</v>
      </c>
      <c r="BS222" s="223">
        <f t="shared" si="134"/>
        <v>0</v>
      </c>
      <c r="BT222" s="223">
        <f t="shared" si="134"/>
        <v>0</v>
      </c>
      <c r="BU222" s="223">
        <f t="shared" si="134"/>
        <v>0</v>
      </c>
      <c r="BV222" s="223">
        <f t="shared" si="134"/>
        <v>0</v>
      </c>
      <c r="BW222" s="223">
        <f t="shared" si="134"/>
        <v>0</v>
      </c>
      <c r="BX222" s="223">
        <f t="shared" si="134"/>
        <v>0</v>
      </c>
      <c r="BY222" s="223">
        <f t="shared" si="134"/>
        <v>0</v>
      </c>
      <c r="BZ222" s="223">
        <f t="shared" si="134"/>
        <v>0</v>
      </c>
      <c r="CA222" s="223">
        <f t="shared" si="134"/>
        <v>0</v>
      </c>
      <c r="CB222" s="224">
        <f t="shared" si="134"/>
        <v>0</v>
      </c>
      <c r="CD222" s="73">
        <f t="shared" si="139"/>
        <v>1</v>
      </c>
    </row>
    <row r="223" spans="2:82" ht="24" customHeight="1">
      <c r="B223" s="150">
        <v>219</v>
      </c>
      <c r="C223" s="123" t="str">
        <f>IF(その他リース入力!D33="","",その他リース入力!D33)</f>
        <v/>
      </c>
      <c r="D223" s="352">
        <f>IF(その他リース入力!G33="",0,その他リース入力!G33+その他リース入力!H33)</f>
        <v>0</v>
      </c>
      <c r="E223" s="376">
        <v>1</v>
      </c>
      <c r="F223" s="221">
        <f>その他リース入力!Y33</f>
        <v>0</v>
      </c>
      <c r="G223" s="123">
        <f>IF(その他リース入力!F33="",0,その他リース入力!F33-その他リース入力!H33)</f>
        <v>0</v>
      </c>
      <c r="H223" s="218" t="s">
        <v>231</v>
      </c>
      <c r="I223" s="520"/>
      <c r="J223" s="511">
        <v>0.25</v>
      </c>
      <c r="K223" s="494">
        <v>100</v>
      </c>
      <c r="L223" s="328">
        <f t="shared" si="135"/>
        <v>0</v>
      </c>
      <c r="M223" s="223">
        <f t="shared" si="124"/>
        <v>0</v>
      </c>
      <c r="N223" s="223">
        <f t="shared" si="130"/>
        <v>0</v>
      </c>
      <c r="O223" s="223">
        <f t="shared" si="130"/>
        <v>0</v>
      </c>
      <c r="P223" s="223">
        <f t="shared" si="130"/>
        <v>0</v>
      </c>
      <c r="Q223" s="223">
        <f t="shared" si="130"/>
        <v>0</v>
      </c>
      <c r="R223" s="223">
        <f t="shared" si="130"/>
        <v>0</v>
      </c>
      <c r="S223" s="223">
        <f t="shared" si="130"/>
        <v>0</v>
      </c>
      <c r="T223" s="223">
        <f t="shared" si="130"/>
        <v>0</v>
      </c>
      <c r="U223" s="223">
        <f t="shared" si="130"/>
        <v>0</v>
      </c>
      <c r="V223" s="223">
        <f t="shared" si="130"/>
        <v>0</v>
      </c>
      <c r="W223" s="223">
        <f t="shared" si="130"/>
        <v>0</v>
      </c>
      <c r="X223" s="223">
        <f t="shared" si="130"/>
        <v>0</v>
      </c>
      <c r="Y223" s="224">
        <f t="shared" si="130"/>
        <v>0</v>
      </c>
      <c r="Z223" s="328">
        <f t="shared" si="131"/>
        <v>0</v>
      </c>
      <c r="AA223" s="223">
        <f t="shared" si="131"/>
        <v>0</v>
      </c>
      <c r="AB223" s="223">
        <f t="shared" si="131"/>
        <v>0</v>
      </c>
      <c r="AC223" s="223">
        <f t="shared" si="131"/>
        <v>0</v>
      </c>
      <c r="AD223" s="223">
        <f t="shared" si="131"/>
        <v>0</v>
      </c>
      <c r="AE223" s="223">
        <f t="shared" si="131"/>
        <v>0</v>
      </c>
      <c r="AF223" s="223">
        <f t="shared" si="131"/>
        <v>0</v>
      </c>
      <c r="AG223" s="223">
        <f t="shared" si="131"/>
        <v>0</v>
      </c>
      <c r="AH223" s="223">
        <f t="shared" si="131"/>
        <v>0</v>
      </c>
      <c r="AI223" s="223">
        <f t="shared" si="131"/>
        <v>0</v>
      </c>
      <c r="AJ223" s="223">
        <f t="shared" si="131"/>
        <v>0</v>
      </c>
      <c r="AK223" s="223">
        <f t="shared" si="131"/>
        <v>0</v>
      </c>
      <c r="AL223" s="224">
        <f t="shared" si="131"/>
        <v>0</v>
      </c>
      <c r="AM223" s="328">
        <f t="shared" si="136"/>
        <v>0</v>
      </c>
      <c r="AN223" s="223">
        <f t="shared" si="132"/>
        <v>0</v>
      </c>
      <c r="AO223" s="223">
        <f t="shared" si="132"/>
        <v>0</v>
      </c>
      <c r="AP223" s="223">
        <f t="shared" si="132"/>
        <v>0</v>
      </c>
      <c r="AQ223" s="223">
        <f t="shared" si="132"/>
        <v>0</v>
      </c>
      <c r="AR223" s="223">
        <f t="shared" si="132"/>
        <v>0</v>
      </c>
      <c r="AS223" s="223">
        <f t="shared" si="132"/>
        <v>0</v>
      </c>
      <c r="AT223" s="223">
        <f t="shared" si="132"/>
        <v>0</v>
      </c>
      <c r="AU223" s="223">
        <f t="shared" si="132"/>
        <v>0</v>
      </c>
      <c r="AV223" s="223">
        <f t="shared" si="132"/>
        <v>0</v>
      </c>
      <c r="AW223" s="223">
        <f t="shared" si="132"/>
        <v>0</v>
      </c>
      <c r="AX223" s="223">
        <f t="shared" si="132"/>
        <v>0</v>
      </c>
      <c r="AY223" s="223">
        <f t="shared" si="132"/>
        <v>0</v>
      </c>
      <c r="AZ223" s="224">
        <f t="shared" si="132"/>
        <v>0</v>
      </c>
      <c r="BA223" s="328">
        <f t="shared" si="137"/>
        <v>0</v>
      </c>
      <c r="BB223" s="223">
        <f t="shared" si="133"/>
        <v>0</v>
      </c>
      <c r="BC223" s="223">
        <f t="shared" si="133"/>
        <v>0</v>
      </c>
      <c r="BD223" s="223">
        <f t="shared" si="133"/>
        <v>0</v>
      </c>
      <c r="BE223" s="223">
        <f t="shared" si="133"/>
        <v>0</v>
      </c>
      <c r="BF223" s="223">
        <f t="shared" si="133"/>
        <v>0</v>
      </c>
      <c r="BG223" s="223">
        <f t="shared" si="133"/>
        <v>0</v>
      </c>
      <c r="BH223" s="223">
        <f t="shared" si="133"/>
        <v>0</v>
      </c>
      <c r="BI223" s="223">
        <f t="shared" si="133"/>
        <v>0</v>
      </c>
      <c r="BJ223" s="223">
        <f t="shared" si="133"/>
        <v>0</v>
      </c>
      <c r="BK223" s="223">
        <f t="shared" si="133"/>
        <v>0</v>
      </c>
      <c r="BL223" s="223">
        <f t="shared" si="133"/>
        <v>0</v>
      </c>
      <c r="BM223" s="223">
        <f t="shared" si="133"/>
        <v>0</v>
      </c>
      <c r="BN223" s="224">
        <f t="shared" si="133"/>
        <v>0</v>
      </c>
      <c r="BO223" s="328">
        <f t="shared" si="138"/>
        <v>0</v>
      </c>
      <c r="BP223" s="223">
        <f t="shared" si="134"/>
        <v>0</v>
      </c>
      <c r="BQ223" s="223">
        <f t="shared" si="134"/>
        <v>0</v>
      </c>
      <c r="BR223" s="223">
        <f t="shared" si="134"/>
        <v>0</v>
      </c>
      <c r="BS223" s="223">
        <f t="shared" si="134"/>
        <v>0</v>
      </c>
      <c r="BT223" s="223">
        <f t="shared" si="134"/>
        <v>0</v>
      </c>
      <c r="BU223" s="223">
        <f t="shared" si="134"/>
        <v>0</v>
      </c>
      <c r="BV223" s="223">
        <f t="shared" si="134"/>
        <v>0</v>
      </c>
      <c r="BW223" s="223">
        <f t="shared" si="134"/>
        <v>0</v>
      </c>
      <c r="BX223" s="223">
        <f t="shared" si="134"/>
        <v>0</v>
      </c>
      <c r="BY223" s="223">
        <f t="shared" si="134"/>
        <v>0</v>
      </c>
      <c r="BZ223" s="223">
        <f t="shared" si="134"/>
        <v>0</v>
      </c>
      <c r="CA223" s="223">
        <f t="shared" si="134"/>
        <v>0</v>
      </c>
      <c r="CB223" s="224">
        <f t="shared" si="134"/>
        <v>0</v>
      </c>
      <c r="CD223" s="73">
        <f t="shared" si="139"/>
        <v>1</v>
      </c>
    </row>
    <row r="224" spans="2:82" ht="24" customHeight="1">
      <c r="B224" s="150">
        <v>220</v>
      </c>
      <c r="C224" s="123" t="str">
        <f>IF(その他リース入力!D34="","",その他リース入力!D34)</f>
        <v/>
      </c>
      <c r="D224" s="352">
        <f>IF(その他リース入力!G34="",0,その他リース入力!G34+その他リース入力!H34)</f>
        <v>0</v>
      </c>
      <c r="E224" s="376">
        <v>1</v>
      </c>
      <c r="F224" s="221">
        <f>その他リース入力!Y34</f>
        <v>0</v>
      </c>
      <c r="G224" s="123">
        <f>IF(その他リース入力!F34="",0,その他リース入力!F34-その他リース入力!H34)</f>
        <v>0</v>
      </c>
      <c r="H224" s="218" t="s">
        <v>231</v>
      </c>
      <c r="I224" s="520"/>
      <c r="J224" s="511">
        <v>0.25</v>
      </c>
      <c r="K224" s="494">
        <v>100</v>
      </c>
      <c r="L224" s="328">
        <f t="shared" si="135"/>
        <v>0</v>
      </c>
      <c r="M224" s="223">
        <f t="shared" si="124"/>
        <v>0</v>
      </c>
      <c r="N224" s="223">
        <f t="shared" si="130"/>
        <v>0</v>
      </c>
      <c r="O224" s="223">
        <f t="shared" si="130"/>
        <v>0</v>
      </c>
      <c r="P224" s="223">
        <f t="shared" si="130"/>
        <v>0</v>
      </c>
      <c r="Q224" s="223">
        <f t="shared" si="130"/>
        <v>0</v>
      </c>
      <c r="R224" s="223">
        <f t="shared" si="130"/>
        <v>0</v>
      </c>
      <c r="S224" s="223">
        <f t="shared" si="130"/>
        <v>0</v>
      </c>
      <c r="T224" s="223">
        <f t="shared" si="130"/>
        <v>0</v>
      </c>
      <c r="U224" s="223">
        <f t="shared" si="130"/>
        <v>0</v>
      </c>
      <c r="V224" s="223">
        <f t="shared" si="130"/>
        <v>0</v>
      </c>
      <c r="W224" s="223">
        <f t="shared" si="130"/>
        <v>0</v>
      </c>
      <c r="X224" s="223">
        <f t="shared" si="130"/>
        <v>0</v>
      </c>
      <c r="Y224" s="224">
        <f t="shared" si="130"/>
        <v>0</v>
      </c>
      <c r="Z224" s="328">
        <f t="shared" si="131"/>
        <v>0</v>
      </c>
      <c r="AA224" s="223">
        <f t="shared" si="131"/>
        <v>0</v>
      </c>
      <c r="AB224" s="223">
        <f t="shared" si="131"/>
        <v>0</v>
      </c>
      <c r="AC224" s="223">
        <f t="shared" si="131"/>
        <v>0</v>
      </c>
      <c r="AD224" s="223">
        <f t="shared" si="131"/>
        <v>0</v>
      </c>
      <c r="AE224" s="223">
        <f t="shared" si="131"/>
        <v>0</v>
      </c>
      <c r="AF224" s="223">
        <f t="shared" si="131"/>
        <v>0</v>
      </c>
      <c r="AG224" s="223">
        <f t="shared" si="131"/>
        <v>0</v>
      </c>
      <c r="AH224" s="223">
        <f t="shared" si="131"/>
        <v>0</v>
      </c>
      <c r="AI224" s="223">
        <f t="shared" si="131"/>
        <v>0</v>
      </c>
      <c r="AJ224" s="223">
        <f t="shared" si="131"/>
        <v>0</v>
      </c>
      <c r="AK224" s="223">
        <f t="shared" si="131"/>
        <v>0</v>
      </c>
      <c r="AL224" s="224">
        <f t="shared" si="131"/>
        <v>0</v>
      </c>
      <c r="AM224" s="328">
        <f t="shared" si="136"/>
        <v>0</v>
      </c>
      <c r="AN224" s="223">
        <f t="shared" si="132"/>
        <v>0</v>
      </c>
      <c r="AO224" s="223">
        <f t="shared" si="132"/>
        <v>0</v>
      </c>
      <c r="AP224" s="223">
        <f t="shared" si="132"/>
        <v>0</v>
      </c>
      <c r="AQ224" s="223">
        <f t="shared" si="132"/>
        <v>0</v>
      </c>
      <c r="AR224" s="223">
        <f t="shared" si="132"/>
        <v>0</v>
      </c>
      <c r="AS224" s="223">
        <f t="shared" si="132"/>
        <v>0</v>
      </c>
      <c r="AT224" s="223">
        <f t="shared" si="132"/>
        <v>0</v>
      </c>
      <c r="AU224" s="223">
        <f t="shared" si="132"/>
        <v>0</v>
      </c>
      <c r="AV224" s="223">
        <f t="shared" si="132"/>
        <v>0</v>
      </c>
      <c r="AW224" s="223">
        <f t="shared" si="132"/>
        <v>0</v>
      </c>
      <c r="AX224" s="223">
        <f t="shared" si="132"/>
        <v>0</v>
      </c>
      <c r="AY224" s="223">
        <f t="shared" si="132"/>
        <v>0</v>
      </c>
      <c r="AZ224" s="224">
        <f t="shared" si="132"/>
        <v>0</v>
      </c>
      <c r="BA224" s="328">
        <f t="shared" si="137"/>
        <v>0</v>
      </c>
      <c r="BB224" s="223">
        <f t="shared" si="133"/>
        <v>0</v>
      </c>
      <c r="BC224" s="223">
        <f t="shared" si="133"/>
        <v>0</v>
      </c>
      <c r="BD224" s="223">
        <f t="shared" si="133"/>
        <v>0</v>
      </c>
      <c r="BE224" s="223">
        <f t="shared" si="133"/>
        <v>0</v>
      </c>
      <c r="BF224" s="223">
        <f t="shared" si="133"/>
        <v>0</v>
      </c>
      <c r="BG224" s="223">
        <f t="shared" si="133"/>
        <v>0</v>
      </c>
      <c r="BH224" s="223">
        <f t="shared" si="133"/>
        <v>0</v>
      </c>
      <c r="BI224" s="223">
        <f t="shared" si="133"/>
        <v>0</v>
      </c>
      <c r="BJ224" s="223">
        <f t="shared" si="133"/>
        <v>0</v>
      </c>
      <c r="BK224" s="223">
        <f t="shared" si="133"/>
        <v>0</v>
      </c>
      <c r="BL224" s="223">
        <f t="shared" si="133"/>
        <v>0</v>
      </c>
      <c r="BM224" s="223">
        <f t="shared" si="133"/>
        <v>0</v>
      </c>
      <c r="BN224" s="224">
        <f t="shared" si="133"/>
        <v>0</v>
      </c>
      <c r="BO224" s="328">
        <f t="shared" si="138"/>
        <v>0</v>
      </c>
      <c r="BP224" s="223">
        <f t="shared" si="134"/>
        <v>0</v>
      </c>
      <c r="BQ224" s="223">
        <f t="shared" si="134"/>
        <v>0</v>
      </c>
      <c r="BR224" s="223">
        <f t="shared" si="134"/>
        <v>0</v>
      </c>
      <c r="BS224" s="223">
        <f t="shared" si="134"/>
        <v>0</v>
      </c>
      <c r="BT224" s="223">
        <f t="shared" si="134"/>
        <v>0</v>
      </c>
      <c r="BU224" s="223">
        <f t="shared" si="134"/>
        <v>0</v>
      </c>
      <c r="BV224" s="223">
        <f t="shared" si="134"/>
        <v>0</v>
      </c>
      <c r="BW224" s="223">
        <f t="shared" si="134"/>
        <v>0</v>
      </c>
      <c r="BX224" s="223">
        <f t="shared" si="134"/>
        <v>0</v>
      </c>
      <c r="BY224" s="223">
        <f t="shared" si="134"/>
        <v>0</v>
      </c>
      <c r="BZ224" s="223">
        <f t="shared" si="134"/>
        <v>0</v>
      </c>
      <c r="CA224" s="223">
        <f t="shared" si="134"/>
        <v>0</v>
      </c>
      <c r="CB224" s="224">
        <f t="shared" si="134"/>
        <v>0</v>
      </c>
      <c r="CD224" s="73">
        <f t="shared" si="139"/>
        <v>1</v>
      </c>
    </row>
    <row r="225" spans="2:82" ht="24" customHeight="1">
      <c r="B225" s="150">
        <v>221</v>
      </c>
      <c r="C225" s="123" t="str">
        <f>IF(その他リース入力!D35="","",その他リース入力!D35)</f>
        <v/>
      </c>
      <c r="D225" s="352">
        <f>IF(その他リース入力!G35="",0,その他リース入力!G35+その他リース入力!H35)</f>
        <v>0</v>
      </c>
      <c r="E225" s="376">
        <v>1</v>
      </c>
      <c r="F225" s="221">
        <f>その他リース入力!Y35</f>
        <v>0</v>
      </c>
      <c r="G225" s="123">
        <f>IF(その他リース入力!F35="",0,その他リース入力!F35-その他リース入力!H35)</f>
        <v>0</v>
      </c>
      <c r="H225" s="218" t="s">
        <v>231</v>
      </c>
      <c r="I225" s="520"/>
      <c r="J225" s="511">
        <v>0.25</v>
      </c>
      <c r="K225" s="494">
        <v>100</v>
      </c>
      <c r="L225" s="328">
        <f t="shared" si="135"/>
        <v>0</v>
      </c>
      <c r="M225" s="223">
        <f t="shared" si="124"/>
        <v>0</v>
      </c>
      <c r="N225" s="223">
        <f t="shared" ref="N225:Y234" si="140">IF(N$3-$D225&lt;0,0,IF(N$3-$D225=0,$L225/12*(12-($E225-1)),IF(N$3-$D225=$G225,$L225/12*($E225-1),IF(N$3-$D225+1&lt;=$G225,$L225,0))))</f>
        <v>0</v>
      </c>
      <c r="O225" s="223">
        <f t="shared" si="140"/>
        <v>0</v>
      </c>
      <c r="P225" s="223">
        <f t="shared" si="140"/>
        <v>0</v>
      </c>
      <c r="Q225" s="223">
        <f t="shared" si="140"/>
        <v>0</v>
      </c>
      <c r="R225" s="223">
        <f t="shared" si="140"/>
        <v>0</v>
      </c>
      <c r="S225" s="223">
        <f t="shared" si="140"/>
        <v>0</v>
      </c>
      <c r="T225" s="223">
        <f t="shared" si="140"/>
        <v>0</v>
      </c>
      <c r="U225" s="223">
        <f t="shared" si="140"/>
        <v>0</v>
      </c>
      <c r="V225" s="223">
        <f t="shared" si="140"/>
        <v>0</v>
      </c>
      <c r="W225" s="223">
        <f t="shared" si="140"/>
        <v>0</v>
      </c>
      <c r="X225" s="223">
        <f t="shared" si="140"/>
        <v>0</v>
      </c>
      <c r="Y225" s="224">
        <f t="shared" si="140"/>
        <v>0</v>
      </c>
      <c r="Z225" s="328">
        <f t="shared" ref="Z225:AL234" si="141">IF($CD225=2,IF($D225=Z$3,$F225,0),0)</f>
        <v>0</v>
      </c>
      <c r="AA225" s="223">
        <f t="shared" si="141"/>
        <v>0</v>
      </c>
      <c r="AB225" s="223">
        <f t="shared" si="141"/>
        <v>0</v>
      </c>
      <c r="AC225" s="223">
        <f t="shared" si="141"/>
        <v>0</v>
      </c>
      <c r="AD225" s="223">
        <f t="shared" si="141"/>
        <v>0</v>
      </c>
      <c r="AE225" s="223">
        <f t="shared" si="141"/>
        <v>0</v>
      </c>
      <c r="AF225" s="223">
        <f t="shared" si="141"/>
        <v>0</v>
      </c>
      <c r="AG225" s="223">
        <f t="shared" si="141"/>
        <v>0</v>
      </c>
      <c r="AH225" s="223">
        <f t="shared" si="141"/>
        <v>0</v>
      </c>
      <c r="AI225" s="223">
        <f t="shared" si="141"/>
        <v>0</v>
      </c>
      <c r="AJ225" s="223">
        <f t="shared" si="141"/>
        <v>0</v>
      </c>
      <c r="AK225" s="223">
        <f t="shared" si="141"/>
        <v>0</v>
      </c>
      <c r="AL225" s="224">
        <f t="shared" si="141"/>
        <v>0</v>
      </c>
      <c r="AM225" s="328">
        <f t="shared" si="136"/>
        <v>0</v>
      </c>
      <c r="AN225" s="223">
        <f t="shared" ref="AN225:AZ234" si="142">IF(AN$3-$D225&lt;0,0,IF(AN$3-$D225=0,$AM225,IF(AN$3-$D225+1&lt;=$G225,$AM225,0)))</f>
        <v>0</v>
      </c>
      <c r="AO225" s="223">
        <f t="shared" si="142"/>
        <v>0</v>
      </c>
      <c r="AP225" s="223">
        <f t="shared" si="142"/>
        <v>0</v>
      </c>
      <c r="AQ225" s="223">
        <f t="shared" si="142"/>
        <v>0</v>
      </c>
      <c r="AR225" s="223">
        <f t="shared" si="142"/>
        <v>0</v>
      </c>
      <c r="AS225" s="223">
        <f t="shared" si="142"/>
        <v>0</v>
      </c>
      <c r="AT225" s="223">
        <f t="shared" si="142"/>
        <v>0</v>
      </c>
      <c r="AU225" s="223">
        <f t="shared" si="142"/>
        <v>0</v>
      </c>
      <c r="AV225" s="223">
        <f t="shared" si="142"/>
        <v>0</v>
      </c>
      <c r="AW225" s="223">
        <f t="shared" si="142"/>
        <v>0</v>
      </c>
      <c r="AX225" s="223">
        <f t="shared" si="142"/>
        <v>0</v>
      </c>
      <c r="AY225" s="223">
        <f t="shared" si="142"/>
        <v>0</v>
      </c>
      <c r="AZ225" s="224">
        <f t="shared" si="142"/>
        <v>0</v>
      </c>
      <c r="BA225" s="328">
        <f t="shared" si="137"/>
        <v>0</v>
      </c>
      <c r="BB225" s="223">
        <f t="shared" ref="BB225:BN234" si="143">IF(BB$3-$D225&lt;0,0,IF(BB$3-$D225=0,$BA225,IF(BB$3-$D225+1&lt;=$G225,$BA225,0)))</f>
        <v>0</v>
      </c>
      <c r="BC225" s="223">
        <f t="shared" si="143"/>
        <v>0</v>
      </c>
      <c r="BD225" s="223">
        <f t="shared" si="143"/>
        <v>0</v>
      </c>
      <c r="BE225" s="223">
        <f t="shared" si="143"/>
        <v>0</v>
      </c>
      <c r="BF225" s="223">
        <f t="shared" si="143"/>
        <v>0</v>
      </c>
      <c r="BG225" s="223">
        <f t="shared" si="143"/>
        <v>0</v>
      </c>
      <c r="BH225" s="223">
        <f t="shared" si="143"/>
        <v>0</v>
      </c>
      <c r="BI225" s="223">
        <f t="shared" si="143"/>
        <v>0</v>
      </c>
      <c r="BJ225" s="223">
        <f t="shared" si="143"/>
        <v>0</v>
      </c>
      <c r="BK225" s="223">
        <f t="shared" si="143"/>
        <v>0</v>
      </c>
      <c r="BL225" s="223">
        <f t="shared" si="143"/>
        <v>0</v>
      </c>
      <c r="BM225" s="223">
        <f t="shared" si="143"/>
        <v>0</v>
      </c>
      <c r="BN225" s="224">
        <f t="shared" si="143"/>
        <v>0</v>
      </c>
      <c r="BO225" s="328">
        <f t="shared" si="138"/>
        <v>0</v>
      </c>
      <c r="BP225" s="223">
        <f t="shared" ref="BP225:CB234" si="144">IF(BP$3-$D225&lt;0,0,IF(BP$3-$D225=0,$BO225,IF(BP$3-$D225+1&lt;=$G225,$BO225,0)))</f>
        <v>0</v>
      </c>
      <c r="BQ225" s="223">
        <f t="shared" si="144"/>
        <v>0</v>
      </c>
      <c r="BR225" s="223">
        <f t="shared" si="144"/>
        <v>0</v>
      </c>
      <c r="BS225" s="223">
        <f t="shared" si="144"/>
        <v>0</v>
      </c>
      <c r="BT225" s="223">
        <f t="shared" si="144"/>
        <v>0</v>
      </c>
      <c r="BU225" s="223">
        <f t="shared" si="144"/>
        <v>0</v>
      </c>
      <c r="BV225" s="223">
        <f t="shared" si="144"/>
        <v>0</v>
      </c>
      <c r="BW225" s="223">
        <f t="shared" si="144"/>
        <v>0</v>
      </c>
      <c r="BX225" s="223">
        <f t="shared" si="144"/>
        <v>0</v>
      </c>
      <c r="BY225" s="223">
        <f t="shared" si="144"/>
        <v>0</v>
      </c>
      <c r="BZ225" s="223">
        <f t="shared" si="144"/>
        <v>0</v>
      </c>
      <c r="CA225" s="223">
        <f t="shared" si="144"/>
        <v>0</v>
      </c>
      <c r="CB225" s="224">
        <f t="shared" si="144"/>
        <v>0</v>
      </c>
      <c r="CD225" s="73">
        <f t="shared" si="139"/>
        <v>1</v>
      </c>
    </row>
    <row r="226" spans="2:82" ht="24" customHeight="1">
      <c r="B226" s="150">
        <v>222</v>
      </c>
      <c r="C226" s="123" t="str">
        <f>IF(その他リース入力!D36="","",その他リース入力!D36)</f>
        <v/>
      </c>
      <c r="D226" s="352">
        <f>IF(その他リース入力!G36="",0,その他リース入力!G36+その他リース入力!H36)</f>
        <v>0</v>
      </c>
      <c r="E226" s="376">
        <v>1</v>
      </c>
      <c r="F226" s="221">
        <f>その他リース入力!Y36</f>
        <v>0</v>
      </c>
      <c r="G226" s="123">
        <f>IF(その他リース入力!F36="",0,その他リース入力!F36-その他リース入力!H36)</f>
        <v>0</v>
      </c>
      <c r="H226" s="218" t="s">
        <v>231</v>
      </c>
      <c r="I226" s="520"/>
      <c r="J226" s="511">
        <v>0.25</v>
      </c>
      <c r="K226" s="494">
        <v>100</v>
      </c>
      <c r="L226" s="328">
        <f t="shared" si="135"/>
        <v>0</v>
      </c>
      <c r="M226" s="223">
        <f t="shared" si="124"/>
        <v>0</v>
      </c>
      <c r="N226" s="223">
        <f t="shared" si="140"/>
        <v>0</v>
      </c>
      <c r="O226" s="223">
        <f t="shared" si="140"/>
        <v>0</v>
      </c>
      <c r="P226" s="223">
        <f t="shared" si="140"/>
        <v>0</v>
      </c>
      <c r="Q226" s="223">
        <f t="shared" si="140"/>
        <v>0</v>
      </c>
      <c r="R226" s="223">
        <f t="shared" si="140"/>
        <v>0</v>
      </c>
      <c r="S226" s="223">
        <f t="shared" si="140"/>
        <v>0</v>
      </c>
      <c r="T226" s="223">
        <f t="shared" si="140"/>
        <v>0</v>
      </c>
      <c r="U226" s="223">
        <f t="shared" si="140"/>
        <v>0</v>
      </c>
      <c r="V226" s="223">
        <f t="shared" si="140"/>
        <v>0</v>
      </c>
      <c r="W226" s="223">
        <f t="shared" si="140"/>
        <v>0</v>
      </c>
      <c r="X226" s="223">
        <f t="shared" si="140"/>
        <v>0</v>
      </c>
      <c r="Y226" s="224">
        <f t="shared" si="140"/>
        <v>0</v>
      </c>
      <c r="Z226" s="328">
        <f t="shared" si="141"/>
        <v>0</v>
      </c>
      <c r="AA226" s="223">
        <f t="shared" si="141"/>
        <v>0</v>
      </c>
      <c r="AB226" s="223">
        <f t="shared" si="141"/>
        <v>0</v>
      </c>
      <c r="AC226" s="223">
        <f t="shared" si="141"/>
        <v>0</v>
      </c>
      <c r="AD226" s="223">
        <f t="shared" si="141"/>
        <v>0</v>
      </c>
      <c r="AE226" s="223">
        <f t="shared" si="141"/>
        <v>0</v>
      </c>
      <c r="AF226" s="223">
        <f t="shared" si="141"/>
        <v>0</v>
      </c>
      <c r="AG226" s="223">
        <f t="shared" si="141"/>
        <v>0</v>
      </c>
      <c r="AH226" s="223">
        <f t="shared" si="141"/>
        <v>0</v>
      </c>
      <c r="AI226" s="223">
        <f t="shared" si="141"/>
        <v>0</v>
      </c>
      <c r="AJ226" s="223">
        <f t="shared" si="141"/>
        <v>0</v>
      </c>
      <c r="AK226" s="223">
        <f t="shared" si="141"/>
        <v>0</v>
      </c>
      <c r="AL226" s="224">
        <f t="shared" si="141"/>
        <v>0</v>
      </c>
      <c r="AM226" s="328">
        <f t="shared" si="136"/>
        <v>0</v>
      </c>
      <c r="AN226" s="223">
        <f t="shared" si="142"/>
        <v>0</v>
      </c>
      <c r="AO226" s="223">
        <f t="shared" si="142"/>
        <v>0</v>
      </c>
      <c r="AP226" s="223">
        <f t="shared" si="142"/>
        <v>0</v>
      </c>
      <c r="AQ226" s="223">
        <f t="shared" si="142"/>
        <v>0</v>
      </c>
      <c r="AR226" s="223">
        <f t="shared" si="142"/>
        <v>0</v>
      </c>
      <c r="AS226" s="223">
        <f t="shared" si="142"/>
        <v>0</v>
      </c>
      <c r="AT226" s="223">
        <f t="shared" si="142"/>
        <v>0</v>
      </c>
      <c r="AU226" s="223">
        <f t="shared" si="142"/>
        <v>0</v>
      </c>
      <c r="AV226" s="223">
        <f t="shared" si="142"/>
        <v>0</v>
      </c>
      <c r="AW226" s="223">
        <f t="shared" si="142"/>
        <v>0</v>
      </c>
      <c r="AX226" s="223">
        <f t="shared" si="142"/>
        <v>0</v>
      </c>
      <c r="AY226" s="223">
        <f t="shared" si="142"/>
        <v>0</v>
      </c>
      <c r="AZ226" s="224">
        <f t="shared" si="142"/>
        <v>0</v>
      </c>
      <c r="BA226" s="328">
        <f t="shared" si="137"/>
        <v>0</v>
      </c>
      <c r="BB226" s="223">
        <f t="shared" si="143"/>
        <v>0</v>
      </c>
      <c r="BC226" s="223">
        <f t="shared" si="143"/>
        <v>0</v>
      </c>
      <c r="BD226" s="223">
        <f t="shared" si="143"/>
        <v>0</v>
      </c>
      <c r="BE226" s="223">
        <f t="shared" si="143"/>
        <v>0</v>
      </c>
      <c r="BF226" s="223">
        <f t="shared" si="143"/>
        <v>0</v>
      </c>
      <c r="BG226" s="223">
        <f t="shared" si="143"/>
        <v>0</v>
      </c>
      <c r="BH226" s="223">
        <f t="shared" si="143"/>
        <v>0</v>
      </c>
      <c r="BI226" s="223">
        <f t="shared" si="143"/>
        <v>0</v>
      </c>
      <c r="BJ226" s="223">
        <f t="shared" si="143"/>
        <v>0</v>
      </c>
      <c r="BK226" s="223">
        <f t="shared" si="143"/>
        <v>0</v>
      </c>
      <c r="BL226" s="223">
        <f t="shared" si="143"/>
        <v>0</v>
      </c>
      <c r="BM226" s="223">
        <f t="shared" si="143"/>
        <v>0</v>
      </c>
      <c r="BN226" s="224">
        <f t="shared" si="143"/>
        <v>0</v>
      </c>
      <c r="BO226" s="328">
        <f t="shared" si="138"/>
        <v>0</v>
      </c>
      <c r="BP226" s="223">
        <f t="shared" si="144"/>
        <v>0</v>
      </c>
      <c r="BQ226" s="223">
        <f t="shared" si="144"/>
        <v>0</v>
      </c>
      <c r="BR226" s="223">
        <f t="shared" si="144"/>
        <v>0</v>
      </c>
      <c r="BS226" s="223">
        <f t="shared" si="144"/>
        <v>0</v>
      </c>
      <c r="BT226" s="223">
        <f t="shared" si="144"/>
        <v>0</v>
      </c>
      <c r="BU226" s="223">
        <f t="shared" si="144"/>
        <v>0</v>
      </c>
      <c r="BV226" s="223">
        <f t="shared" si="144"/>
        <v>0</v>
      </c>
      <c r="BW226" s="223">
        <f t="shared" si="144"/>
        <v>0</v>
      </c>
      <c r="BX226" s="223">
        <f t="shared" si="144"/>
        <v>0</v>
      </c>
      <c r="BY226" s="223">
        <f t="shared" si="144"/>
        <v>0</v>
      </c>
      <c r="BZ226" s="223">
        <f t="shared" si="144"/>
        <v>0</v>
      </c>
      <c r="CA226" s="223">
        <f t="shared" si="144"/>
        <v>0</v>
      </c>
      <c r="CB226" s="224">
        <f t="shared" si="144"/>
        <v>0</v>
      </c>
      <c r="CD226" s="73">
        <f t="shared" si="139"/>
        <v>1</v>
      </c>
    </row>
    <row r="227" spans="2:82" ht="24" customHeight="1">
      <c r="B227" s="150">
        <v>223</v>
      </c>
      <c r="C227" s="123" t="str">
        <f>IF(その他リース入力!D37="","",その他リース入力!D37)</f>
        <v/>
      </c>
      <c r="D227" s="352">
        <f>IF(その他リース入力!G37="",0,その他リース入力!G37+その他リース入力!H37)</f>
        <v>0</v>
      </c>
      <c r="E227" s="376">
        <v>1</v>
      </c>
      <c r="F227" s="221">
        <f>その他リース入力!Y37</f>
        <v>0</v>
      </c>
      <c r="G227" s="123">
        <f>IF(その他リース入力!F37="",0,その他リース入力!F37-その他リース入力!H37)</f>
        <v>0</v>
      </c>
      <c r="H227" s="218" t="s">
        <v>231</v>
      </c>
      <c r="I227" s="520"/>
      <c r="J227" s="511">
        <v>0.25</v>
      </c>
      <c r="K227" s="494">
        <v>100</v>
      </c>
      <c r="L227" s="328">
        <f t="shared" si="135"/>
        <v>0</v>
      </c>
      <c r="M227" s="223">
        <f t="shared" si="124"/>
        <v>0</v>
      </c>
      <c r="N227" s="223">
        <f t="shared" si="140"/>
        <v>0</v>
      </c>
      <c r="O227" s="223">
        <f t="shared" si="140"/>
        <v>0</v>
      </c>
      <c r="P227" s="223">
        <f t="shared" si="140"/>
        <v>0</v>
      </c>
      <c r="Q227" s="223">
        <f t="shared" si="140"/>
        <v>0</v>
      </c>
      <c r="R227" s="223">
        <f t="shared" si="140"/>
        <v>0</v>
      </c>
      <c r="S227" s="223">
        <f t="shared" si="140"/>
        <v>0</v>
      </c>
      <c r="T227" s="223">
        <f t="shared" si="140"/>
        <v>0</v>
      </c>
      <c r="U227" s="223">
        <f t="shared" si="140"/>
        <v>0</v>
      </c>
      <c r="V227" s="223">
        <f t="shared" si="140"/>
        <v>0</v>
      </c>
      <c r="W227" s="223">
        <f t="shared" si="140"/>
        <v>0</v>
      </c>
      <c r="X227" s="223">
        <f t="shared" si="140"/>
        <v>0</v>
      </c>
      <c r="Y227" s="224">
        <f t="shared" si="140"/>
        <v>0</v>
      </c>
      <c r="Z227" s="328">
        <f t="shared" si="141"/>
        <v>0</v>
      </c>
      <c r="AA227" s="223">
        <f t="shared" si="141"/>
        <v>0</v>
      </c>
      <c r="AB227" s="223">
        <f t="shared" si="141"/>
        <v>0</v>
      </c>
      <c r="AC227" s="223">
        <f t="shared" si="141"/>
        <v>0</v>
      </c>
      <c r="AD227" s="223">
        <f t="shared" si="141"/>
        <v>0</v>
      </c>
      <c r="AE227" s="223">
        <f t="shared" si="141"/>
        <v>0</v>
      </c>
      <c r="AF227" s="223">
        <f t="shared" si="141"/>
        <v>0</v>
      </c>
      <c r="AG227" s="223">
        <f t="shared" si="141"/>
        <v>0</v>
      </c>
      <c r="AH227" s="223">
        <f t="shared" si="141"/>
        <v>0</v>
      </c>
      <c r="AI227" s="223">
        <f t="shared" si="141"/>
        <v>0</v>
      </c>
      <c r="AJ227" s="223">
        <f t="shared" si="141"/>
        <v>0</v>
      </c>
      <c r="AK227" s="223">
        <f t="shared" si="141"/>
        <v>0</v>
      </c>
      <c r="AL227" s="224">
        <f t="shared" si="141"/>
        <v>0</v>
      </c>
      <c r="AM227" s="328">
        <f t="shared" si="136"/>
        <v>0</v>
      </c>
      <c r="AN227" s="223">
        <f t="shared" si="142"/>
        <v>0</v>
      </c>
      <c r="AO227" s="223">
        <f t="shared" si="142"/>
        <v>0</v>
      </c>
      <c r="AP227" s="223">
        <f t="shared" si="142"/>
        <v>0</v>
      </c>
      <c r="AQ227" s="223">
        <f t="shared" si="142"/>
        <v>0</v>
      </c>
      <c r="AR227" s="223">
        <f t="shared" si="142"/>
        <v>0</v>
      </c>
      <c r="AS227" s="223">
        <f t="shared" si="142"/>
        <v>0</v>
      </c>
      <c r="AT227" s="223">
        <f t="shared" si="142"/>
        <v>0</v>
      </c>
      <c r="AU227" s="223">
        <f t="shared" si="142"/>
        <v>0</v>
      </c>
      <c r="AV227" s="223">
        <f t="shared" si="142"/>
        <v>0</v>
      </c>
      <c r="AW227" s="223">
        <f t="shared" si="142"/>
        <v>0</v>
      </c>
      <c r="AX227" s="223">
        <f t="shared" si="142"/>
        <v>0</v>
      </c>
      <c r="AY227" s="223">
        <f t="shared" si="142"/>
        <v>0</v>
      </c>
      <c r="AZ227" s="224">
        <f t="shared" si="142"/>
        <v>0</v>
      </c>
      <c r="BA227" s="328">
        <f t="shared" si="137"/>
        <v>0</v>
      </c>
      <c r="BB227" s="223">
        <f t="shared" si="143"/>
        <v>0</v>
      </c>
      <c r="BC227" s="223">
        <f t="shared" si="143"/>
        <v>0</v>
      </c>
      <c r="BD227" s="223">
        <f t="shared" si="143"/>
        <v>0</v>
      </c>
      <c r="BE227" s="223">
        <f t="shared" si="143"/>
        <v>0</v>
      </c>
      <c r="BF227" s="223">
        <f t="shared" si="143"/>
        <v>0</v>
      </c>
      <c r="BG227" s="223">
        <f t="shared" si="143"/>
        <v>0</v>
      </c>
      <c r="BH227" s="223">
        <f t="shared" si="143"/>
        <v>0</v>
      </c>
      <c r="BI227" s="223">
        <f t="shared" si="143"/>
        <v>0</v>
      </c>
      <c r="BJ227" s="223">
        <f t="shared" si="143"/>
        <v>0</v>
      </c>
      <c r="BK227" s="223">
        <f t="shared" si="143"/>
        <v>0</v>
      </c>
      <c r="BL227" s="223">
        <f t="shared" si="143"/>
        <v>0</v>
      </c>
      <c r="BM227" s="223">
        <f t="shared" si="143"/>
        <v>0</v>
      </c>
      <c r="BN227" s="224">
        <f t="shared" si="143"/>
        <v>0</v>
      </c>
      <c r="BO227" s="328">
        <f t="shared" si="138"/>
        <v>0</v>
      </c>
      <c r="BP227" s="223">
        <f t="shared" si="144"/>
        <v>0</v>
      </c>
      <c r="BQ227" s="223">
        <f t="shared" si="144"/>
        <v>0</v>
      </c>
      <c r="BR227" s="223">
        <f t="shared" si="144"/>
        <v>0</v>
      </c>
      <c r="BS227" s="223">
        <f t="shared" si="144"/>
        <v>0</v>
      </c>
      <c r="BT227" s="223">
        <f t="shared" si="144"/>
        <v>0</v>
      </c>
      <c r="BU227" s="223">
        <f t="shared" si="144"/>
        <v>0</v>
      </c>
      <c r="BV227" s="223">
        <f t="shared" si="144"/>
        <v>0</v>
      </c>
      <c r="BW227" s="223">
        <f t="shared" si="144"/>
        <v>0</v>
      </c>
      <c r="BX227" s="223">
        <f t="shared" si="144"/>
        <v>0</v>
      </c>
      <c r="BY227" s="223">
        <f t="shared" si="144"/>
        <v>0</v>
      </c>
      <c r="BZ227" s="223">
        <f t="shared" si="144"/>
        <v>0</v>
      </c>
      <c r="CA227" s="223">
        <f t="shared" si="144"/>
        <v>0</v>
      </c>
      <c r="CB227" s="224">
        <f t="shared" si="144"/>
        <v>0</v>
      </c>
      <c r="CD227" s="73">
        <f t="shared" si="139"/>
        <v>1</v>
      </c>
    </row>
    <row r="228" spans="2:82" ht="24" customHeight="1">
      <c r="B228" s="150">
        <v>224</v>
      </c>
      <c r="C228" s="123" t="str">
        <f>IF(その他リース入力!D38="","",その他リース入力!D38)</f>
        <v/>
      </c>
      <c r="D228" s="352">
        <f>IF(その他リース入力!G38="",0,その他リース入力!G38+その他リース入力!H38)</f>
        <v>0</v>
      </c>
      <c r="E228" s="376">
        <v>1</v>
      </c>
      <c r="F228" s="221">
        <f>その他リース入力!Y38</f>
        <v>0</v>
      </c>
      <c r="G228" s="123">
        <f>IF(その他リース入力!F38="",0,その他リース入力!F38-その他リース入力!H38)</f>
        <v>0</v>
      </c>
      <c r="H228" s="218" t="s">
        <v>231</v>
      </c>
      <c r="I228" s="520"/>
      <c r="J228" s="511">
        <v>0.25</v>
      </c>
      <c r="K228" s="494">
        <v>100</v>
      </c>
      <c r="L228" s="328">
        <f t="shared" si="135"/>
        <v>0</v>
      </c>
      <c r="M228" s="223">
        <f t="shared" si="124"/>
        <v>0</v>
      </c>
      <c r="N228" s="223">
        <f t="shared" si="140"/>
        <v>0</v>
      </c>
      <c r="O228" s="223">
        <f t="shared" si="140"/>
        <v>0</v>
      </c>
      <c r="P228" s="223">
        <f t="shared" si="140"/>
        <v>0</v>
      </c>
      <c r="Q228" s="223">
        <f t="shared" si="140"/>
        <v>0</v>
      </c>
      <c r="R228" s="223">
        <f t="shared" si="140"/>
        <v>0</v>
      </c>
      <c r="S228" s="223">
        <f t="shared" si="140"/>
        <v>0</v>
      </c>
      <c r="T228" s="223">
        <f t="shared" si="140"/>
        <v>0</v>
      </c>
      <c r="U228" s="223">
        <f t="shared" si="140"/>
        <v>0</v>
      </c>
      <c r="V228" s="223">
        <f t="shared" si="140"/>
        <v>0</v>
      </c>
      <c r="W228" s="223">
        <f t="shared" si="140"/>
        <v>0</v>
      </c>
      <c r="X228" s="223">
        <f t="shared" si="140"/>
        <v>0</v>
      </c>
      <c r="Y228" s="224">
        <f t="shared" si="140"/>
        <v>0</v>
      </c>
      <c r="Z228" s="328">
        <f t="shared" si="141"/>
        <v>0</v>
      </c>
      <c r="AA228" s="223">
        <f t="shared" si="141"/>
        <v>0</v>
      </c>
      <c r="AB228" s="223">
        <f t="shared" si="141"/>
        <v>0</v>
      </c>
      <c r="AC228" s="223">
        <f t="shared" si="141"/>
        <v>0</v>
      </c>
      <c r="AD228" s="223">
        <f t="shared" si="141"/>
        <v>0</v>
      </c>
      <c r="AE228" s="223">
        <f t="shared" si="141"/>
        <v>0</v>
      </c>
      <c r="AF228" s="223">
        <f t="shared" si="141"/>
        <v>0</v>
      </c>
      <c r="AG228" s="223">
        <f t="shared" si="141"/>
        <v>0</v>
      </c>
      <c r="AH228" s="223">
        <f t="shared" si="141"/>
        <v>0</v>
      </c>
      <c r="AI228" s="223">
        <f t="shared" si="141"/>
        <v>0</v>
      </c>
      <c r="AJ228" s="223">
        <f t="shared" si="141"/>
        <v>0</v>
      </c>
      <c r="AK228" s="223">
        <f t="shared" si="141"/>
        <v>0</v>
      </c>
      <c r="AL228" s="224">
        <f t="shared" si="141"/>
        <v>0</v>
      </c>
      <c r="AM228" s="328">
        <f t="shared" si="136"/>
        <v>0</v>
      </c>
      <c r="AN228" s="223">
        <f t="shared" si="142"/>
        <v>0</v>
      </c>
      <c r="AO228" s="223">
        <f t="shared" si="142"/>
        <v>0</v>
      </c>
      <c r="AP228" s="223">
        <f t="shared" si="142"/>
        <v>0</v>
      </c>
      <c r="AQ228" s="223">
        <f t="shared" si="142"/>
        <v>0</v>
      </c>
      <c r="AR228" s="223">
        <f t="shared" si="142"/>
        <v>0</v>
      </c>
      <c r="AS228" s="223">
        <f t="shared" si="142"/>
        <v>0</v>
      </c>
      <c r="AT228" s="223">
        <f t="shared" si="142"/>
        <v>0</v>
      </c>
      <c r="AU228" s="223">
        <f t="shared" si="142"/>
        <v>0</v>
      </c>
      <c r="AV228" s="223">
        <f t="shared" si="142"/>
        <v>0</v>
      </c>
      <c r="AW228" s="223">
        <f t="shared" si="142"/>
        <v>0</v>
      </c>
      <c r="AX228" s="223">
        <f t="shared" si="142"/>
        <v>0</v>
      </c>
      <c r="AY228" s="223">
        <f t="shared" si="142"/>
        <v>0</v>
      </c>
      <c r="AZ228" s="224">
        <f t="shared" si="142"/>
        <v>0</v>
      </c>
      <c r="BA228" s="328">
        <f t="shared" si="137"/>
        <v>0</v>
      </c>
      <c r="BB228" s="223">
        <f t="shared" si="143"/>
        <v>0</v>
      </c>
      <c r="BC228" s="223">
        <f t="shared" si="143"/>
        <v>0</v>
      </c>
      <c r="BD228" s="223">
        <f t="shared" si="143"/>
        <v>0</v>
      </c>
      <c r="BE228" s="223">
        <f t="shared" si="143"/>
        <v>0</v>
      </c>
      <c r="BF228" s="223">
        <f t="shared" si="143"/>
        <v>0</v>
      </c>
      <c r="BG228" s="223">
        <f t="shared" si="143"/>
        <v>0</v>
      </c>
      <c r="BH228" s="223">
        <f t="shared" si="143"/>
        <v>0</v>
      </c>
      <c r="BI228" s="223">
        <f t="shared" si="143"/>
        <v>0</v>
      </c>
      <c r="BJ228" s="223">
        <f t="shared" si="143"/>
        <v>0</v>
      </c>
      <c r="BK228" s="223">
        <f t="shared" si="143"/>
        <v>0</v>
      </c>
      <c r="BL228" s="223">
        <f t="shared" si="143"/>
        <v>0</v>
      </c>
      <c r="BM228" s="223">
        <f t="shared" si="143"/>
        <v>0</v>
      </c>
      <c r="BN228" s="224">
        <f t="shared" si="143"/>
        <v>0</v>
      </c>
      <c r="BO228" s="328">
        <f t="shared" si="138"/>
        <v>0</v>
      </c>
      <c r="BP228" s="223">
        <f t="shared" si="144"/>
        <v>0</v>
      </c>
      <c r="BQ228" s="223">
        <f t="shared" si="144"/>
        <v>0</v>
      </c>
      <c r="BR228" s="223">
        <f t="shared" si="144"/>
        <v>0</v>
      </c>
      <c r="BS228" s="223">
        <f t="shared" si="144"/>
        <v>0</v>
      </c>
      <c r="BT228" s="223">
        <f t="shared" si="144"/>
        <v>0</v>
      </c>
      <c r="BU228" s="223">
        <f t="shared" si="144"/>
        <v>0</v>
      </c>
      <c r="BV228" s="223">
        <f t="shared" si="144"/>
        <v>0</v>
      </c>
      <c r="BW228" s="223">
        <f t="shared" si="144"/>
        <v>0</v>
      </c>
      <c r="BX228" s="223">
        <f t="shared" si="144"/>
        <v>0</v>
      </c>
      <c r="BY228" s="223">
        <f t="shared" si="144"/>
        <v>0</v>
      </c>
      <c r="BZ228" s="223">
        <f t="shared" si="144"/>
        <v>0</v>
      </c>
      <c r="CA228" s="223">
        <f t="shared" si="144"/>
        <v>0</v>
      </c>
      <c r="CB228" s="224">
        <f t="shared" si="144"/>
        <v>0</v>
      </c>
      <c r="CD228" s="73">
        <f t="shared" si="139"/>
        <v>1</v>
      </c>
    </row>
    <row r="229" spans="2:82" ht="24" customHeight="1">
      <c r="B229" s="150">
        <v>225</v>
      </c>
      <c r="C229" s="123" t="str">
        <f>IF(その他リース入力!D39="","",その他リース入力!D39)</f>
        <v/>
      </c>
      <c r="D229" s="352">
        <f>IF(その他リース入力!G39="",0,その他リース入力!G39+その他リース入力!H39)</f>
        <v>0</v>
      </c>
      <c r="E229" s="376">
        <v>1</v>
      </c>
      <c r="F229" s="221">
        <f>その他リース入力!Y39</f>
        <v>0</v>
      </c>
      <c r="G229" s="123">
        <f>IF(その他リース入力!F39="",0,その他リース入力!F39-その他リース入力!H39)</f>
        <v>0</v>
      </c>
      <c r="H229" s="218" t="s">
        <v>231</v>
      </c>
      <c r="I229" s="520"/>
      <c r="J229" s="511">
        <v>0.25</v>
      </c>
      <c r="K229" s="494">
        <v>100</v>
      </c>
      <c r="L229" s="328">
        <f t="shared" si="135"/>
        <v>0</v>
      </c>
      <c r="M229" s="223">
        <f t="shared" si="124"/>
        <v>0</v>
      </c>
      <c r="N229" s="223">
        <f t="shared" si="140"/>
        <v>0</v>
      </c>
      <c r="O229" s="223">
        <f t="shared" si="140"/>
        <v>0</v>
      </c>
      <c r="P229" s="223">
        <f t="shared" si="140"/>
        <v>0</v>
      </c>
      <c r="Q229" s="223">
        <f t="shared" si="140"/>
        <v>0</v>
      </c>
      <c r="R229" s="223">
        <f t="shared" si="140"/>
        <v>0</v>
      </c>
      <c r="S229" s="223">
        <f t="shared" si="140"/>
        <v>0</v>
      </c>
      <c r="T229" s="223">
        <f t="shared" si="140"/>
        <v>0</v>
      </c>
      <c r="U229" s="223">
        <f t="shared" si="140"/>
        <v>0</v>
      </c>
      <c r="V229" s="223">
        <f t="shared" si="140"/>
        <v>0</v>
      </c>
      <c r="W229" s="223">
        <f t="shared" si="140"/>
        <v>0</v>
      </c>
      <c r="X229" s="223">
        <f t="shared" si="140"/>
        <v>0</v>
      </c>
      <c r="Y229" s="224">
        <f t="shared" si="140"/>
        <v>0</v>
      </c>
      <c r="Z229" s="328">
        <f t="shared" si="141"/>
        <v>0</v>
      </c>
      <c r="AA229" s="223">
        <f t="shared" si="141"/>
        <v>0</v>
      </c>
      <c r="AB229" s="223">
        <f t="shared" si="141"/>
        <v>0</v>
      </c>
      <c r="AC229" s="223">
        <f t="shared" si="141"/>
        <v>0</v>
      </c>
      <c r="AD229" s="223">
        <f t="shared" si="141"/>
        <v>0</v>
      </c>
      <c r="AE229" s="223">
        <f t="shared" si="141"/>
        <v>0</v>
      </c>
      <c r="AF229" s="223">
        <f t="shared" si="141"/>
        <v>0</v>
      </c>
      <c r="AG229" s="223">
        <f t="shared" si="141"/>
        <v>0</v>
      </c>
      <c r="AH229" s="223">
        <f t="shared" si="141"/>
        <v>0</v>
      </c>
      <c r="AI229" s="223">
        <f t="shared" si="141"/>
        <v>0</v>
      </c>
      <c r="AJ229" s="223">
        <f t="shared" si="141"/>
        <v>0</v>
      </c>
      <c r="AK229" s="223">
        <f t="shared" si="141"/>
        <v>0</v>
      </c>
      <c r="AL229" s="224">
        <f t="shared" si="141"/>
        <v>0</v>
      </c>
      <c r="AM229" s="328">
        <f t="shared" si="136"/>
        <v>0</v>
      </c>
      <c r="AN229" s="223">
        <f t="shared" si="142"/>
        <v>0</v>
      </c>
      <c r="AO229" s="223">
        <f t="shared" si="142"/>
        <v>0</v>
      </c>
      <c r="AP229" s="223">
        <f t="shared" si="142"/>
        <v>0</v>
      </c>
      <c r="AQ229" s="223">
        <f t="shared" si="142"/>
        <v>0</v>
      </c>
      <c r="AR229" s="223">
        <f t="shared" si="142"/>
        <v>0</v>
      </c>
      <c r="AS229" s="223">
        <f t="shared" si="142"/>
        <v>0</v>
      </c>
      <c r="AT229" s="223">
        <f t="shared" si="142"/>
        <v>0</v>
      </c>
      <c r="AU229" s="223">
        <f t="shared" si="142"/>
        <v>0</v>
      </c>
      <c r="AV229" s="223">
        <f t="shared" si="142"/>
        <v>0</v>
      </c>
      <c r="AW229" s="223">
        <f t="shared" si="142"/>
        <v>0</v>
      </c>
      <c r="AX229" s="223">
        <f t="shared" si="142"/>
        <v>0</v>
      </c>
      <c r="AY229" s="223">
        <f t="shared" si="142"/>
        <v>0</v>
      </c>
      <c r="AZ229" s="224">
        <f t="shared" si="142"/>
        <v>0</v>
      </c>
      <c r="BA229" s="328">
        <f t="shared" si="137"/>
        <v>0</v>
      </c>
      <c r="BB229" s="223">
        <f t="shared" si="143"/>
        <v>0</v>
      </c>
      <c r="BC229" s="223">
        <f t="shared" si="143"/>
        <v>0</v>
      </c>
      <c r="BD229" s="223">
        <f t="shared" si="143"/>
        <v>0</v>
      </c>
      <c r="BE229" s="223">
        <f t="shared" si="143"/>
        <v>0</v>
      </c>
      <c r="BF229" s="223">
        <f t="shared" si="143"/>
        <v>0</v>
      </c>
      <c r="BG229" s="223">
        <f t="shared" si="143"/>
        <v>0</v>
      </c>
      <c r="BH229" s="223">
        <f t="shared" si="143"/>
        <v>0</v>
      </c>
      <c r="BI229" s="223">
        <f t="shared" si="143"/>
        <v>0</v>
      </c>
      <c r="BJ229" s="223">
        <f t="shared" si="143"/>
        <v>0</v>
      </c>
      <c r="BK229" s="223">
        <f t="shared" si="143"/>
        <v>0</v>
      </c>
      <c r="BL229" s="223">
        <f t="shared" si="143"/>
        <v>0</v>
      </c>
      <c r="BM229" s="223">
        <f t="shared" si="143"/>
        <v>0</v>
      </c>
      <c r="BN229" s="224">
        <f t="shared" si="143"/>
        <v>0</v>
      </c>
      <c r="BO229" s="328">
        <f t="shared" si="138"/>
        <v>0</v>
      </c>
      <c r="BP229" s="223">
        <f t="shared" si="144"/>
        <v>0</v>
      </c>
      <c r="BQ229" s="223">
        <f t="shared" si="144"/>
        <v>0</v>
      </c>
      <c r="BR229" s="223">
        <f t="shared" si="144"/>
        <v>0</v>
      </c>
      <c r="BS229" s="223">
        <f t="shared" si="144"/>
        <v>0</v>
      </c>
      <c r="BT229" s="223">
        <f t="shared" si="144"/>
        <v>0</v>
      </c>
      <c r="BU229" s="223">
        <f t="shared" si="144"/>
        <v>0</v>
      </c>
      <c r="BV229" s="223">
        <f t="shared" si="144"/>
        <v>0</v>
      </c>
      <c r="BW229" s="223">
        <f t="shared" si="144"/>
        <v>0</v>
      </c>
      <c r="BX229" s="223">
        <f t="shared" si="144"/>
        <v>0</v>
      </c>
      <c r="BY229" s="223">
        <f t="shared" si="144"/>
        <v>0</v>
      </c>
      <c r="BZ229" s="223">
        <f t="shared" si="144"/>
        <v>0</v>
      </c>
      <c r="CA229" s="223">
        <f t="shared" si="144"/>
        <v>0</v>
      </c>
      <c r="CB229" s="224">
        <f t="shared" si="144"/>
        <v>0</v>
      </c>
      <c r="CD229" s="73">
        <f t="shared" si="139"/>
        <v>1</v>
      </c>
    </row>
    <row r="230" spans="2:82" ht="24" customHeight="1">
      <c r="B230" s="150">
        <v>226</v>
      </c>
      <c r="C230" s="123" t="str">
        <f>IF(その他リース入力!D40="","",その他リース入力!D40)</f>
        <v/>
      </c>
      <c r="D230" s="352">
        <f>IF(その他リース入力!G40="",0,その他リース入力!G40+その他リース入力!H40)</f>
        <v>0</v>
      </c>
      <c r="E230" s="376">
        <v>1</v>
      </c>
      <c r="F230" s="221">
        <f>その他リース入力!Y40</f>
        <v>0</v>
      </c>
      <c r="G230" s="123">
        <f>IF(その他リース入力!F40="",0,その他リース入力!F40-その他リース入力!H40)</f>
        <v>0</v>
      </c>
      <c r="H230" s="218" t="s">
        <v>231</v>
      </c>
      <c r="I230" s="520"/>
      <c r="J230" s="511">
        <v>0.25</v>
      </c>
      <c r="K230" s="494">
        <v>100</v>
      </c>
      <c r="L230" s="328">
        <f t="shared" si="135"/>
        <v>0</v>
      </c>
      <c r="M230" s="223">
        <f t="shared" si="124"/>
        <v>0</v>
      </c>
      <c r="N230" s="223">
        <f t="shared" si="140"/>
        <v>0</v>
      </c>
      <c r="O230" s="223">
        <f t="shared" si="140"/>
        <v>0</v>
      </c>
      <c r="P230" s="223">
        <f t="shared" si="140"/>
        <v>0</v>
      </c>
      <c r="Q230" s="223">
        <f t="shared" si="140"/>
        <v>0</v>
      </c>
      <c r="R230" s="223">
        <f t="shared" si="140"/>
        <v>0</v>
      </c>
      <c r="S230" s="223">
        <f t="shared" si="140"/>
        <v>0</v>
      </c>
      <c r="T230" s="223">
        <f t="shared" si="140"/>
        <v>0</v>
      </c>
      <c r="U230" s="223">
        <f t="shared" si="140"/>
        <v>0</v>
      </c>
      <c r="V230" s="223">
        <f t="shared" si="140"/>
        <v>0</v>
      </c>
      <c r="W230" s="223">
        <f t="shared" si="140"/>
        <v>0</v>
      </c>
      <c r="X230" s="223">
        <f t="shared" si="140"/>
        <v>0</v>
      </c>
      <c r="Y230" s="224">
        <f t="shared" si="140"/>
        <v>0</v>
      </c>
      <c r="Z230" s="328">
        <f t="shared" si="141"/>
        <v>0</v>
      </c>
      <c r="AA230" s="223">
        <f t="shared" si="141"/>
        <v>0</v>
      </c>
      <c r="AB230" s="223">
        <f t="shared" si="141"/>
        <v>0</v>
      </c>
      <c r="AC230" s="223">
        <f t="shared" si="141"/>
        <v>0</v>
      </c>
      <c r="AD230" s="223">
        <f t="shared" si="141"/>
        <v>0</v>
      </c>
      <c r="AE230" s="223">
        <f t="shared" si="141"/>
        <v>0</v>
      </c>
      <c r="AF230" s="223">
        <f t="shared" si="141"/>
        <v>0</v>
      </c>
      <c r="AG230" s="223">
        <f t="shared" si="141"/>
        <v>0</v>
      </c>
      <c r="AH230" s="223">
        <f t="shared" si="141"/>
        <v>0</v>
      </c>
      <c r="AI230" s="223">
        <f t="shared" si="141"/>
        <v>0</v>
      </c>
      <c r="AJ230" s="223">
        <f t="shared" si="141"/>
        <v>0</v>
      </c>
      <c r="AK230" s="223">
        <f t="shared" si="141"/>
        <v>0</v>
      </c>
      <c r="AL230" s="224">
        <f t="shared" si="141"/>
        <v>0</v>
      </c>
      <c r="AM230" s="328">
        <f t="shared" si="136"/>
        <v>0</v>
      </c>
      <c r="AN230" s="223">
        <f t="shared" si="142"/>
        <v>0</v>
      </c>
      <c r="AO230" s="223">
        <f t="shared" si="142"/>
        <v>0</v>
      </c>
      <c r="AP230" s="223">
        <f t="shared" si="142"/>
        <v>0</v>
      </c>
      <c r="AQ230" s="223">
        <f t="shared" si="142"/>
        <v>0</v>
      </c>
      <c r="AR230" s="223">
        <f t="shared" si="142"/>
        <v>0</v>
      </c>
      <c r="AS230" s="223">
        <f t="shared" si="142"/>
        <v>0</v>
      </c>
      <c r="AT230" s="223">
        <f t="shared" si="142"/>
        <v>0</v>
      </c>
      <c r="AU230" s="223">
        <f t="shared" si="142"/>
        <v>0</v>
      </c>
      <c r="AV230" s="223">
        <f t="shared" si="142"/>
        <v>0</v>
      </c>
      <c r="AW230" s="223">
        <f t="shared" si="142"/>
        <v>0</v>
      </c>
      <c r="AX230" s="223">
        <f t="shared" si="142"/>
        <v>0</v>
      </c>
      <c r="AY230" s="223">
        <f t="shared" si="142"/>
        <v>0</v>
      </c>
      <c r="AZ230" s="224">
        <f t="shared" si="142"/>
        <v>0</v>
      </c>
      <c r="BA230" s="328">
        <f t="shared" si="137"/>
        <v>0</v>
      </c>
      <c r="BB230" s="223">
        <f t="shared" si="143"/>
        <v>0</v>
      </c>
      <c r="BC230" s="223">
        <f t="shared" si="143"/>
        <v>0</v>
      </c>
      <c r="BD230" s="223">
        <f t="shared" si="143"/>
        <v>0</v>
      </c>
      <c r="BE230" s="223">
        <f t="shared" si="143"/>
        <v>0</v>
      </c>
      <c r="BF230" s="223">
        <f t="shared" si="143"/>
        <v>0</v>
      </c>
      <c r="BG230" s="223">
        <f t="shared" si="143"/>
        <v>0</v>
      </c>
      <c r="BH230" s="223">
        <f t="shared" si="143"/>
        <v>0</v>
      </c>
      <c r="BI230" s="223">
        <f t="shared" si="143"/>
        <v>0</v>
      </c>
      <c r="BJ230" s="223">
        <f t="shared" si="143"/>
        <v>0</v>
      </c>
      <c r="BK230" s="223">
        <f t="shared" si="143"/>
        <v>0</v>
      </c>
      <c r="BL230" s="223">
        <f t="shared" si="143"/>
        <v>0</v>
      </c>
      <c r="BM230" s="223">
        <f t="shared" si="143"/>
        <v>0</v>
      </c>
      <c r="BN230" s="224">
        <f t="shared" si="143"/>
        <v>0</v>
      </c>
      <c r="BO230" s="328">
        <f t="shared" si="138"/>
        <v>0</v>
      </c>
      <c r="BP230" s="223">
        <f t="shared" si="144"/>
        <v>0</v>
      </c>
      <c r="BQ230" s="223">
        <f t="shared" si="144"/>
        <v>0</v>
      </c>
      <c r="BR230" s="223">
        <f t="shared" si="144"/>
        <v>0</v>
      </c>
      <c r="BS230" s="223">
        <f t="shared" si="144"/>
        <v>0</v>
      </c>
      <c r="BT230" s="223">
        <f t="shared" si="144"/>
        <v>0</v>
      </c>
      <c r="BU230" s="223">
        <f t="shared" si="144"/>
        <v>0</v>
      </c>
      <c r="BV230" s="223">
        <f t="shared" si="144"/>
        <v>0</v>
      </c>
      <c r="BW230" s="223">
        <f t="shared" si="144"/>
        <v>0</v>
      </c>
      <c r="BX230" s="223">
        <f t="shared" si="144"/>
        <v>0</v>
      </c>
      <c r="BY230" s="223">
        <f t="shared" si="144"/>
        <v>0</v>
      </c>
      <c r="BZ230" s="223">
        <f t="shared" si="144"/>
        <v>0</v>
      </c>
      <c r="CA230" s="223">
        <f t="shared" si="144"/>
        <v>0</v>
      </c>
      <c r="CB230" s="224">
        <f t="shared" si="144"/>
        <v>0</v>
      </c>
      <c r="CD230" s="73">
        <f t="shared" si="139"/>
        <v>1</v>
      </c>
    </row>
    <row r="231" spans="2:82" ht="24" customHeight="1">
      <c r="B231" s="150">
        <v>227</v>
      </c>
      <c r="C231" s="123" t="str">
        <f>IF(その他リース入力!D41="","",その他リース入力!D41)</f>
        <v/>
      </c>
      <c r="D231" s="352">
        <f>IF(その他リース入力!G41="",0,その他リース入力!G41+その他リース入力!H41)</f>
        <v>0</v>
      </c>
      <c r="E231" s="376">
        <v>1</v>
      </c>
      <c r="F231" s="221">
        <f>その他リース入力!Y41</f>
        <v>0</v>
      </c>
      <c r="G231" s="123">
        <f>IF(その他リース入力!F41="",0,その他リース入力!F41-その他リース入力!H41)</f>
        <v>0</v>
      </c>
      <c r="H231" s="218" t="s">
        <v>231</v>
      </c>
      <c r="I231" s="520"/>
      <c r="J231" s="511">
        <v>0.25</v>
      </c>
      <c r="K231" s="494">
        <v>100</v>
      </c>
      <c r="L231" s="328">
        <f t="shared" si="135"/>
        <v>0</v>
      </c>
      <c r="M231" s="223">
        <f t="shared" si="124"/>
        <v>0</v>
      </c>
      <c r="N231" s="223">
        <f t="shared" si="140"/>
        <v>0</v>
      </c>
      <c r="O231" s="223">
        <f t="shared" si="140"/>
        <v>0</v>
      </c>
      <c r="P231" s="223">
        <f t="shared" si="140"/>
        <v>0</v>
      </c>
      <c r="Q231" s="223">
        <f t="shared" si="140"/>
        <v>0</v>
      </c>
      <c r="R231" s="223">
        <f t="shared" si="140"/>
        <v>0</v>
      </c>
      <c r="S231" s="223">
        <f t="shared" si="140"/>
        <v>0</v>
      </c>
      <c r="T231" s="223">
        <f t="shared" si="140"/>
        <v>0</v>
      </c>
      <c r="U231" s="223">
        <f t="shared" si="140"/>
        <v>0</v>
      </c>
      <c r="V231" s="223">
        <f t="shared" si="140"/>
        <v>0</v>
      </c>
      <c r="W231" s="223">
        <f t="shared" si="140"/>
        <v>0</v>
      </c>
      <c r="X231" s="223">
        <f t="shared" si="140"/>
        <v>0</v>
      </c>
      <c r="Y231" s="224">
        <f t="shared" si="140"/>
        <v>0</v>
      </c>
      <c r="Z231" s="328">
        <f t="shared" si="141"/>
        <v>0</v>
      </c>
      <c r="AA231" s="223">
        <f t="shared" si="141"/>
        <v>0</v>
      </c>
      <c r="AB231" s="223">
        <f t="shared" si="141"/>
        <v>0</v>
      </c>
      <c r="AC231" s="223">
        <f t="shared" si="141"/>
        <v>0</v>
      </c>
      <c r="AD231" s="223">
        <f t="shared" si="141"/>
        <v>0</v>
      </c>
      <c r="AE231" s="223">
        <f t="shared" si="141"/>
        <v>0</v>
      </c>
      <c r="AF231" s="223">
        <f t="shared" si="141"/>
        <v>0</v>
      </c>
      <c r="AG231" s="223">
        <f t="shared" si="141"/>
        <v>0</v>
      </c>
      <c r="AH231" s="223">
        <f t="shared" si="141"/>
        <v>0</v>
      </c>
      <c r="AI231" s="223">
        <f t="shared" si="141"/>
        <v>0</v>
      </c>
      <c r="AJ231" s="223">
        <f t="shared" si="141"/>
        <v>0</v>
      </c>
      <c r="AK231" s="223">
        <f t="shared" si="141"/>
        <v>0</v>
      </c>
      <c r="AL231" s="224">
        <f t="shared" si="141"/>
        <v>0</v>
      </c>
      <c r="AM231" s="328">
        <f t="shared" si="136"/>
        <v>0</v>
      </c>
      <c r="AN231" s="223">
        <f t="shared" si="142"/>
        <v>0</v>
      </c>
      <c r="AO231" s="223">
        <f t="shared" si="142"/>
        <v>0</v>
      </c>
      <c r="AP231" s="223">
        <f t="shared" si="142"/>
        <v>0</v>
      </c>
      <c r="AQ231" s="223">
        <f t="shared" si="142"/>
        <v>0</v>
      </c>
      <c r="AR231" s="223">
        <f t="shared" si="142"/>
        <v>0</v>
      </c>
      <c r="AS231" s="223">
        <f t="shared" si="142"/>
        <v>0</v>
      </c>
      <c r="AT231" s="223">
        <f t="shared" si="142"/>
        <v>0</v>
      </c>
      <c r="AU231" s="223">
        <f t="shared" si="142"/>
        <v>0</v>
      </c>
      <c r="AV231" s="223">
        <f t="shared" si="142"/>
        <v>0</v>
      </c>
      <c r="AW231" s="223">
        <f t="shared" si="142"/>
        <v>0</v>
      </c>
      <c r="AX231" s="223">
        <f t="shared" si="142"/>
        <v>0</v>
      </c>
      <c r="AY231" s="223">
        <f t="shared" si="142"/>
        <v>0</v>
      </c>
      <c r="AZ231" s="224">
        <f t="shared" si="142"/>
        <v>0</v>
      </c>
      <c r="BA231" s="328">
        <f t="shared" si="137"/>
        <v>0</v>
      </c>
      <c r="BB231" s="223">
        <f t="shared" si="143"/>
        <v>0</v>
      </c>
      <c r="BC231" s="223">
        <f t="shared" si="143"/>
        <v>0</v>
      </c>
      <c r="BD231" s="223">
        <f t="shared" si="143"/>
        <v>0</v>
      </c>
      <c r="BE231" s="223">
        <f t="shared" si="143"/>
        <v>0</v>
      </c>
      <c r="BF231" s="223">
        <f t="shared" si="143"/>
        <v>0</v>
      </c>
      <c r="BG231" s="223">
        <f t="shared" si="143"/>
        <v>0</v>
      </c>
      <c r="BH231" s="223">
        <f t="shared" si="143"/>
        <v>0</v>
      </c>
      <c r="BI231" s="223">
        <f t="shared" si="143"/>
        <v>0</v>
      </c>
      <c r="BJ231" s="223">
        <f t="shared" si="143"/>
        <v>0</v>
      </c>
      <c r="BK231" s="223">
        <f t="shared" si="143"/>
        <v>0</v>
      </c>
      <c r="BL231" s="223">
        <f t="shared" si="143"/>
        <v>0</v>
      </c>
      <c r="BM231" s="223">
        <f t="shared" si="143"/>
        <v>0</v>
      </c>
      <c r="BN231" s="224">
        <f t="shared" si="143"/>
        <v>0</v>
      </c>
      <c r="BO231" s="328">
        <f t="shared" si="138"/>
        <v>0</v>
      </c>
      <c r="BP231" s="223">
        <f t="shared" si="144"/>
        <v>0</v>
      </c>
      <c r="BQ231" s="223">
        <f t="shared" si="144"/>
        <v>0</v>
      </c>
      <c r="BR231" s="223">
        <f t="shared" si="144"/>
        <v>0</v>
      </c>
      <c r="BS231" s="223">
        <f t="shared" si="144"/>
        <v>0</v>
      </c>
      <c r="BT231" s="223">
        <f t="shared" si="144"/>
        <v>0</v>
      </c>
      <c r="BU231" s="223">
        <f t="shared" si="144"/>
        <v>0</v>
      </c>
      <c r="BV231" s="223">
        <f t="shared" si="144"/>
        <v>0</v>
      </c>
      <c r="BW231" s="223">
        <f t="shared" si="144"/>
        <v>0</v>
      </c>
      <c r="BX231" s="223">
        <f t="shared" si="144"/>
        <v>0</v>
      </c>
      <c r="BY231" s="223">
        <f t="shared" si="144"/>
        <v>0</v>
      </c>
      <c r="BZ231" s="223">
        <f t="shared" si="144"/>
        <v>0</v>
      </c>
      <c r="CA231" s="223">
        <f t="shared" si="144"/>
        <v>0</v>
      </c>
      <c r="CB231" s="224">
        <f t="shared" si="144"/>
        <v>0</v>
      </c>
      <c r="CD231" s="73">
        <f t="shared" si="139"/>
        <v>1</v>
      </c>
    </row>
    <row r="232" spans="2:82" ht="24" customHeight="1">
      <c r="B232" s="150">
        <v>228</v>
      </c>
      <c r="C232" s="123" t="str">
        <f>IF(その他リース入力!D42="","",その他リース入力!D42)</f>
        <v/>
      </c>
      <c r="D232" s="352">
        <f>IF(その他リース入力!G42="",0,その他リース入力!G42+その他リース入力!H42)</f>
        <v>0</v>
      </c>
      <c r="E232" s="376">
        <v>1</v>
      </c>
      <c r="F232" s="221">
        <f>その他リース入力!Y42</f>
        <v>0</v>
      </c>
      <c r="G232" s="123">
        <f>IF(その他リース入力!F42="",0,その他リース入力!F42-その他リース入力!H42)</f>
        <v>0</v>
      </c>
      <c r="H232" s="218" t="s">
        <v>231</v>
      </c>
      <c r="I232" s="520"/>
      <c r="J232" s="511">
        <v>0.25</v>
      </c>
      <c r="K232" s="494">
        <v>100</v>
      </c>
      <c r="L232" s="328">
        <f t="shared" si="135"/>
        <v>0</v>
      </c>
      <c r="M232" s="223">
        <f t="shared" si="124"/>
        <v>0</v>
      </c>
      <c r="N232" s="223">
        <f t="shared" si="140"/>
        <v>0</v>
      </c>
      <c r="O232" s="223">
        <f t="shared" si="140"/>
        <v>0</v>
      </c>
      <c r="P232" s="223">
        <f t="shared" si="140"/>
        <v>0</v>
      </c>
      <c r="Q232" s="223">
        <f t="shared" si="140"/>
        <v>0</v>
      </c>
      <c r="R232" s="223">
        <f t="shared" si="140"/>
        <v>0</v>
      </c>
      <c r="S232" s="223">
        <f t="shared" si="140"/>
        <v>0</v>
      </c>
      <c r="T232" s="223">
        <f t="shared" si="140"/>
        <v>0</v>
      </c>
      <c r="U232" s="223">
        <f t="shared" si="140"/>
        <v>0</v>
      </c>
      <c r="V232" s="223">
        <f t="shared" si="140"/>
        <v>0</v>
      </c>
      <c r="W232" s="223">
        <f t="shared" si="140"/>
        <v>0</v>
      </c>
      <c r="X232" s="223">
        <f t="shared" si="140"/>
        <v>0</v>
      </c>
      <c r="Y232" s="224">
        <f t="shared" si="140"/>
        <v>0</v>
      </c>
      <c r="Z232" s="328">
        <f t="shared" si="141"/>
        <v>0</v>
      </c>
      <c r="AA232" s="223">
        <f t="shared" si="141"/>
        <v>0</v>
      </c>
      <c r="AB232" s="223">
        <f t="shared" si="141"/>
        <v>0</v>
      </c>
      <c r="AC232" s="223">
        <f t="shared" si="141"/>
        <v>0</v>
      </c>
      <c r="AD232" s="223">
        <f t="shared" si="141"/>
        <v>0</v>
      </c>
      <c r="AE232" s="223">
        <f t="shared" si="141"/>
        <v>0</v>
      </c>
      <c r="AF232" s="223">
        <f t="shared" si="141"/>
        <v>0</v>
      </c>
      <c r="AG232" s="223">
        <f t="shared" si="141"/>
        <v>0</v>
      </c>
      <c r="AH232" s="223">
        <f t="shared" si="141"/>
        <v>0</v>
      </c>
      <c r="AI232" s="223">
        <f t="shared" si="141"/>
        <v>0</v>
      </c>
      <c r="AJ232" s="223">
        <f t="shared" si="141"/>
        <v>0</v>
      </c>
      <c r="AK232" s="223">
        <f t="shared" si="141"/>
        <v>0</v>
      </c>
      <c r="AL232" s="224">
        <f t="shared" si="141"/>
        <v>0</v>
      </c>
      <c r="AM232" s="328">
        <f t="shared" si="136"/>
        <v>0</v>
      </c>
      <c r="AN232" s="223">
        <f t="shared" si="142"/>
        <v>0</v>
      </c>
      <c r="AO232" s="223">
        <f t="shared" si="142"/>
        <v>0</v>
      </c>
      <c r="AP232" s="223">
        <f t="shared" si="142"/>
        <v>0</v>
      </c>
      <c r="AQ232" s="223">
        <f t="shared" si="142"/>
        <v>0</v>
      </c>
      <c r="AR232" s="223">
        <f t="shared" si="142"/>
        <v>0</v>
      </c>
      <c r="AS232" s="223">
        <f t="shared" si="142"/>
        <v>0</v>
      </c>
      <c r="AT232" s="223">
        <f t="shared" si="142"/>
        <v>0</v>
      </c>
      <c r="AU232" s="223">
        <f t="shared" si="142"/>
        <v>0</v>
      </c>
      <c r="AV232" s="223">
        <f t="shared" si="142"/>
        <v>0</v>
      </c>
      <c r="AW232" s="223">
        <f t="shared" si="142"/>
        <v>0</v>
      </c>
      <c r="AX232" s="223">
        <f t="shared" si="142"/>
        <v>0</v>
      </c>
      <c r="AY232" s="223">
        <f t="shared" si="142"/>
        <v>0</v>
      </c>
      <c r="AZ232" s="224">
        <f t="shared" si="142"/>
        <v>0</v>
      </c>
      <c r="BA232" s="328">
        <f t="shared" si="137"/>
        <v>0</v>
      </c>
      <c r="BB232" s="223">
        <f t="shared" si="143"/>
        <v>0</v>
      </c>
      <c r="BC232" s="223">
        <f t="shared" si="143"/>
        <v>0</v>
      </c>
      <c r="BD232" s="223">
        <f t="shared" si="143"/>
        <v>0</v>
      </c>
      <c r="BE232" s="223">
        <f t="shared" si="143"/>
        <v>0</v>
      </c>
      <c r="BF232" s="223">
        <f t="shared" si="143"/>
        <v>0</v>
      </c>
      <c r="BG232" s="223">
        <f t="shared" si="143"/>
        <v>0</v>
      </c>
      <c r="BH232" s="223">
        <f t="shared" si="143"/>
        <v>0</v>
      </c>
      <c r="BI232" s="223">
        <f t="shared" si="143"/>
        <v>0</v>
      </c>
      <c r="BJ232" s="223">
        <f t="shared" si="143"/>
        <v>0</v>
      </c>
      <c r="BK232" s="223">
        <f t="shared" si="143"/>
        <v>0</v>
      </c>
      <c r="BL232" s="223">
        <f t="shared" si="143"/>
        <v>0</v>
      </c>
      <c r="BM232" s="223">
        <f t="shared" si="143"/>
        <v>0</v>
      </c>
      <c r="BN232" s="224">
        <f t="shared" si="143"/>
        <v>0</v>
      </c>
      <c r="BO232" s="328">
        <f t="shared" si="138"/>
        <v>0</v>
      </c>
      <c r="BP232" s="223">
        <f t="shared" si="144"/>
        <v>0</v>
      </c>
      <c r="BQ232" s="223">
        <f t="shared" si="144"/>
        <v>0</v>
      </c>
      <c r="BR232" s="223">
        <f t="shared" si="144"/>
        <v>0</v>
      </c>
      <c r="BS232" s="223">
        <f t="shared" si="144"/>
        <v>0</v>
      </c>
      <c r="BT232" s="223">
        <f t="shared" si="144"/>
        <v>0</v>
      </c>
      <c r="BU232" s="223">
        <f t="shared" si="144"/>
        <v>0</v>
      </c>
      <c r="BV232" s="223">
        <f t="shared" si="144"/>
        <v>0</v>
      </c>
      <c r="BW232" s="223">
        <f t="shared" si="144"/>
        <v>0</v>
      </c>
      <c r="BX232" s="223">
        <f t="shared" si="144"/>
        <v>0</v>
      </c>
      <c r="BY232" s="223">
        <f t="shared" si="144"/>
        <v>0</v>
      </c>
      <c r="BZ232" s="223">
        <f t="shared" si="144"/>
        <v>0</v>
      </c>
      <c r="CA232" s="223">
        <f t="shared" si="144"/>
        <v>0</v>
      </c>
      <c r="CB232" s="224">
        <f t="shared" si="144"/>
        <v>0</v>
      </c>
      <c r="CD232" s="73">
        <f t="shared" si="139"/>
        <v>1</v>
      </c>
    </row>
    <row r="233" spans="2:82" ht="24" customHeight="1">
      <c r="B233" s="150">
        <v>229</v>
      </c>
      <c r="C233" s="123" t="str">
        <f>IF(その他リース入力!D43="","",その他リース入力!D43)</f>
        <v/>
      </c>
      <c r="D233" s="352">
        <f>IF(その他リース入力!G43="",0,その他リース入力!G43+その他リース入力!H43)</f>
        <v>0</v>
      </c>
      <c r="E233" s="376">
        <v>1</v>
      </c>
      <c r="F233" s="221">
        <f>その他リース入力!Y43</f>
        <v>0</v>
      </c>
      <c r="G233" s="123">
        <f>IF(その他リース入力!F43="",0,その他リース入力!F43-その他リース入力!H43)</f>
        <v>0</v>
      </c>
      <c r="H233" s="218" t="s">
        <v>231</v>
      </c>
      <c r="I233" s="520"/>
      <c r="J233" s="511">
        <v>0.25</v>
      </c>
      <c r="K233" s="494">
        <v>100</v>
      </c>
      <c r="L233" s="328">
        <f t="shared" si="135"/>
        <v>0</v>
      </c>
      <c r="M233" s="223">
        <f t="shared" si="124"/>
        <v>0</v>
      </c>
      <c r="N233" s="223">
        <f t="shared" si="140"/>
        <v>0</v>
      </c>
      <c r="O233" s="223">
        <f t="shared" si="140"/>
        <v>0</v>
      </c>
      <c r="P233" s="223">
        <f t="shared" si="140"/>
        <v>0</v>
      </c>
      <c r="Q233" s="223">
        <f t="shared" si="140"/>
        <v>0</v>
      </c>
      <c r="R233" s="223">
        <f t="shared" si="140"/>
        <v>0</v>
      </c>
      <c r="S233" s="223">
        <f t="shared" si="140"/>
        <v>0</v>
      </c>
      <c r="T233" s="223">
        <f t="shared" si="140"/>
        <v>0</v>
      </c>
      <c r="U233" s="223">
        <f t="shared" si="140"/>
        <v>0</v>
      </c>
      <c r="V233" s="223">
        <f t="shared" si="140"/>
        <v>0</v>
      </c>
      <c r="W233" s="223">
        <f t="shared" si="140"/>
        <v>0</v>
      </c>
      <c r="X233" s="223">
        <f t="shared" si="140"/>
        <v>0</v>
      </c>
      <c r="Y233" s="224">
        <f t="shared" si="140"/>
        <v>0</v>
      </c>
      <c r="Z233" s="328">
        <f t="shared" si="141"/>
        <v>0</v>
      </c>
      <c r="AA233" s="223">
        <f t="shared" si="141"/>
        <v>0</v>
      </c>
      <c r="AB233" s="223">
        <f t="shared" si="141"/>
        <v>0</v>
      </c>
      <c r="AC233" s="223">
        <f t="shared" si="141"/>
        <v>0</v>
      </c>
      <c r="AD233" s="223">
        <f t="shared" si="141"/>
        <v>0</v>
      </c>
      <c r="AE233" s="223">
        <f t="shared" si="141"/>
        <v>0</v>
      </c>
      <c r="AF233" s="223">
        <f t="shared" si="141"/>
        <v>0</v>
      </c>
      <c r="AG233" s="223">
        <f t="shared" si="141"/>
        <v>0</v>
      </c>
      <c r="AH233" s="223">
        <f t="shared" si="141"/>
        <v>0</v>
      </c>
      <c r="AI233" s="223">
        <f t="shared" si="141"/>
        <v>0</v>
      </c>
      <c r="AJ233" s="223">
        <f t="shared" si="141"/>
        <v>0</v>
      </c>
      <c r="AK233" s="223">
        <f t="shared" si="141"/>
        <v>0</v>
      </c>
      <c r="AL233" s="224">
        <f t="shared" si="141"/>
        <v>0</v>
      </c>
      <c r="AM233" s="328">
        <f t="shared" si="136"/>
        <v>0</v>
      </c>
      <c r="AN233" s="223">
        <f t="shared" si="142"/>
        <v>0</v>
      </c>
      <c r="AO233" s="223">
        <f t="shared" si="142"/>
        <v>0</v>
      </c>
      <c r="AP233" s="223">
        <f t="shared" si="142"/>
        <v>0</v>
      </c>
      <c r="AQ233" s="223">
        <f t="shared" si="142"/>
        <v>0</v>
      </c>
      <c r="AR233" s="223">
        <f t="shared" si="142"/>
        <v>0</v>
      </c>
      <c r="AS233" s="223">
        <f t="shared" si="142"/>
        <v>0</v>
      </c>
      <c r="AT233" s="223">
        <f t="shared" si="142"/>
        <v>0</v>
      </c>
      <c r="AU233" s="223">
        <f t="shared" si="142"/>
        <v>0</v>
      </c>
      <c r="AV233" s="223">
        <f t="shared" si="142"/>
        <v>0</v>
      </c>
      <c r="AW233" s="223">
        <f t="shared" si="142"/>
        <v>0</v>
      </c>
      <c r="AX233" s="223">
        <f t="shared" si="142"/>
        <v>0</v>
      </c>
      <c r="AY233" s="223">
        <f t="shared" si="142"/>
        <v>0</v>
      </c>
      <c r="AZ233" s="224">
        <f t="shared" si="142"/>
        <v>0</v>
      </c>
      <c r="BA233" s="328">
        <f t="shared" si="137"/>
        <v>0</v>
      </c>
      <c r="BB233" s="223">
        <f t="shared" si="143"/>
        <v>0</v>
      </c>
      <c r="BC233" s="223">
        <f t="shared" si="143"/>
        <v>0</v>
      </c>
      <c r="BD233" s="223">
        <f t="shared" si="143"/>
        <v>0</v>
      </c>
      <c r="BE233" s="223">
        <f t="shared" si="143"/>
        <v>0</v>
      </c>
      <c r="BF233" s="223">
        <f t="shared" si="143"/>
        <v>0</v>
      </c>
      <c r="BG233" s="223">
        <f t="shared" si="143"/>
        <v>0</v>
      </c>
      <c r="BH233" s="223">
        <f t="shared" si="143"/>
        <v>0</v>
      </c>
      <c r="BI233" s="223">
        <f t="shared" si="143"/>
        <v>0</v>
      </c>
      <c r="BJ233" s="223">
        <f t="shared" si="143"/>
        <v>0</v>
      </c>
      <c r="BK233" s="223">
        <f t="shared" si="143"/>
        <v>0</v>
      </c>
      <c r="BL233" s="223">
        <f t="shared" si="143"/>
        <v>0</v>
      </c>
      <c r="BM233" s="223">
        <f t="shared" si="143"/>
        <v>0</v>
      </c>
      <c r="BN233" s="224">
        <f t="shared" si="143"/>
        <v>0</v>
      </c>
      <c r="BO233" s="328">
        <f t="shared" si="138"/>
        <v>0</v>
      </c>
      <c r="BP233" s="223">
        <f t="shared" si="144"/>
        <v>0</v>
      </c>
      <c r="BQ233" s="223">
        <f t="shared" si="144"/>
        <v>0</v>
      </c>
      <c r="BR233" s="223">
        <f t="shared" si="144"/>
        <v>0</v>
      </c>
      <c r="BS233" s="223">
        <f t="shared" si="144"/>
        <v>0</v>
      </c>
      <c r="BT233" s="223">
        <f t="shared" si="144"/>
        <v>0</v>
      </c>
      <c r="BU233" s="223">
        <f t="shared" si="144"/>
        <v>0</v>
      </c>
      <c r="BV233" s="223">
        <f t="shared" si="144"/>
        <v>0</v>
      </c>
      <c r="BW233" s="223">
        <f t="shared" si="144"/>
        <v>0</v>
      </c>
      <c r="BX233" s="223">
        <f t="shared" si="144"/>
        <v>0</v>
      </c>
      <c r="BY233" s="223">
        <f t="shared" si="144"/>
        <v>0</v>
      </c>
      <c r="BZ233" s="223">
        <f t="shared" si="144"/>
        <v>0</v>
      </c>
      <c r="CA233" s="223">
        <f t="shared" si="144"/>
        <v>0</v>
      </c>
      <c r="CB233" s="224">
        <f t="shared" si="144"/>
        <v>0</v>
      </c>
      <c r="CD233" s="73">
        <f t="shared" si="139"/>
        <v>1</v>
      </c>
    </row>
    <row r="234" spans="2:82" ht="24" customHeight="1" thickBot="1">
      <c r="B234" s="150">
        <v>230</v>
      </c>
      <c r="C234" s="124" t="str">
        <f>IF(その他リース入力!D44="","",その他リース入力!D44)</f>
        <v/>
      </c>
      <c r="D234" s="361">
        <f>IF(その他リース入力!G44="",0,その他リース入力!G44+その他リース入力!H44)</f>
        <v>0</v>
      </c>
      <c r="E234" s="502">
        <v>1</v>
      </c>
      <c r="F234" s="222">
        <f>その他リース入力!Y44</f>
        <v>0</v>
      </c>
      <c r="G234" s="124">
        <f>IF(その他リース入力!F44="",0,その他リース入力!F44-その他リース入力!H44)</f>
        <v>0</v>
      </c>
      <c r="H234" s="503" t="s">
        <v>231</v>
      </c>
      <c r="I234" s="522"/>
      <c r="J234" s="513">
        <v>0.25</v>
      </c>
      <c r="K234" s="495">
        <v>100</v>
      </c>
      <c r="L234" s="399">
        <f t="shared" si="135"/>
        <v>0</v>
      </c>
      <c r="M234" s="227">
        <f t="shared" si="124"/>
        <v>0</v>
      </c>
      <c r="N234" s="227">
        <f t="shared" si="140"/>
        <v>0</v>
      </c>
      <c r="O234" s="227">
        <f t="shared" si="140"/>
        <v>0</v>
      </c>
      <c r="P234" s="227">
        <f t="shared" si="140"/>
        <v>0</v>
      </c>
      <c r="Q234" s="227">
        <f t="shared" si="140"/>
        <v>0</v>
      </c>
      <c r="R234" s="227">
        <f t="shared" si="140"/>
        <v>0</v>
      </c>
      <c r="S234" s="227">
        <f t="shared" si="140"/>
        <v>0</v>
      </c>
      <c r="T234" s="227">
        <f t="shared" si="140"/>
        <v>0</v>
      </c>
      <c r="U234" s="227">
        <f t="shared" si="140"/>
        <v>0</v>
      </c>
      <c r="V234" s="227">
        <f t="shared" si="140"/>
        <v>0</v>
      </c>
      <c r="W234" s="227">
        <f t="shared" si="140"/>
        <v>0</v>
      </c>
      <c r="X234" s="227">
        <f t="shared" si="140"/>
        <v>0</v>
      </c>
      <c r="Y234" s="228">
        <f t="shared" si="140"/>
        <v>0</v>
      </c>
      <c r="Z234" s="399">
        <f t="shared" si="141"/>
        <v>0</v>
      </c>
      <c r="AA234" s="227">
        <f t="shared" si="141"/>
        <v>0</v>
      </c>
      <c r="AB234" s="227">
        <f t="shared" si="141"/>
        <v>0</v>
      </c>
      <c r="AC234" s="227">
        <f t="shared" si="141"/>
        <v>0</v>
      </c>
      <c r="AD234" s="227">
        <f t="shared" si="141"/>
        <v>0</v>
      </c>
      <c r="AE234" s="227">
        <f t="shared" si="141"/>
        <v>0</v>
      </c>
      <c r="AF234" s="227">
        <f t="shared" si="141"/>
        <v>0</v>
      </c>
      <c r="AG234" s="227">
        <f t="shared" si="141"/>
        <v>0</v>
      </c>
      <c r="AH234" s="227">
        <f t="shared" si="141"/>
        <v>0</v>
      </c>
      <c r="AI234" s="227">
        <f t="shared" si="141"/>
        <v>0</v>
      </c>
      <c r="AJ234" s="227">
        <f t="shared" si="141"/>
        <v>0</v>
      </c>
      <c r="AK234" s="227">
        <f t="shared" si="141"/>
        <v>0</v>
      </c>
      <c r="AL234" s="228">
        <f t="shared" si="141"/>
        <v>0</v>
      </c>
      <c r="AM234" s="399">
        <f t="shared" si="136"/>
        <v>0</v>
      </c>
      <c r="AN234" s="227">
        <f t="shared" si="142"/>
        <v>0</v>
      </c>
      <c r="AO234" s="227">
        <f t="shared" si="142"/>
        <v>0</v>
      </c>
      <c r="AP234" s="227">
        <f t="shared" si="142"/>
        <v>0</v>
      </c>
      <c r="AQ234" s="227">
        <f t="shared" si="142"/>
        <v>0</v>
      </c>
      <c r="AR234" s="227">
        <f t="shared" si="142"/>
        <v>0</v>
      </c>
      <c r="AS234" s="227">
        <f t="shared" si="142"/>
        <v>0</v>
      </c>
      <c r="AT234" s="227">
        <f t="shared" si="142"/>
        <v>0</v>
      </c>
      <c r="AU234" s="227">
        <f t="shared" si="142"/>
        <v>0</v>
      </c>
      <c r="AV234" s="227">
        <f t="shared" si="142"/>
        <v>0</v>
      </c>
      <c r="AW234" s="227">
        <f t="shared" si="142"/>
        <v>0</v>
      </c>
      <c r="AX234" s="227">
        <f t="shared" si="142"/>
        <v>0</v>
      </c>
      <c r="AY234" s="227">
        <f t="shared" si="142"/>
        <v>0</v>
      </c>
      <c r="AZ234" s="228">
        <f t="shared" si="142"/>
        <v>0</v>
      </c>
      <c r="BA234" s="399">
        <f t="shared" si="137"/>
        <v>0</v>
      </c>
      <c r="BB234" s="227">
        <f t="shared" si="143"/>
        <v>0</v>
      </c>
      <c r="BC234" s="227">
        <f t="shared" si="143"/>
        <v>0</v>
      </c>
      <c r="BD234" s="227">
        <f t="shared" si="143"/>
        <v>0</v>
      </c>
      <c r="BE234" s="227">
        <f t="shared" si="143"/>
        <v>0</v>
      </c>
      <c r="BF234" s="227">
        <f t="shared" si="143"/>
        <v>0</v>
      </c>
      <c r="BG234" s="227">
        <f t="shared" si="143"/>
        <v>0</v>
      </c>
      <c r="BH234" s="227">
        <f t="shared" si="143"/>
        <v>0</v>
      </c>
      <c r="BI234" s="227">
        <f t="shared" si="143"/>
        <v>0</v>
      </c>
      <c r="BJ234" s="227">
        <f t="shared" si="143"/>
        <v>0</v>
      </c>
      <c r="BK234" s="227">
        <f t="shared" si="143"/>
        <v>0</v>
      </c>
      <c r="BL234" s="227">
        <f t="shared" si="143"/>
        <v>0</v>
      </c>
      <c r="BM234" s="227">
        <f t="shared" si="143"/>
        <v>0</v>
      </c>
      <c r="BN234" s="228">
        <f t="shared" si="143"/>
        <v>0</v>
      </c>
      <c r="BO234" s="399">
        <f t="shared" si="138"/>
        <v>0</v>
      </c>
      <c r="BP234" s="227">
        <f t="shared" si="144"/>
        <v>0</v>
      </c>
      <c r="BQ234" s="227">
        <f t="shared" si="144"/>
        <v>0</v>
      </c>
      <c r="BR234" s="227">
        <f t="shared" si="144"/>
        <v>0</v>
      </c>
      <c r="BS234" s="227">
        <f t="shared" si="144"/>
        <v>0</v>
      </c>
      <c r="BT234" s="227">
        <f t="shared" si="144"/>
        <v>0</v>
      </c>
      <c r="BU234" s="227">
        <f t="shared" si="144"/>
        <v>0</v>
      </c>
      <c r="BV234" s="227">
        <f t="shared" si="144"/>
        <v>0</v>
      </c>
      <c r="BW234" s="227">
        <f t="shared" si="144"/>
        <v>0</v>
      </c>
      <c r="BX234" s="227">
        <f t="shared" si="144"/>
        <v>0</v>
      </c>
      <c r="BY234" s="227">
        <f t="shared" si="144"/>
        <v>0</v>
      </c>
      <c r="BZ234" s="227">
        <f t="shared" si="144"/>
        <v>0</v>
      </c>
      <c r="CA234" s="227">
        <f t="shared" si="144"/>
        <v>0</v>
      </c>
      <c r="CB234" s="228">
        <f t="shared" si="144"/>
        <v>0</v>
      </c>
      <c r="CD234" s="73">
        <f t="shared" si="139"/>
        <v>1</v>
      </c>
    </row>
    <row r="235" spans="2:82" ht="24" customHeight="1" thickBot="1">
      <c r="B235" s="936" t="s">
        <v>172</v>
      </c>
      <c r="C235" s="937"/>
      <c r="D235" s="937"/>
      <c r="E235" s="937"/>
      <c r="F235" s="937"/>
      <c r="G235" s="937"/>
      <c r="H235" s="937"/>
      <c r="I235" s="937"/>
      <c r="J235" s="937"/>
      <c r="K235" s="938"/>
      <c r="L235" s="505">
        <f>SUM(L5:L234)</f>
        <v>0</v>
      </c>
      <c r="M235" s="229">
        <f t="shared" ref="M235:V235" si="145">SUM(M5:M234)</f>
        <v>0</v>
      </c>
      <c r="N235" s="229">
        <f t="shared" si="145"/>
        <v>0</v>
      </c>
      <c r="O235" s="229">
        <f t="shared" si="145"/>
        <v>0</v>
      </c>
      <c r="P235" s="229">
        <f t="shared" si="145"/>
        <v>0</v>
      </c>
      <c r="Q235" s="229">
        <f t="shared" si="145"/>
        <v>0</v>
      </c>
      <c r="R235" s="229">
        <f t="shared" si="145"/>
        <v>0</v>
      </c>
      <c r="S235" s="229">
        <f t="shared" si="145"/>
        <v>0</v>
      </c>
      <c r="T235" s="229">
        <f t="shared" si="145"/>
        <v>0</v>
      </c>
      <c r="U235" s="229">
        <f t="shared" si="145"/>
        <v>0</v>
      </c>
      <c r="V235" s="229">
        <f t="shared" si="145"/>
        <v>0</v>
      </c>
      <c r="W235" s="229">
        <f>SUM(W5:W234)</f>
        <v>0</v>
      </c>
      <c r="X235" s="229">
        <f>SUM(X5:X234)</f>
        <v>0</v>
      </c>
      <c r="Y235" s="230">
        <f>SUM(Y5:Y234)</f>
        <v>0</v>
      </c>
      <c r="Z235" s="504">
        <f t="shared" ref="Z235:AI235" si="146">SUM(Z5:Z234)</f>
        <v>0</v>
      </c>
      <c r="AA235" s="229">
        <f>SUM(AA5:AA234)</f>
        <v>0</v>
      </c>
      <c r="AB235" s="229">
        <f t="shared" si="146"/>
        <v>0</v>
      </c>
      <c r="AC235" s="229">
        <f t="shared" si="146"/>
        <v>0</v>
      </c>
      <c r="AD235" s="229">
        <f t="shared" si="146"/>
        <v>0</v>
      </c>
      <c r="AE235" s="229">
        <f t="shared" si="146"/>
        <v>0</v>
      </c>
      <c r="AF235" s="229">
        <f t="shared" si="146"/>
        <v>0</v>
      </c>
      <c r="AG235" s="229">
        <f t="shared" si="146"/>
        <v>0</v>
      </c>
      <c r="AH235" s="229">
        <f t="shared" si="146"/>
        <v>0</v>
      </c>
      <c r="AI235" s="229">
        <f t="shared" si="146"/>
        <v>0</v>
      </c>
      <c r="AJ235" s="229">
        <f>SUM(AJ5:AJ234)</f>
        <v>0</v>
      </c>
      <c r="AK235" s="229">
        <f>SUM(AK5:AK234)</f>
        <v>0</v>
      </c>
      <c r="AL235" s="230">
        <f>SUM(AL5:AL234)</f>
        <v>0</v>
      </c>
      <c r="AM235" s="505">
        <f>SUM(AM5:AM234)</f>
        <v>0</v>
      </c>
      <c r="AN235" s="229">
        <f t="shared" ref="AN235:AZ235" si="147">SUM(AN5:AN234)</f>
        <v>0</v>
      </c>
      <c r="AO235" s="229">
        <f t="shared" si="147"/>
        <v>0</v>
      </c>
      <c r="AP235" s="229">
        <f t="shared" si="147"/>
        <v>0</v>
      </c>
      <c r="AQ235" s="229">
        <f t="shared" si="147"/>
        <v>0</v>
      </c>
      <c r="AR235" s="229">
        <f t="shared" si="147"/>
        <v>0</v>
      </c>
      <c r="AS235" s="229">
        <f t="shared" si="147"/>
        <v>0</v>
      </c>
      <c r="AT235" s="229">
        <f t="shared" si="147"/>
        <v>0</v>
      </c>
      <c r="AU235" s="229">
        <f t="shared" si="147"/>
        <v>0</v>
      </c>
      <c r="AV235" s="229">
        <f t="shared" si="147"/>
        <v>0</v>
      </c>
      <c r="AW235" s="229">
        <f t="shared" si="147"/>
        <v>0</v>
      </c>
      <c r="AX235" s="229">
        <f t="shared" si="147"/>
        <v>0</v>
      </c>
      <c r="AY235" s="229">
        <f t="shared" si="147"/>
        <v>0</v>
      </c>
      <c r="AZ235" s="230">
        <f t="shared" si="147"/>
        <v>0</v>
      </c>
      <c r="BA235" s="505">
        <f>SUM(BA5:BA234)</f>
        <v>0</v>
      </c>
      <c r="BB235" s="229">
        <f t="shared" ref="BB235:BN235" si="148">SUM(BB5:BB234)</f>
        <v>0</v>
      </c>
      <c r="BC235" s="229">
        <f t="shared" si="148"/>
        <v>0</v>
      </c>
      <c r="BD235" s="229">
        <f t="shared" si="148"/>
        <v>0</v>
      </c>
      <c r="BE235" s="229">
        <f t="shared" si="148"/>
        <v>0</v>
      </c>
      <c r="BF235" s="229">
        <f t="shared" si="148"/>
        <v>0</v>
      </c>
      <c r="BG235" s="229">
        <f t="shared" si="148"/>
        <v>0</v>
      </c>
      <c r="BH235" s="229">
        <f t="shared" si="148"/>
        <v>0</v>
      </c>
      <c r="BI235" s="229">
        <f t="shared" si="148"/>
        <v>0</v>
      </c>
      <c r="BJ235" s="229">
        <f t="shared" si="148"/>
        <v>0</v>
      </c>
      <c r="BK235" s="229">
        <f t="shared" si="148"/>
        <v>0</v>
      </c>
      <c r="BL235" s="229">
        <f t="shared" si="148"/>
        <v>0</v>
      </c>
      <c r="BM235" s="229">
        <f t="shared" si="148"/>
        <v>0</v>
      </c>
      <c r="BN235" s="230">
        <f t="shared" si="148"/>
        <v>0</v>
      </c>
      <c r="BO235" s="505">
        <f>SUM(BO5:BO234)</f>
        <v>0</v>
      </c>
      <c r="BP235" s="229">
        <f t="shared" ref="BP235:CB235" si="149">SUM(BP5:BP234)</f>
        <v>0</v>
      </c>
      <c r="BQ235" s="229">
        <f t="shared" si="149"/>
        <v>0</v>
      </c>
      <c r="BR235" s="229">
        <f t="shared" si="149"/>
        <v>0</v>
      </c>
      <c r="BS235" s="229">
        <f t="shared" si="149"/>
        <v>0</v>
      </c>
      <c r="BT235" s="229">
        <f t="shared" si="149"/>
        <v>0</v>
      </c>
      <c r="BU235" s="229">
        <f t="shared" si="149"/>
        <v>0</v>
      </c>
      <c r="BV235" s="229">
        <f t="shared" si="149"/>
        <v>0</v>
      </c>
      <c r="BW235" s="229">
        <f t="shared" si="149"/>
        <v>0</v>
      </c>
      <c r="BX235" s="229">
        <f t="shared" si="149"/>
        <v>0</v>
      </c>
      <c r="BY235" s="229">
        <f t="shared" si="149"/>
        <v>0</v>
      </c>
      <c r="BZ235" s="229">
        <f t="shared" si="149"/>
        <v>0</v>
      </c>
      <c r="CA235" s="229">
        <f t="shared" si="149"/>
        <v>0</v>
      </c>
      <c r="CB235" s="230">
        <f t="shared" si="149"/>
        <v>0</v>
      </c>
    </row>
    <row r="236" spans="2:82" ht="7.5" customHeight="1"/>
  </sheetData>
  <mergeCells count="14">
    <mergeCell ref="G2:G3"/>
    <mergeCell ref="F2:F3"/>
    <mergeCell ref="C2:C4"/>
    <mergeCell ref="B2:B4"/>
    <mergeCell ref="H2:H4"/>
    <mergeCell ref="D2:E3"/>
    <mergeCell ref="AM2:AZ2"/>
    <mergeCell ref="BA2:BN2"/>
    <mergeCell ref="BO2:CB2"/>
    <mergeCell ref="I2:I3"/>
    <mergeCell ref="J2:J3"/>
    <mergeCell ref="L2:Y2"/>
    <mergeCell ref="Z2:AL2"/>
    <mergeCell ref="K2:K3"/>
  </mergeCells>
  <phoneticPr fontId="1"/>
  <dataValidations count="1">
    <dataValidation type="list" allowBlank="1" showInputMessage="1" showErrorMessage="1" sqref="H5:H234" xr:uid="{00000000-0002-0000-0400-000000000000}">
      <formula1>$CD$1:$CD$3</formula1>
    </dataValidation>
  </dataValidations>
  <pageMargins left="0.7" right="0.7" top="0.75" bottom="0.75" header="0.3" footer="0.3"/>
  <ignoredErrors>
    <ignoredError sqref="C155:C19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E34"/>
  <sheetViews>
    <sheetView workbookViewId="0">
      <selection activeCell="G14" sqref="G14"/>
    </sheetView>
  </sheetViews>
  <sheetFormatPr defaultColWidth="9" defaultRowHeight="13.5"/>
  <cols>
    <col min="1" max="1" width="9" style="186"/>
    <col min="2" max="2" width="2.375" style="186" customWidth="1"/>
    <col min="3" max="3" width="15.5" style="186" customWidth="1"/>
    <col min="4" max="4" width="9.375" style="186" customWidth="1"/>
    <col min="5" max="5" width="10.625" style="186" customWidth="1"/>
    <col min="6" max="16384" width="9" style="186"/>
  </cols>
  <sheetData>
    <row r="3" spans="2:5" ht="24" customHeight="1">
      <c r="B3" s="1112" t="s">
        <v>637</v>
      </c>
      <c r="C3" s="1144"/>
      <c r="D3" s="51" t="s">
        <v>124</v>
      </c>
      <c r="E3" s="957"/>
    </row>
    <row r="4" spans="2:5" ht="24" customHeight="1">
      <c r="B4" s="1144" t="s">
        <v>643</v>
      </c>
      <c r="C4" s="1145"/>
      <c r="D4" s="51" t="s">
        <v>167</v>
      </c>
      <c r="E4" s="957"/>
    </row>
    <row r="5" spans="2:5" ht="24" customHeight="1">
      <c r="B5" s="1144" t="s">
        <v>644</v>
      </c>
      <c r="C5" s="1145"/>
      <c r="D5" s="51" t="s">
        <v>166</v>
      </c>
      <c r="E5" s="957"/>
    </row>
    <row r="6" spans="2:5" ht="24" customHeight="1">
      <c r="B6" s="1144" t="s">
        <v>640</v>
      </c>
      <c r="C6" s="1145"/>
      <c r="D6" s="51" t="s">
        <v>201</v>
      </c>
      <c r="E6" s="957"/>
    </row>
    <row r="7" spans="2:5" ht="24" customHeight="1">
      <c r="B7" s="1112" t="s">
        <v>5</v>
      </c>
      <c r="C7" s="1144"/>
      <c r="D7" s="51" t="s">
        <v>41</v>
      </c>
      <c r="E7" s="941"/>
    </row>
    <row r="8" spans="2:5" ht="24" customHeight="1">
      <c r="B8" s="1112" t="s">
        <v>2</v>
      </c>
      <c r="C8" s="1144"/>
      <c r="D8" s="51" t="s">
        <v>157</v>
      </c>
      <c r="E8" s="956"/>
    </row>
    <row r="9" spans="2:5" ht="24" customHeight="1">
      <c r="B9" s="1112" t="s">
        <v>6</v>
      </c>
      <c r="C9" s="1144"/>
      <c r="D9" s="51" t="s">
        <v>23</v>
      </c>
      <c r="E9" s="956">
        <v>24</v>
      </c>
    </row>
    <row r="10" spans="2:5" ht="24" customHeight="1">
      <c r="B10" s="1112" t="s">
        <v>10</v>
      </c>
      <c r="C10" s="1144"/>
      <c r="D10" s="51" t="s">
        <v>25</v>
      </c>
      <c r="E10" s="956">
        <v>50</v>
      </c>
    </row>
    <row r="11" spans="2:5" ht="24" customHeight="1">
      <c r="B11" s="1144" t="s">
        <v>638</v>
      </c>
      <c r="C11" s="1145"/>
      <c r="D11" s="51" t="s">
        <v>25</v>
      </c>
      <c r="E11" s="956">
        <v>100</v>
      </c>
    </row>
    <row r="12" spans="2:5" ht="24" customHeight="1">
      <c r="B12" s="1144" t="s">
        <v>639</v>
      </c>
      <c r="C12" s="1145"/>
      <c r="D12" s="51" t="s">
        <v>25</v>
      </c>
      <c r="E12" s="956">
        <v>0</v>
      </c>
    </row>
    <row r="13" spans="2:5" ht="24" customHeight="1">
      <c r="B13" s="1112" t="s">
        <v>635</v>
      </c>
      <c r="C13" s="1144"/>
      <c r="D13" s="51" t="s">
        <v>42</v>
      </c>
      <c r="E13" s="956">
        <v>99</v>
      </c>
    </row>
    <row r="14" spans="2:5" ht="24" customHeight="1">
      <c r="B14" s="1112" t="s">
        <v>636</v>
      </c>
      <c r="C14" s="1144"/>
      <c r="D14" s="51" t="s">
        <v>25</v>
      </c>
      <c r="E14" s="956">
        <v>100</v>
      </c>
    </row>
    <row r="15" spans="2:5" ht="24" customHeight="1">
      <c r="B15" s="1112" t="s">
        <v>663</v>
      </c>
      <c r="C15" s="1144"/>
      <c r="D15" s="51" t="s">
        <v>25</v>
      </c>
      <c r="E15" s="956">
        <v>100</v>
      </c>
    </row>
    <row r="16" spans="2:5" ht="24" customHeight="1">
      <c r="B16" s="1112" t="s">
        <v>664</v>
      </c>
      <c r="C16" s="1144"/>
      <c r="D16" s="51" t="s">
        <v>25</v>
      </c>
      <c r="E16" s="956">
        <v>100</v>
      </c>
    </row>
    <row r="17" spans="2:5" ht="24" customHeight="1">
      <c r="B17" s="1146" t="s">
        <v>279</v>
      </c>
      <c r="C17" s="405" t="s">
        <v>16</v>
      </c>
      <c r="D17" s="425" t="s">
        <v>43</v>
      </c>
      <c r="E17" s="941">
        <v>51360</v>
      </c>
    </row>
    <row r="18" spans="2:5" ht="24" customHeight="1">
      <c r="B18" s="1146"/>
      <c r="C18" s="405" t="s">
        <v>17</v>
      </c>
      <c r="D18" s="425" t="s">
        <v>43</v>
      </c>
      <c r="E18" s="941">
        <v>41533</v>
      </c>
    </row>
    <row r="19" spans="2:5" ht="24" customHeight="1">
      <c r="B19" s="1146"/>
      <c r="C19" s="35" t="s">
        <v>48</v>
      </c>
      <c r="D19" s="425" t="s">
        <v>43</v>
      </c>
      <c r="E19" s="941">
        <v>67108</v>
      </c>
    </row>
    <row r="20" spans="2:5" ht="24" customHeight="1">
      <c r="B20" s="1146"/>
      <c r="C20" s="35" t="s">
        <v>47</v>
      </c>
      <c r="D20" s="425" t="s">
        <v>43</v>
      </c>
      <c r="E20" s="941">
        <v>106078</v>
      </c>
    </row>
    <row r="21" spans="2:5" ht="24" customHeight="1">
      <c r="B21" s="1146"/>
      <c r="C21" s="405" t="s">
        <v>18</v>
      </c>
      <c r="D21" s="425" t="s">
        <v>43</v>
      </c>
      <c r="E21" s="941">
        <v>212000</v>
      </c>
    </row>
    <row r="22" spans="2:5" ht="24" customHeight="1">
      <c r="B22" s="1146"/>
      <c r="C22" s="405" t="s">
        <v>19</v>
      </c>
      <c r="D22" s="425" t="s">
        <v>43</v>
      </c>
      <c r="E22" s="941">
        <v>505000</v>
      </c>
    </row>
    <row r="23" spans="2:5" ht="24" customHeight="1">
      <c r="B23" s="1146"/>
      <c r="C23" s="405" t="s">
        <v>20</v>
      </c>
      <c r="D23" s="425" t="s">
        <v>43</v>
      </c>
      <c r="E23" s="941">
        <v>283000</v>
      </c>
    </row>
    <row r="24" spans="2:5" ht="24" customHeight="1">
      <c r="B24" s="1146"/>
      <c r="C24" s="405" t="s">
        <v>14</v>
      </c>
      <c r="D24" s="425" t="s">
        <v>43</v>
      </c>
      <c r="E24" s="941">
        <v>88918</v>
      </c>
    </row>
    <row r="25" spans="2:5" ht="24" customHeight="1">
      <c r="B25" s="1146"/>
      <c r="C25" s="35" t="s">
        <v>258</v>
      </c>
      <c r="D25" s="425" t="s">
        <v>43</v>
      </c>
      <c r="E25" s="941">
        <v>320267</v>
      </c>
    </row>
    <row r="26" spans="2:5" ht="24" customHeight="1">
      <c r="B26" s="1146"/>
      <c r="C26" s="35" t="s">
        <v>259</v>
      </c>
      <c r="D26" s="425" t="s">
        <v>43</v>
      </c>
      <c r="E26" s="941">
        <v>382961</v>
      </c>
    </row>
    <row r="27" spans="2:5" ht="24" customHeight="1">
      <c r="B27" s="1146"/>
      <c r="C27" s="35" t="s">
        <v>261</v>
      </c>
      <c r="D27" s="425" t="s">
        <v>43</v>
      </c>
      <c r="E27" s="941">
        <v>638900</v>
      </c>
    </row>
    <row r="28" spans="2:5" ht="24" customHeight="1">
      <c r="B28" s="1146"/>
      <c r="C28" s="35" t="s">
        <v>593</v>
      </c>
      <c r="D28" s="425" t="s">
        <v>43</v>
      </c>
      <c r="E28" s="941">
        <v>754600</v>
      </c>
    </row>
    <row r="29" spans="2:5" ht="24" customHeight="1">
      <c r="B29" s="1146"/>
      <c r="C29" s="35" t="s">
        <v>263</v>
      </c>
      <c r="D29" s="425" t="s">
        <v>43</v>
      </c>
      <c r="E29" s="941">
        <v>453100</v>
      </c>
    </row>
    <row r="30" spans="2:5" ht="24" customHeight="1"/>
    <row r="31" spans="2:5" ht="24" customHeight="1"/>
    <row r="32" spans="2:5" ht="24" customHeight="1"/>
    <row r="33" ht="24" customHeight="1"/>
    <row r="34" ht="24" customHeight="1"/>
  </sheetData>
  <mergeCells count="15">
    <mergeCell ref="B17:B29"/>
    <mergeCell ref="B14:C14"/>
    <mergeCell ref="B13:C13"/>
    <mergeCell ref="B8:C8"/>
    <mergeCell ref="B7:C7"/>
    <mergeCell ref="B15:C15"/>
    <mergeCell ref="B16:C16"/>
    <mergeCell ref="B3:C3"/>
    <mergeCell ref="B9:C9"/>
    <mergeCell ref="B10:C10"/>
    <mergeCell ref="B11:C11"/>
    <mergeCell ref="B12:C12"/>
    <mergeCell ref="B6:C6"/>
    <mergeCell ref="B4:C4"/>
    <mergeCell ref="B5:C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HQ38"/>
  <sheetViews>
    <sheetView workbookViewId="0">
      <pane xSplit="2" ySplit="4" topLeftCell="C5" activePane="bottomRight" state="frozen"/>
      <selection pane="topRight" activeCell="C1" sqref="C1"/>
      <selection pane="bottomLeft" activeCell="A5" sqref="A5"/>
      <selection pane="bottomRight" activeCell="H5" sqref="H5:H10"/>
    </sheetView>
  </sheetViews>
  <sheetFormatPr defaultColWidth="9" defaultRowHeight="14.25"/>
  <cols>
    <col min="1" max="2" width="9" style="53"/>
    <col min="3" max="3" width="20.625" style="53" customWidth="1"/>
    <col min="4" max="4" width="10.625" style="53" customWidth="1"/>
    <col min="5" max="7" width="10.625" style="58" customWidth="1"/>
    <col min="8" max="8" width="10.625" style="61" customWidth="1"/>
    <col min="9" max="9" width="10.625" style="58" customWidth="1"/>
    <col min="10" max="93" width="9" style="163" customWidth="1"/>
    <col min="94" max="97" width="10.625" style="53" customWidth="1"/>
    <col min="98" max="98" width="9" style="163" customWidth="1"/>
    <col min="99" max="184" width="9" style="53" customWidth="1"/>
    <col min="185" max="223" width="9" style="163" customWidth="1"/>
    <col min="224" max="225" width="9" style="163"/>
    <col min="226" max="16384" width="9" style="53"/>
  </cols>
  <sheetData>
    <row r="1" spans="2:225" ht="15" thickBot="1"/>
    <row r="2" spans="2:225">
      <c r="B2" s="1152"/>
      <c r="C2" s="1155" t="s">
        <v>123</v>
      </c>
      <c r="D2" s="1125"/>
      <c r="E2" s="1125"/>
      <c r="F2" s="1125"/>
      <c r="G2" s="1125"/>
      <c r="H2" s="1125"/>
      <c r="I2" s="1156"/>
      <c r="J2" s="1147" t="s">
        <v>315</v>
      </c>
      <c r="K2" s="1148"/>
      <c r="L2" s="1148"/>
      <c r="M2" s="1148"/>
      <c r="N2" s="1148"/>
      <c r="O2" s="1148"/>
      <c r="P2" s="1148"/>
      <c r="Q2" s="1148"/>
      <c r="R2" s="1148"/>
      <c r="S2" s="1148"/>
      <c r="T2" s="1148"/>
      <c r="U2" s="1148"/>
      <c r="V2" s="1148"/>
      <c r="W2" s="1148"/>
      <c r="X2" s="1148"/>
      <c r="Y2" s="1148"/>
      <c r="Z2" s="1148"/>
      <c r="AA2" s="1148"/>
      <c r="AB2" s="1148"/>
      <c r="AC2" s="1148"/>
      <c r="AD2" s="1148"/>
      <c r="AE2" s="1148"/>
      <c r="AF2" s="1148"/>
      <c r="AG2" s="1148"/>
      <c r="AH2" s="1148"/>
      <c r="AI2" s="1148"/>
      <c r="AJ2" s="1148"/>
      <c r="AK2" s="1148"/>
      <c r="AL2" s="1148"/>
      <c r="AM2" s="1148"/>
      <c r="AN2" s="1148"/>
      <c r="AO2" s="1148"/>
      <c r="AP2" s="1148"/>
      <c r="AQ2" s="1148"/>
      <c r="AR2" s="1148"/>
      <c r="AS2" s="1148"/>
      <c r="AT2" s="1148"/>
      <c r="AU2" s="1148"/>
      <c r="AV2" s="1148"/>
      <c r="AW2" s="1148"/>
      <c r="AX2" s="1148"/>
      <c r="AY2" s="1149"/>
      <c r="AZ2" s="1147" t="s">
        <v>314</v>
      </c>
      <c r="BA2" s="1148"/>
      <c r="BB2" s="1148"/>
      <c r="BC2" s="1148"/>
      <c r="BD2" s="1148"/>
      <c r="BE2" s="1148"/>
      <c r="BF2" s="1148"/>
      <c r="BG2" s="1148"/>
      <c r="BH2" s="1148"/>
      <c r="BI2" s="1148"/>
      <c r="BJ2" s="1148"/>
      <c r="BK2" s="1148"/>
      <c r="BL2" s="1148"/>
      <c r="BM2" s="1148"/>
      <c r="BN2" s="1148"/>
      <c r="BO2" s="1148"/>
      <c r="BP2" s="1148"/>
      <c r="BQ2" s="1148"/>
      <c r="BR2" s="1148"/>
      <c r="BS2" s="1148"/>
      <c r="BT2" s="1148"/>
      <c r="BU2" s="1148"/>
      <c r="BV2" s="1148"/>
      <c r="BW2" s="1148"/>
      <c r="BX2" s="1148"/>
      <c r="BY2" s="1148"/>
      <c r="BZ2" s="1148"/>
      <c r="CA2" s="1148"/>
      <c r="CB2" s="1148"/>
      <c r="CC2" s="1148"/>
      <c r="CD2" s="1148"/>
      <c r="CE2" s="1148"/>
      <c r="CF2" s="1148"/>
      <c r="CG2" s="1148"/>
      <c r="CH2" s="1148"/>
      <c r="CI2" s="1148"/>
      <c r="CJ2" s="1148"/>
      <c r="CK2" s="1148"/>
      <c r="CL2" s="1148"/>
      <c r="CM2" s="1148"/>
      <c r="CN2" s="1148"/>
      <c r="CO2" s="1149"/>
      <c r="CP2" s="365"/>
      <c r="CQ2" s="365"/>
      <c r="CR2" s="365"/>
      <c r="CS2" s="365"/>
      <c r="GC2" s="163" t="s">
        <v>125</v>
      </c>
      <c r="GD2" s="163" t="s">
        <v>125</v>
      </c>
      <c r="GE2" s="163" t="s">
        <v>125</v>
      </c>
      <c r="GF2" s="163" t="s">
        <v>125</v>
      </c>
      <c r="GG2" s="163" t="s">
        <v>125</v>
      </c>
      <c r="GH2" s="163" t="s">
        <v>125</v>
      </c>
      <c r="GI2" s="163" t="s">
        <v>125</v>
      </c>
      <c r="GJ2" s="163" t="s">
        <v>125</v>
      </c>
      <c r="GK2" s="163" t="s">
        <v>125</v>
      </c>
      <c r="GL2" s="163" t="s">
        <v>125</v>
      </c>
      <c r="GM2" s="163" t="s">
        <v>125</v>
      </c>
      <c r="GN2" s="163" t="s">
        <v>125</v>
      </c>
      <c r="GO2" s="163" t="s">
        <v>125</v>
      </c>
      <c r="GP2" s="163" t="s">
        <v>125</v>
      </c>
      <c r="GQ2" s="163" t="s">
        <v>125</v>
      </c>
      <c r="GR2" s="163" t="s">
        <v>125</v>
      </c>
      <c r="GS2" s="163" t="s">
        <v>125</v>
      </c>
      <c r="GT2" s="163" t="s">
        <v>125</v>
      </c>
      <c r="GU2" s="163" t="s">
        <v>125</v>
      </c>
      <c r="GV2" s="163" t="s">
        <v>125</v>
      </c>
      <c r="GW2" s="163" t="s">
        <v>125</v>
      </c>
      <c r="GX2" s="163" t="s">
        <v>125</v>
      </c>
      <c r="GY2" s="163" t="s">
        <v>125</v>
      </c>
      <c r="GZ2" s="163" t="s">
        <v>125</v>
      </c>
      <c r="HA2" s="163" t="s">
        <v>125</v>
      </c>
      <c r="HB2" s="163" t="s">
        <v>125</v>
      </c>
      <c r="HC2" s="163" t="s">
        <v>125</v>
      </c>
      <c r="HD2" s="163" t="s">
        <v>125</v>
      </c>
      <c r="HE2" s="163" t="s">
        <v>125</v>
      </c>
      <c r="HF2" s="163" t="s">
        <v>125</v>
      </c>
      <c r="HG2" s="163" t="s">
        <v>125</v>
      </c>
      <c r="HH2" s="163" t="s">
        <v>125</v>
      </c>
      <c r="HI2" s="163" t="s">
        <v>125</v>
      </c>
      <c r="HJ2" s="163" t="s">
        <v>125</v>
      </c>
      <c r="HK2" s="163" t="s">
        <v>125</v>
      </c>
      <c r="HL2" s="163" t="s">
        <v>125</v>
      </c>
      <c r="HM2" s="163" t="s">
        <v>125</v>
      </c>
      <c r="HN2" s="163" t="s">
        <v>125</v>
      </c>
      <c r="HO2" s="163" t="s">
        <v>125</v>
      </c>
      <c r="HP2" s="163" t="s">
        <v>125</v>
      </c>
      <c r="HQ2" s="163" t="s">
        <v>125</v>
      </c>
    </row>
    <row r="3" spans="2:225" ht="27" customHeight="1">
      <c r="B3" s="1153"/>
      <c r="C3" s="1112" t="s">
        <v>122</v>
      </c>
      <c r="D3" s="56" t="s">
        <v>118</v>
      </c>
      <c r="E3" s="59" t="s">
        <v>119</v>
      </c>
      <c r="F3" s="68" t="s">
        <v>196</v>
      </c>
      <c r="G3" s="59" t="s">
        <v>126</v>
      </c>
      <c r="H3" s="62" t="s">
        <v>120</v>
      </c>
      <c r="I3" s="171" t="s">
        <v>121</v>
      </c>
      <c r="J3" s="166">
        <f t="shared" ref="J3:AK3" si="0">K3-1</f>
        <v>-29</v>
      </c>
      <c r="K3" s="57">
        <f t="shared" si="0"/>
        <v>-28</v>
      </c>
      <c r="L3" s="57">
        <f t="shared" si="0"/>
        <v>-27</v>
      </c>
      <c r="M3" s="57">
        <f t="shared" si="0"/>
        <v>-26</v>
      </c>
      <c r="N3" s="57">
        <f t="shared" si="0"/>
        <v>-25</v>
      </c>
      <c r="O3" s="57">
        <f t="shared" si="0"/>
        <v>-24</v>
      </c>
      <c r="P3" s="57">
        <f t="shared" si="0"/>
        <v>-23</v>
      </c>
      <c r="Q3" s="57">
        <f t="shared" si="0"/>
        <v>-22</v>
      </c>
      <c r="R3" s="57">
        <f t="shared" si="0"/>
        <v>-21</v>
      </c>
      <c r="S3" s="57">
        <f t="shared" si="0"/>
        <v>-20</v>
      </c>
      <c r="T3" s="57">
        <f t="shared" si="0"/>
        <v>-19</v>
      </c>
      <c r="U3" s="57">
        <f t="shared" si="0"/>
        <v>-18</v>
      </c>
      <c r="V3" s="57">
        <f t="shared" si="0"/>
        <v>-17</v>
      </c>
      <c r="W3" s="57">
        <f t="shared" si="0"/>
        <v>-16</v>
      </c>
      <c r="X3" s="57">
        <f t="shared" si="0"/>
        <v>-15</v>
      </c>
      <c r="Y3" s="57">
        <f t="shared" si="0"/>
        <v>-14</v>
      </c>
      <c r="Z3" s="57">
        <f t="shared" si="0"/>
        <v>-13</v>
      </c>
      <c r="AA3" s="57">
        <f t="shared" si="0"/>
        <v>-12</v>
      </c>
      <c r="AB3" s="57">
        <f t="shared" si="0"/>
        <v>-11</v>
      </c>
      <c r="AC3" s="57">
        <f t="shared" si="0"/>
        <v>-10</v>
      </c>
      <c r="AD3" s="57">
        <f t="shared" si="0"/>
        <v>-9</v>
      </c>
      <c r="AE3" s="57">
        <f t="shared" si="0"/>
        <v>-8</v>
      </c>
      <c r="AF3" s="57">
        <f t="shared" si="0"/>
        <v>-7</v>
      </c>
      <c r="AG3" s="57">
        <f t="shared" si="0"/>
        <v>-6</v>
      </c>
      <c r="AH3" s="57">
        <f t="shared" si="0"/>
        <v>-5</v>
      </c>
      <c r="AI3" s="57">
        <f t="shared" si="0"/>
        <v>-4</v>
      </c>
      <c r="AJ3" s="57">
        <f t="shared" si="0"/>
        <v>-3</v>
      </c>
      <c r="AK3" s="57">
        <f t="shared" si="0"/>
        <v>-2</v>
      </c>
      <c r="AL3" s="676">
        <f>AM3-1</f>
        <v>-1</v>
      </c>
      <c r="AM3" s="57">
        <f>入力⑧乳牛増殖計画!G4</f>
        <v>0</v>
      </c>
      <c r="AN3" s="57">
        <f>入力⑧乳牛増殖計画!H4</f>
        <v>1</v>
      </c>
      <c r="AO3" s="57">
        <f>入力⑧乳牛増殖計画!I4</f>
        <v>2</v>
      </c>
      <c r="AP3" s="57">
        <f>入力⑧乳牛増殖計画!J4</f>
        <v>3</v>
      </c>
      <c r="AQ3" s="57">
        <f>入力⑧乳牛増殖計画!K4</f>
        <v>4</v>
      </c>
      <c r="AR3" s="57">
        <f>入力⑧乳牛増殖計画!L4</f>
        <v>5</v>
      </c>
      <c r="AS3" s="57">
        <f>入力⑧乳牛増殖計画!M4</f>
        <v>6</v>
      </c>
      <c r="AT3" s="57">
        <f>入力⑧乳牛増殖計画!N4</f>
        <v>7</v>
      </c>
      <c r="AU3" s="57">
        <f>入力⑧乳牛増殖計画!O4</f>
        <v>8</v>
      </c>
      <c r="AV3" s="942">
        <f>入力⑧乳牛増殖計画!P4</f>
        <v>9</v>
      </c>
      <c r="AW3" s="57">
        <f>入力⑧乳牛増殖計画!Q4</f>
        <v>10</v>
      </c>
      <c r="AX3" s="57">
        <f>入力⑧乳牛増殖計画!R4</f>
        <v>11</v>
      </c>
      <c r="AY3" s="77">
        <f>入力⑧乳牛増殖計画!S4</f>
        <v>12</v>
      </c>
      <c r="AZ3" s="676">
        <f t="shared" ref="AZ3:CA3" si="1">BA3-1</f>
        <v>-29</v>
      </c>
      <c r="BA3" s="57">
        <f t="shared" si="1"/>
        <v>-28</v>
      </c>
      <c r="BB3" s="57">
        <f t="shared" si="1"/>
        <v>-27</v>
      </c>
      <c r="BC3" s="57">
        <f t="shared" si="1"/>
        <v>-26</v>
      </c>
      <c r="BD3" s="57">
        <f t="shared" si="1"/>
        <v>-25</v>
      </c>
      <c r="BE3" s="57">
        <f t="shared" si="1"/>
        <v>-24</v>
      </c>
      <c r="BF3" s="57">
        <f t="shared" si="1"/>
        <v>-23</v>
      </c>
      <c r="BG3" s="57">
        <f t="shared" si="1"/>
        <v>-22</v>
      </c>
      <c r="BH3" s="57">
        <f t="shared" si="1"/>
        <v>-21</v>
      </c>
      <c r="BI3" s="57">
        <f t="shared" si="1"/>
        <v>-20</v>
      </c>
      <c r="BJ3" s="57">
        <f t="shared" si="1"/>
        <v>-19</v>
      </c>
      <c r="BK3" s="57">
        <f t="shared" si="1"/>
        <v>-18</v>
      </c>
      <c r="BL3" s="57">
        <f t="shared" si="1"/>
        <v>-17</v>
      </c>
      <c r="BM3" s="57">
        <f t="shared" si="1"/>
        <v>-16</v>
      </c>
      <c r="BN3" s="57">
        <f t="shared" si="1"/>
        <v>-15</v>
      </c>
      <c r="BO3" s="57">
        <f t="shared" si="1"/>
        <v>-14</v>
      </c>
      <c r="BP3" s="57">
        <f t="shared" si="1"/>
        <v>-13</v>
      </c>
      <c r="BQ3" s="57">
        <f t="shared" si="1"/>
        <v>-12</v>
      </c>
      <c r="BR3" s="57">
        <f t="shared" si="1"/>
        <v>-11</v>
      </c>
      <c r="BS3" s="57">
        <f t="shared" si="1"/>
        <v>-10</v>
      </c>
      <c r="BT3" s="57">
        <f t="shared" si="1"/>
        <v>-9</v>
      </c>
      <c r="BU3" s="57">
        <f t="shared" si="1"/>
        <v>-8</v>
      </c>
      <c r="BV3" s="57">
        <f t="shared" si="1"/>
        <v>-7</v>
      </c>
      <c r="BW3" s="57">
        <f t="shared" si="1"/>
        <v>-6</v>
      </c>
      <c r="BX3" s="57">
        <f t="shared" si="1"/>
        <v>-5</v>
      </c>
      <c r="BY3" s="57">
        <f t="shared" si="1"/>
        <v>-4</v>
      </c>
      <c r="BZ3" s="57">
        <f t="shared" si="1"/>
        <v>-3</v>
      </c>
      <c r="CA3" s="57">
        <f t="shared" si="1"/>
        <v>-2</v>
      </c>
      <c r="CB3" s="57">
        <f>CC3-1</f>
        <v>-1</v>
      </c>
      <c r="CC3" s="57">
        <f>入力⑧乳牛増殖計画!G4</f>
        <v>0</v>
      </c>
      <c r="CD3" s="57">
        <f>入力⑧乳牛増殖計画!H4</f>
        <v>1</v>
      </c>
      <c r="CE3" s="57">
        <f>入力⑧乳牛増殖計画!I4</f>
        <v>2</v>
      </c>
      <c r="CF3" s="57">
        <f>入力⑧乳牛増殖計画!J4</f>
        <v>3</v>
      </c>
      <c r="CG3" s="57">
        <f>入力⑧乳牛増殖計画!K4</f>
        <v>4</v>
      </c>
      <c r="CH3" s="57">
        <f>入力⑧乳牛増殖計画!L4</f>
        <v>5</v>
      </c>
      <c r="CI3" s="57">
        <f>入力⑧乳牛増殖計画!M4</f>
        <v>6</v>
      </c>
      <c r="CJ3" s="57">
        <f>入力⑧乳牛増殖計画!N4</f>
        <v>7</v>
      </c>
      <c r="CK3" s="57">
        <f>入力⑧乳牛増殖計画!O4</f>
        <v>8</v>
      </c>
      <c r="CL3" s="57">
        <f>入力⑧乳牛増殖計画!P4</f>
        <v>9</v>
      </c>
      <c r="CM3" s="57">
        <f>入力⑧乳牛増殖計画!Q4</f>
        <v>10</v>
      </c>
      <c r="CN3" s="57">
        <f>入力⑧乳牛増殖計画!R4</f>
        <v>11</v>
      </c>
      <c r="CO3" s="77">
        <f>入力⑧乳牛増殖計画!S4</f>
        <v>12</v>
      </c>
      <c r="CP3" s="54"/>
      <c r="CQ3" s="54" t="s">
        <v>127</v>
      </c>
      <c r="CR3" s="66">
        <v>1</v>
      </c>
      <c r="CS3" s="66"/>
      <c r="CU3" s="54">
        <f t="shared" ref="CU3:DV3" si="2">CV3-1</f>
        <v>-29</v>
      </c>
      <c r="CV3" s="54">
        <f t="shared" si="2"/>
        <v>-28</v>
      </c>
      <c r="CW3" s="54">
        <f t="shared" si="2"/>
        <v>-27</v>
      </c>
      <c r="CX3" s="54">
        <f t="shared" si="2"/>
        <v>-26</v>
      </c>
      <c r="CY3" s="54">
        <f t="shared" si="2"/>
        <v>-25</v>
      </c>
      <c r="CZ3" s="54">
        <f t="shared" si="2"/>
        <v>-24</v>
      </c>
      <c r="DA3" s="54">
        <f t="shared" si="2"/>
        <v>-23</v>
      </c>
      <c r="DB3" s="54">
        <f t="shared" si="2"/>
        <v>-22</v>
      </c>
      <c r="DC3" s="54">
        <f t="shared" si="2"/>
        <v>-21</v>
      </c>
      <c r="DD3" s="54">
        <f t="shared" si="2"/>
        <v>-20</v>
      </c>
      <c r="DE3" s="54">
        <f t="shared" si="2"/>
        <v>-19</v>
      </c>
      <c r="DF3" s="54">
        <f t="shared" si="2"/>
        <v>-18</v>
      </c>
      <c r="DG3" s="54">
        <f t="shared" si="2"/>
        <v>-17</v>
      </c>
      <c r="DH3" s="54">
        <f t="shared" si="2"/>
        <v>-16</v>
      </c>
      <c r="DI3" s="54">
        <f t="shared" si="2"/>
        <v>-15</v>
      </c>
      <c r="DJ3" s="54">
        <f t="shared" si="2"/>
        <v>-14</v>
      </c>
      <c r="DK3" s="54">
        <f t="shared" si="2"/>
        <v>-13</v>
      </c>
      <c r="DL3" s="54">
        <f t="shared" si="2"/>
        <v>-12</v>
      </c>
      <c r="DM3" s="54">
        <f t="shared" si="2"/>
        <v>-11</v>
      </c>
      <c r="DN3" s="54">
        <f t="shared" si="2"/>
        <v>-10</v>
      </c>
      <c r="DO3" s="54">
        <f t="shared" si="2"/>
        <v>-9</v>
      </c>
      <c r="DP3" s="54">
        <f t="shared" si="2"/>
        <v>-8</v>
      </c>
      <c r="DQ3" s="54">
        <f t="shared" si="2"/>
        <v>-7</v>
      </c>
      <c r="DR3" s="54">
        <f t="shared" si="2"/>
        <v>-6</v>
      </c>
      <c r="DS3" s="54">
        <f t="shared" si="2"/>
        <v>-5</v>
      </c>
      <c r="DT3" s="54">
        <f t="shared" si="2"/>
        <v>-4</v>
      </c>
      <c r="DU3" s="54">
        <f t="shared" si="2"/>
        <v>-3</v>
      </c>
      <c r="DV3" s="54">
        <f t="shared" si="2"/>
        <v>-2</v>
      </c>
      <c r="DW3" s="54">
        <f>DX3-1</f>
        <v>-1</v>
      </c>
      <c r="DX3" s="54">
        <f t="shared" ref="DX3:EJ3" si="3">AM3</f>
        <v>0</v>
      </c>
      <c r="DY3" s="54">
        <f t="shared" si="3"/>
        <v>1</v>
      </c>
      <c r="DZ3" s="54">
        <f t="shared" si="3"/>
        <v>2</v>
      </c>
      <c r="EA3" s="54">
        <f t="shared" si="3"/>
        <v>3</v>
      </c>
      <c r="EB3" s="54">
        <f t="shared" si="3"/>
        <v>4</v>
      </c>
      <c r="EC3" s="54">
        <f t="shared" si="3"/>
        <v>5</v>
      </c>
      <c r="ED3" s="54">
        <f t="shared" si="3"/>
        <v>6</v>
      </c>
      <c r="EE3" s="54">
        <f t="shared" si="3"/>
        <v>7</v>
      </c>
      <c r="EF3" s="54">
        <f t="shared" si="3"/>
        <v>8</v>
      </c>
      <c r="EG3" s="54">
        <f t="shared" si="3"/>
        <v>9</v>
      </c>
      <c r="EH3" s="54">
        <f t="shared" si="3"/>
        <v>10</v>
      </c>
      <c r="EI3" s="54">
        <f t="shared" si="3"/>
        <v>11</v>
      </c>
      <c r="EJ3" s="54">
        <f t="shared" si="3"/>
        <v>12</v>
      </c>
      <c r="EK3" s="54"/>
      <c r="EL3" s="54">
        <f t="shared" ref="EL3:FM3" si="4">EM3-1</f>
        <v>-29</v>
      </c>
      <c r="EM3" s="54">
        <f t="shared" si="4"/>
        <v>-28</v>
      </c>
      <c r="EN3" s="54">
        <f t="shared" si="4"/>
        <v>-27</v>
      </c>
      <c r="EO3" s="54">
        <f t="shared" si="4"/>
        <v>-26</v>
      </c>
      <c r="EP3" s="54">
        <f t="shared" si="4"/>
        <v>-25</v>
      </c>
      <c r="EQ3" s="54">
        <f t="shared" si="4"/>
        <v>-24</v>
      </c>
      <c r="ER3" s="54">
        <f t="shared" si="4"/>
        <v>-23</v>
      </c>
      <c r="ES3" s="54">
        <f t="shared" si="4"/>
        <v>-22</v>
      </c>
      <c r="ET3" s="54">
        <f t="shared" si="4"/>
        <v>-21</v>
      </c>
      <c r="EU3" s="54">
        <f t="shared" si="4"/>
        <v>-20</v>
      </c>
      <c r="EV3" s="54">
        <f t="shared" si="4"/>
        <v>-19</v>
      </c>
      <c r="EW3" s="54">
        <f t="shared" si="4"/>
        <v>-18</v>
      </c>
      <c r="EX3" s="54">
        <f t="shared" si="4"/>
        <v>-17</v>
      </c>
      <c r="EY3" s="54">
        <f t="shared" si="4"/>
        <v>-16</v>
      </c>
      <c r="EZ3" s="54">
        <f t="shared" si="4"/>
        <v>-15</v>
      </c>
      <c r="FA3" s="54">
        <f t="shared" si="4"/>
        <v>-14</v>
      </c>
      <c r="FB3" s="54">
        <f t="shared" si="4"/>
        <v>-13</v>
      </c>
      <c r="FC3" s="54">
        <f t="shared" si="4"/>
        <v>-12</v>
      </c>
      <c r="FD3" s="54">
        <f t="shared" si="4"/>
        <v>-11</v>
      </c>
      <c r="FE3" s="54">
        <f t="shared" si="4"/>
        <v>-10</v>
      </c>
      <c r="FF3" s="54">
        <f t="shared" si="4"/>
        <v>-9</v>
      </c>
      <c r="FG3" s="54">
        <f t="shared" si="4"/>
        <v>-8</v>
      </c>
      <c r="FH3" s="54">
        <f t="shared" si="4"/>
        <v>-7</v>
      </c>
      <c r="FI3" s="54">
        <f t="shared" si="4"/>
        <v>-6</v>
      </c>
      <c r="FJ3" s="54">
        <f t="shared" si="4"/>
        <v>-5</v>
      </c>
      <c r="FK3" s="54">
        <f t="shared" si="4"/>
        <v>-4</v>
      </c>
      <c r="FL3" s="54">
        <f t="shared" si="4"/>
        <v>-3</v>
      </c>
      <c r="FM3" s="54">
        <f t="shared" si="4"/>
        <v>-2</v>
      </c>
      <c r="FN3" s="54">
        <f>FO3-1</f>
        <v>-1</v>
      </c>
      <c r="FO3" s="54">
        <f t="shared" ref="FO3:GA3" si="5">AM3</f>
        <v>0</v>
      </c>
      <c r="FP3" s="54">
        <f t="shared" si="5"/>
        <v>1</v>
      </c>
      <c r="FQ3" s="54">
        <f t="shared" si="5"/>
        <v>2</v>
      </c>
      <c r="FR3" s="54">
        <f t="shared" si="5"/>
        <v>3</v>
      </c>
      <c r="FS3" s="54">
        <f t="shared" si="5"/>
        <v>4</v>
      </c>
      <c r="FT3" s="54">
        <f t="shared" si="5"/>
        <v>5</v>
      </c>
      <c r="FU3" s="54">
        <f t="shared" si="5"/>
        <v>6</v>
      </c>
      <c r="FV3" s="54">
        <f t="shared" si="5"/>
        <v>7</v>
      </c>
      <c r="FW3" s="54">
        <f t="shared" si="5"/>
        <v>8</v>
      </c>
      <c r="FX3" s="54">
        <f t="shared" si="5"/>
        <v>9</v>
      </c>
      <c r="FY3" s="54">
        <f t="shared" si="5"/>
        <v>10</v>
      </c>
      <c r="FZ3" s="54">
        <f t="shared" si="5"/>
        <v>11</v>
      </c>
      <c r="GA3" s="54">
        <f t="shared" si="5"/>
        <v>12</v>
      </c>
      <c r="GB3" s="54"/>
      <c r="GC3" s="54">
        <f t="shared" ref="GC3:HQ3" si="6">K3</f>
        <v>-28</v>
      </c>
      <c r="GD3" s="54">
        <f t="shared" si="6"/>
        <v>-27</v>
      </c>
      <c r="GE3" s="54">
        <f t="shared" si="6"/>
        <v>-26</v>
      </c>
      <c r="GF3" s="54">
        <f t="shared" si="6"/>
        <v>-25</v>
      </c>
      <c r="GG3" s="54">
        <f t="shared" si="6"/>
        <v>-24</v>
      </c>
      <c r="GH3" s="54">
        <f t="shared" si="6"/>
        <v>-23</v>
      </c>
      <c r="GI3" s="54">
        <f t="shared" si="6"/>
        <v>-22</v>
      </c>
      <c r="GJ3" s="54">
        <f t="shared" si="6"/>
        <v>-21</v>
      </c>
      <c r="GK3" s="54">
        <f t="shared" si="6"/>
        <v>-20</v>
      </c>
      <c r="GL3" s="54">
        <f t="shared" si="6"/>
        <v>-19</v>
      </c>
      <c r="GM3" s="54">
        <f t="shared" si="6"/>
        <v>-18</v>
      </c>
      <c r="GN3" s="54">
        <f t="shared" si="6"/>
        <v>-17</v>
      </c>
      <c r="GO3" s="54">
        <f t="shared" si="6"/>
        <v>-16</v>
      </c>
      <c r="GP3" s="54">
        <f t="shared" si="6"/>
        <v>-15</v>
      </c>
      <c r="GQ3" s="54">
        <f t="shared" si="6"/>
        <v>-14</v>
      </c>
      <c r="GR3" s="54">
        <f t="shared" si="6"/>
        <v>-13</v>
      </c>
      <c r="GS3" s="54">
        <f t="shared" si="6"/>
        <v>-12</v>
      </c>
      <c r="GT3" s="54">
        <f t="shared" si="6"/>
        <v>-11</v>
      </c>
      <c r="GU3" s="54">
        <f t="shared" si="6"/>
        <v>-10</v>
      </c>
      <c r="GV3" s="54">
        <f t="shared" si="6"/>
        <v>-9</v>
      </c>
      <c r="GW3" s="54">
        <f t="shared" si="6"/>
        <v>-8</v>
      </c>
      <c r="GX3" s="54">
        <f t="shared" si="6"/>
        <v>-7</v>
      </c>
      <c r="GY3" s="54">
        <f t="shared" si="6"/>
        <v>-6</v>
      </c>
      <c r="GZ3" s="54">
        <f t="shared" si="6"/>
        <v>-5</v>
      </c>
      <c r="HA3" s="54">
        <f t="shared" si="6"/>
        <v>-4</v>
      </c>
      <c r="HB3" s="54">
        <f t="shared" si="6"/>
        <v>-3</v>
      </c>
      <c r="HC3" s="54">
        <f t="shared" si="6"/>
        <v>-2</v>
      </c>
      <c r="HD3" s="54">
        <f t="shared" si="6"/>
        <v>-1</v>
      </c>
      <c r="HE3" s="54">
        <f t="shared" si="6"/>
        <v>0</v>
      </c>
      <c r="HF3" s="54">
        <f t="shared" si="6"/>
        <v>1</v>
      </c>
      <c r="HG3" s="54">
        <f t="shared" si="6"/>
        <v>2</v>
      </c>
      <c r="HH3" s="54">
        <f t="shared" si="6"/>
        <v>3</v>
      </c>
      <c r="HI3" s="54">
        <f t="shared" si="6"/>
        <v>4</v>
      </c>
      <c r="HJ3" s="54">
        <f t="shared" si="6"/>
        <v>5</v>
      </c>
      <c r="HK3" s="54">
        <f t="shared" si="6"/>
        <v>6</v>
      </c>
      <c r="HL3" s="54">
        <f t="shared" si="6"/>
        <v>7</v>
      </c>
      <c r="HM3" s="54">
        <f t="shared" si="6"/>
        <v>8</v>
      </c>
      <c r="HN3" s="54">
        <f t="shared" si="6"/>
        <v>9</v>
      </c>
      <c r="HO3" s="54">
        <f t="shared" si="6"/>
        <v>10</v>
      </c>
      <c r="HP3" s="54">
        <f t="shared" si="6"/>
        <v>11</v>
      </c>
      <c r="HQ3" s="54">
        <f t="shared" si="6"/>
        <v>12</v>
      </c>
    </row>
    <row r="4" spans="2:225" ht="12" customHeight="1" thickBot="1">
      <c r="B4" s="1154"/>
      <c r="C4" s="1157"/>
      <c r="D4" s="165" t="s">
        <v>124</v>
      </c>
      <c r="E4" s="183" t="s">
        <v>112</v>
      </c>
      <c r="F4" s="183" t="s">
        <v>124</v>
      </c>
      <c r="G4" s="183"/>
      <c r="H4" s="184" t="s">
        <v>25</v>
      </c>
      <c r="I4" s="185" t="s">
        <v>124</v>
      </c>
      <c r="J4" s="164" t="s">
        <v>313</v>
      </c>
      <c r="K4" s="165" t="s">
        <v>313</v>
      </c>
      <c r="L4" s="165" t="s">
        <v>313</v>
      </c>
      <c r="M4" s="165" t="s">
        <v>313</v>
      </c>
      <c r="N4" s="165" t="s">
        <v>313</v>
      </c>
      <c r="O4" s="165" t="s">
        <v>313</v>
      </c>
      <c r="P4" s="165" t="s">
        <v>313</v>
      </c>
      <c r="Q4" s="165" t="s">
        <v>313</v>
      </c>
      <c r="R4" s="165" t="s">
        <v>313</v>
      </c>
      <c r="S4" s="165" t="s">
        <v>313</v>
      </c>
      <c r="T4" s="165" t="s">
        <v>313</v>
      </c>
      <c r="U4" s="165" t="s">
        <v>313</v>
      </c>
      <c r="V4" s="165" t="s">
        <v>313</v>
      </c>
      <c r="W4" s="165" t="s">
        <v>313</v>
      </c>
      <c r="X4" s="165" t="s">
        <v>313</v>
      </c>
      <c r="Y4" s="165" t="s">
        <v>313</v>
      </c>
      <c r="Z4" s="165" t="s">
        <v>313</v>
      </c>
      <c r="AA4" s="165" t="s">
        <v>313</v>
      </c>
      <c r="AB4" s="165" t="s">
        <v>313</v>
      </c>
      <c r="AC4" s="165" t="s">
        <v>313</v>
      </c>
      <c r="AD4" s="165" t="s">
        <v>313</v>
      </c>
      <c r="AE4" s="165" t="s">
        <v>313</v>
      </c>
      <c r="AF4" s="165" t="s">
        <v>313</v>
      </c>
      <c r="AG4" s="165" t="s">
        <v>313</v>
      </c>
      <c r="AH4" s="165" t="s">
        <v>313</v>
      </c>
      <c r="AI4" s="165" t="s">
        <v>313</v>
      </c>
      <c r="AJ4" s="165" t="s">
        <v>313</v>
      </c>
      <c r="AK4" s="165" t="s">
        <v>313</v>
      </c>
      <c r="AL4" s="677" t="s">
        <v>112</v>
      </c>
      <c r="AM4" s="165" t="s">
        <v>112</v>
      </c>
      <c r="AN4" s="165" t="s">
        <v>112</v>
      </c>
      <c r="AO4" s="165" t="s">
        <v>112</v>
      </c>
      <c r="AP4" s="165" t="s">
        <v>112</v>
      </c>
      <c r="AQ4" s="165" t="s">
        <v>112</v>
      </c>
      <c r="AR4" s="165" t="s">
        <v>112</v>
      </c>
      <c r="AS4" s="165" t="s">
        <v>112</v>
      </c>
      <c r="AT4" s="165" t="s">
        <v>112</v>
      </c>
      <c r="AU4" s="165" t="s">
        <v>112</v>
      </c>
      <c r="AV4" s="943" t="s">
        <v>112</v>
      </c>
      <c r="AW4" s="165" t="s">
        <v>112</v>
      </c>
      <c r="AX4" s="165" t="s">
        <v>112</v>
      </c>
      <c r="AY4" s="88" t="s">
        <v>112</v>
      </c>
      <c r="AZ4" s="677" t="s">
        <v>313</v>
      </c>
      <c r="BA4" s="165" t="s">
        <v>313</v>
      </c>
      <c r="BB4" s="165" t="s">
        <v>313</v>
      </c>
      <c r="BC4" s="165" t="s">
        <v>313</v>
      </c>
      <c r="BD4" s="165" t="s">
        <v>313</v>
      </c>
      <c r="BE4" s="165" t="s">
        <v>313</v>
      </c>
      <c r="BF4" s="165" t="s">
        <v>313</v>
      </c>
      <c r="BG4" s="165" t="s">
        <v>313</v>
      </c>
      <c r="BH4" s="165" t="s">
        <v>313</v>
      </c>
      <c r="BI4" s="165" t="s">
        <v>313</v>
      </c>
      <c r="BJ4" s="165" t="s">
        <v>313</v>
      </c>
      <c r="BK4" s="165" t="s">
        <v>313</v>
      </c>
      <c r="BL4" s="165" t="s">
        <v>313</v>
      </c>
      <c r="BM4" s="165" t="s">
        <v>313</v>
      </c>
      <c r="BN4" s="165" t="s">
        <v>313</v>
      </c>
      <c r="BO4" s="165" t="s">
        <v>313</v>
      </c>
      <c r="BP4" s="165" t="s">
        <v>313</v>
      </c>
      <c r="BQ4" s="165" t="s">
        <v>313</v>
      </c>
      <c r="BR4" s="165" t="s">
        <v>313</v>
      </c>
      <c r="BS4" s="165" t="s">
        <v>313</v>
      </c>
      <c r="BT4" s="165" t="s">
        <v>313</v>
      </c>
      <c r="BU4" s="165" t="s">
        <v>313</v>
      </c>
      <c r="BV4" s="165" t="s">
        <v>313</v>
      </c>
      <c r="BW4" s="165" t="s">
        <v>313</v>
      </c>
      <c r="BX4" s="165" t="s">
        <v>313</v>
      </c>
      <c r="BY4" s="165" t="s">
        <v>313</v>
      </c>
      <c r="BZ4" s="165" t="s">
        <v>313</v>
      </c>
      <c r="CA4" s="165" t="s">
        <v>313</v>
      </c>
      <c r="CB4" s="165" t="s">
        <v>112</v>
      </c>
      <c r="CC4" s="165" t="s">
        <v>112</v>
      </c>
      <c r="CD4" s="165" t="s">
        <v>112</v>
      </c>
      <c r="CE4" s="165" t="s">
        <v>112</v>
      </c>
      <c r="CF4" s="165" t="s">
        <v>112</v>
      </c>
      <c r="CG4" s="165" t="s">
        <v>112</v>
      </c>
      <c r="CH4" s="165" t="s">
        <v>112</v>
      </c>
      <c r="CI4" s="165" t="s">
        <v>112</v>
      </c>
      <c r="CJ4" s="165" t="s">
        <v>112</v>
      </c>
      <c r="CK4" s="165" t="s">
        <v>112</v>
      </c>
      <c r="CL4" s="165" t="s">
        <v>112</v>
      </c>
      <c r="CM4" s="165" t="s">
        <v>313</v>
      </c>
      <c r="CN4" s="165" t="s">
        <v>313</v>
      </c>
      <c r="CO4" s="88" t="s">
        <v>313</v>
      </c>
      <c r="CP4" s="64"/>
      <c r="CQ4" s="64" t="s">
        <v>128</v>
      </c>
      <c r="CR4" s="67">
        <v>2</v>
      </c>
      <c r="CS4" s="67"/>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row>
    <row r="5" spans="2:225" ht="24" customHeight="1">
      <c r="B5" s="179">
        <v>1</v>
      </c>
      <c r="C5" s="1009"/>
      <c r="D5" s="1010"/>
      <c r="E5" s="1011"/>
      <c r="F5" s="180"/>
      <c r="G5" s="60" t="s">
        <v>128</v>
      </c>
      <c r="H5" s="181"/>
      <c r="I5" s="182">
        <v>0</v>
      </c>
      <c r="J5" s="168">
        <f t="shared" ref="J5:J24" si="7">IF(EL5&lt;1,0,GB5*$H5/100)</f>
        <v>0</v>
      </c>
      <c r="K5" s="682">
        <f t="shared" ref="K5:Z20" si="8">IF(EM5&lt;1,0,GC5*$H5/100)</f>
        <v>0</v>
      </c>
      <c r="L5" s="682">
        <f t="shared" si="8"/>
        <v>0</v>
      </c>
      <c r="M5" s="682">
        <f t="shared" si="8"/>
        <v>0</v>
      </c>
      <c r="N5" s="682">
        <f t="shared" si="8"/>
        <v>0</v>
      </c>
      <c r="O5" s="682">
        <f t="shared" si="8"/>
        <v>0</v>
      </c>
      <c r="P5" s="682">
        <f t="shared" si="8"/>
        <v>0</v>
      </c>
      <c r="Q5" s="682">
        <f t="shared" si="8"/>
        <v>0</v>
      </c>
      <c r="R5" s="682">
        <f t="shared" si="8"/>
        <v>0</v>
      </c>
      <c r="S5" s="682">
        <f t="shared" si="8"/>
        <v>0</v>
      </c>
      <c r="T5" s="682">
        <f t="shared" si="8"/>
        <v>0</v>
      </c>
      <c r="U5" s="682">
        <f t="shared" si="8"/>
        <v>0</v>
      </c>
      <c r="V5" s="682">
        <f>IF(EX5&lt;1,0,GN5*$H5/100)</f>
        <v>0</v>
      </c>
      <c r="W5" s="682">
        <f t="shared" si="8"/>
        <v>0</v>
      </c>
      <c r="X5" s="682">
        <f t="shared" si="8"/>
        <v>0</v>
      </c>
      <c r="Y5" s="682">
        <f t="shared" si="8"/>
        <v>0</v>
      </c>
      <c r="Z5" s="682">
        <f t="shared" si="8"/>
        <v>0</v>
      </c>
      <c r="AA5" s="682">
        <f t="shared" ref="AA5:AP20" si="9">IF(FC5&lt;1,0,GS5*$H5/100)</f>
        <v>0</v>
      </c>
      <c r="AB5" s="682">
        <f t="shared" si="9"/>
        <v>0</v>
      </c>
      <c r="AC5" s="682">
        <f t="shared" si="9"/>
        <v>0</v>
      </c>
      <c r="AD5" s="682">
        <f t="shared" si="9"/>
        <v>0</v>
      </c>
      <c r="AE5" s="682">
        <f t="shared" si="9"/>
        <v>0</v>
      </c>
      <c r="AF5" s="682">
        <f t="shared" si="9"/>
        <v>0</v>
      </c>
      <c r="AG5" s="682">
        <f t="shared" si="9"/>
        <v>0</v>
      </c>
      <c r="AH5" s="682">
        <f t="shared" si="9"/>
        <v>0</v>
      </c>
      <c r="AI5" s="682">
        <f t="shared" si="9"/>
        <v>0</v>
      </c>
      <c r="AJ5" s="682">
        <f t="shared" si="9"/>
        <v>0</v>
      </c>
      <c r="AK5" s="682">
        <f t="shared" si="9"/>
        <v>0</v>
      </c>
      <c r="AL5" s="678">
        <f t="shared" si="9"/>
        <v>0</v>
      </c>
      <c r="AM5" s="206">
        <f>IF(FO5&lt;1,0,HE5*$H5/100)</f>
        <v>0</v>
      </c>
      <c r="AN5" s="206">
        <f t="shared" si="9"/>
        <v>0</v>
      </c>
      <c r="AO5" s="206">
        <f t="shared" si="9"/>
        <v>0</v>
      </c>
      <c r="AP5" s="206">
        <f t="shared" si="9"/>
        <v>0</v>
      </c>
      <c r="AQ5" s="206">
        <f t="shared" ref="AQ5:AV24" si="10">IF(FS5&lt;1,0,HI5*$H5/100)</f>
        <v>0</v>
      </c>
      <c r="AR5" s="206">
        <f t="shared" si="10"/>
        <v>0</v>
      </c>
      <c r="AS5" s="206">
        <f t="shared" si="10"/>
        <v>0</v>
      </c>
      <c r="AT5" s="206">
        <f t="shared" si="10"/>
        <v>0</v>
      </c>
      <c r="AU5" s="206">
        <f t="shared" si="10"/>
        <v>0</v>
      </c>
      <c r="AV5" s="944">
        <f t="shared" si="10"/>
        <v>0</v>
      </c>
      <c r="AW5" s="206">
        <f t="shared" ref="AW5:AW24" si="11">IF(GB5&lt;1,0,HO5*$H5/100)</f>
        <v>0</v>
      </c>
      <c r="AX5" s="206">
        <f t="shared" ref="AX5:AY24" si="12">IF(HE5&lt;1,0,HP5*$H5/100)</f>
        <v>0</v>
      </c>
      <c r="AY5" s="207">
        <f t="shared" si="12"/>
        <v>0</v>
      </c>
      <c r="AZ5" s="948">
        <f t="shared" ref="AZ5:CD5" si="13">IF($CS5=1,IF(CU5&lt;1,0,IF(CU5&gt;($F5-$I5),0,IF(CU5=($F5-$I5),GB5,$CT5-J5))),IF(CU5&lt;1,0,IF(CU5&gt;($F5-$I5),0,IF(CU5=($F5-$I5),GB5,$E5/($F5-$I5)))))</f>
        <v>0</v>
      </c>
      <c r="BA5" s="206">
        <f t="shared" si="13"/>
        <v>0</v>
      </c>
      <c r="BB5" s="206">
        <f t="shared" si="13"/>
        <v>0</v>
      </c>
      <c r="BC5" s="206">
        <f t="shared" si="13"/>
        <v>0</v>
      </c>
      <c r="BD5" s="206">
        <f t="shared" si="13"/>
        <v>0</v>
      </c>
      <c r="BE5" s="206">
        <f t="shared" si="13"/>
        <v>0</v>
      </c>
      <c r="BF5" s="206">
        <f t="shared" si="13"/>
        <v>0</v>
      </c>
      <c r="BG5" s="206">
        <f t="shared" si="13"/>
        <v>0</v>
      </c>
      <c r="BH5" s="206">
        <f t="shared" si="13"/>
        <v>0</v>
      </c>
      <c r="BI5" s="206">
        <f t="shared" si="13"/>
        <v>0</v>
      </c>
      <c r="BJ5" s="206">
        <f t="shared" si="13"/>
        <v>0</v>
      </c>
      <c r="BK5" s="206">
        <f t="shared" si="13"/>
        <v>0</v>
      </c>
      <c r="BL5" s="206">
        <f t="shared" si="13"/>
        <v>0</v>
      </c>
      <c r="BM5" s="206">
        <f t="shared" si="13"/>
        <v>0</v>
      </c>
      <c r="BN5" s="206">
        <f t="shared" si="13"/>
        <v>0</v>
      </c>
      <c r="BO5" s="206">
        <f t="shared" si="13"/>
        <v>0</v>
      </c>
      <c r="BP5" s="206">
        <f t="shared" si="13"/>
        <v>0</v>
      </c>
      <c r="BQ5" s="206">
        <f t="shared" si="13"/>
        <v>0</v>
      </c>
      <c r="BR5" s="206">
        <f t="shared" si="13"/>
        <v>0</v>
      </c>
      <c r="BS5" s="206">
        <f t="shared" si="13"/>
        <v>0</v>
      </c>
      <c r="BT5" s="206">
        <f t="shared" si="13"/>
        <v>0</v>
      </c>
      <c r="BU5" s="206">
        <f t="shared" si="13"/>
        <v>0</v>
      </c>
      <c r="BV5" s="206">
        <f t="shared" si="13"/>
        <v>0</v>
      </c>
      <c r="BW5" s="206">
        <f t="shared" si="13"/>
        <v>0</v>
      </c>
      <c r="BX5" s="206">
        <f t="shared" si="13"/>
        <v>0</v>
      </c>
      <c r="BY5" s="206">
        <f t="shared" si="13"/>
        <v>0</v>
      </c>
      <c r="BZ5" s="206">
        <f t="shared" si="13"/>
        <v>0</v>
      </c>
      <c r="CA5" s="206">
        <f t="shared" si="13"/>
        <v>0</v>
      </c>
      <c r="CB5" s="206">
        <f t="shared" si="13"/>
        <v>0</v>
      </c>
      <c r="CC5" s="206">
        <f t="shared" si="13"/>
        <v>0</v>
      </c>
      <c r="CD5" s="206">
        <f t="shared" si="13"/>
        <v>0</v>
      </c>
      <c r="CE5" s="206">
        <f>IF($CS5=1,IF(DZ5&lt;1,0,IF(DZ5&gt;($F5-$I5),0,IF(DZ5=($F5-$I5),HG5,$CT5-AO5))),IF(DZ5&lt;1,0,IF(DZ5&gt;($F5-$I5),0,IF(DZ5=($F5-$I5),HG5,$E5/($F5-$I5)))))</f>
        <v>0</v>
      </c>
      <c r="CF5" s="206">
        <f t="shared" ref="CF5:CO5" si="14">IF($CS5=1,IF(EA5&lt;1,0,IF(EA5&gt;($F5-$I5),0,IF(EA5=($F5-$I5),HH5,$CT5-AP5))),IF(EA5&lt;1,0,IF(EA5&gt;($F5-$I5),0,IF(EA5=($F5-$I5),HH5,$E5/($F5-$I5)))))</f>
        <v>0</v>
      </c>
      <c r="CG5" s="206">
        <f t="shared" si="14"/>
        <v>0</v>
      </c>
      <c r="CH5" s="206">
        <f t="shared" si="14"/>
        <v>0</v>
      </c>
      <c r="CI5" s="206">
        <f t="shared" si="14"/>
        <v>0</v>
      </c>
      <c r="CJ5" s="206">
        <f t="shared" si="14"/>
        <v>0</v>
      </c>
      <c r="CK5" s="206">
        <f t="shared" si="14"/>
        <v>0</v>
      </c>
      <c r="CL5" s="206">
        <f t="shared" si="14"/>
        <v>0</v>
      </c>
      <c r="CM5" s="206">
        <f t="shared" si="14"/>
        <v>0</v>
      </c>
      <c r="CN5" s="206">
        <f t="shared" si="14"/>
        <v>0</v>
      </c>
      <c r="CO5" s="207">
        <f t="shared" si="14"/>
        <v>0</v>
      </c>
      <c r="CQ5" s="163"/>
      <c r="CS5" s="53">
        <f>VLOOKUP(G5,$CQ$3:$CR$4,2,FALSE)</f>
        <v>2</v>
      </c>
      <c r="CT5" s="163" t="e">
        <f>-PMT(H5/100,(F5-I5),E5)</f>
        <v>#NUM!</v>
      </c>
      <c r="CU5" s="65">
        <f>IF($D5+$F5-1&lt;CU$3,-1,CU$3-$D5-$I5+1)</f>
        <v>-28</v>
      </c>
      <c r="CV5" s="65">
        <f t="shared" ref="CV5:EJ11" si="15">IF($D5+$F5-1&lt;CV$3,-1,CV$3-$D5-$I5+1)</f>
        <v>-27</v>
      </c>
      <c r="CW5" s="65">
        <f t="shared" si="15"/>
        <v>-26</v>
      </c>
      <c r="CX5" s="65">
        <f t="shared" si="15"/>
        <v>-25</v>
      </c>
      <c r="CY5" s="65">
        <f t="shared" si="15"/>
        <v>-24</v>
      </c>
      <c r="CZ5" s="65">
        <f t="shared" si="15"/>
        <v>-23</v>
      </c>
      <c r="DA5" s="65">
        <f t="shared" si="15"/>
        <v>-22</v>
      </c>
      <c r="DB5" s="65">
        <f t="shared" si="15"/>
        <v>-21</v>
      </c>
      <c r="DC5" s="65">
        <f t="shared" si="15"/>
        <v>-20</v>
      </c>
      <c r="DD5" s="65">
        <f t="shared" si="15"/>
        <v>-19</v>
      </c>
      <c r="DE5" s="65">
        <f t="shared" si="15"/>
        <v>-18</v>
      </c>
      <c r="DF5" s="65">
        <f t="shared" si="15"/>
        <v>-17</v>
      </c>
      <c r="DG5" s="65">
        <f t="shared" si="15"/>
        <v>-16</v>
      </c>
      <c r="DH5" s="65">
        <f t="shared" si="15"/>
        <v>-15</v>
      </c>
      <c r="DI5" s="65">
        <f t="shared" si="15"/>
        <v>-14</v>
      </c>
      <c r="DJ5" s="65">
        <f t="shared" si="15"/>
        <v>-13</v>
      </c>
      <c r="DK5" s="65">
        <f t="shared" si="15"/>
        <v>-12</v>
      </c>
      <c r="DL5" s="65">
        <f t="shared" si="15"/>
        <v>-11</v>
      </c>
      <c r="DM5" s="65">
        <f t="shared" si="15"/>
        <v>-10</v>
      </c>
      <c r="DN5" s="65">
        <f t="shared" si="15"/>
        <v>-9</v>
      </c>
      <c r="DO5" s="65">
        <f t="shared" si="15"/>
        <v>-8</v>
      </c>
      <c r="DP5" s="65">
        <f t="shared" si="15"/>
        <v>-7</v>
      </c>
      <c r="DQ5" s="65">
        <f t="shared" si="15"/>
        <v>-6</v>
      </c>
      <c r="DR5" s="65">
        <f t="shared" si="15"/>
        <v>-5</v>
      </c>
      <c r="DS5" s="65">
        <f t="shared" si="15"/>
        <v>-4</v>
      </c>
      <c r="DT5" s="65">
        <f t="shared" si="15"/>
        <v>-3</v>
      </c>
      <c r="DU5" s="65">
        <f t="shared" si="15"/>
        <v>-2</v>
      </c>
      <c r="DV5" s="65">
        <f t="shared" si="15"/>
        <v>-1</v>
      </c>
      <c r="DW5" s="65">
        <f t="shared" si="15"/>
        <v>0</v>
      </c>
      <c r="DX5" s="65">
        <f t="shared" si="15"/>
        <v>-1</v>
      </c>
      <c r="DY5" s="65">
        <f t="shared" si="15"/>
        <v>-1</v>
      </c>
      <c r="DZ5" s="65">
        <f t="shared" si="15"/>
        <v>-1</v>
      </c>
      <c r="EA5" s="65">
        <f t="shared" si="15"/>
        <v>-1</v>
      </c>
      <c r="EB5" s="65">
        <f t="shared" si="15"/>
        <v>-1</v>
      </c>
      <c r="EC5" s="65">
        <f t="shared" si="15"/>
        <v>-1</v>
      </c>
      <c r="ED5" s="65">
        <f t="shared" si="15"/>
        <v>-1</v>
      </c>
      <c r="EE5" s="65">
        <f t="shared" si="15"/>
        <v>-1</v>
      </c>
      <c r="EF5" s="65">
        <f t="shared" si="15"/>
        <v>-1</v>
      </c>
      <c r="EG5" s="65">
        <f t="shared" si="15"/>
        <v>-1</v>
      </c>
      <c r="EH5" s="65">
        <f t="shared" si="15"/>
        <v>-1</v>
      </c>
      <c r="EI5" s="65">
        <f t="shared" si="15"/>
        <v>-1</v>
      </c>
      <c r="EJ5" s="65">
        <f t="shared" si="15"/>
        <v>-1</v>
      </c>
      <c r="EK5" s="65"/>
      <c r="EL5" s="65">
        <f t="shared" ref="EL5:FA20" si="16">IF($D5+$F5+$I5&lt;EL$3,-1,EL$3-$D5+1)</f>
        <v>-28</v>
      </c>
      <c r="EM5" s="65">
        <f t="shared" si="16"/>
        <v>-27</v>
      </c>
      <c r="EN5" s="65">
        <f t="shared" si="16"/>
        <v>-26</v>
      </c>
      <c r="EO5" s="65">
        <f t="shared" si="16"/>
        <v>-25</v>
      </c>
      <c r="EP5" s="65">
        <f t="shared" si="16"/>
        <v>-24</v>
      </c>
      <c r="EQ5" s="65">
        <f t="shared" si="16"/>
        <v>-23</v>
      </c>
      <c r="ER5" s="65">
        <f t="shared" si="16"/>
        <v>-22</v>
      </c>
      <c r="ES5" s="65">
        <f t="shared" si="16"/>
        <v>-21</v>
      </c>
      <c r="ET5" s="65">
        <f t="shared" si="16"/>
        <v>-20</v>
      </c>
      <c r="EU5" s="65">
        <f t="shared" si="16"/>
        <v>-19</v>
      </c>
      <c r="EV5" s="65">
        <f t="shared" si="16"/>
        <v>-18</v>
      </c>
      <c r="EW5" s="65">
        <f t="shared" si="16"/>
        <v>-17</v>
      </c>
      <c r="EX5" s="65">
        <f t="shared" si="16"/>
        <v>-16</v>
      </c>
      <c r="EY5" s="65">
        <f t="shared" si="16"/>
        <v>-15</v>
      </c>
      <c r="EZ5" s="65">
        <f t="shared" si="16"/>
        <v>-14</v>
      </c>
      <c r="FA5" s="65">
        <f t="shared" si="16"/>
        <v>-13</v>
      </c>
      <c r="FB5" s="65">
        <f t="shared" ref="FB5:GA14" si="17">IF($D5+$F5+$I5&lt;FB$3,-1,FB$3-$D5+1)</f>
        <v>-12</v>
      </c>
      <c r="FC5" s="65">
        <f t="shared" si="17"/>
        <v>-11</v>
      </c>
      <c r="FD5" s="65">
        <f t="shared" si="17"/>
        <v>-10</v>
      </c>
      <c r="FE5" s="65">
        <f t="shared" si="17"/>
        <v>-9</v>
      </c>
      <c r="FF5" s="65">
        <f t="shared" si="17"/>
        <v>-8</v>
      </c>
      <c r="FG5" s="65">
        <f t="shared" si="17"/>
        <v>-7</v>
      </c>
      <c r="FH5" s="65">
        <f t="shared" si="17"/>
        <v>-6</v>
      </c>
      <c r="FI5" s="65">
        <f t="shared" si="17"/>
        <v>-5</v>
      </c>
      <c r="FJ5" s="65">
        <f t="shared" si="17"/>
        <v>-4</v>
      </c>
      <c r="FK5" s="65">
        <f t="shared" si="17"/>
        <v>-3</v>
      </c>
      <c r="FL5" s="65">
        <f t="shared" si="17"/>
        <v>-2</v>
      </c>
      <c r="FM5" s="65">
        <f t="shared" si="17"/>
        <v>-1</v>
      </c>
      <c r="FN5" s="65">
        <f t="shared" si="17"/>
        <v>0</v>
      </c>
      <c r="FO5" s="65">
        <f t="shared" si="17"/>
        <v>1</v>
      </c>
      <c r="FP5" s="65">
        <f t="shared" si="17"/>
        <v>-1</v>
      </c>
      <c r="FQ5" s="65">
        <f t="shared" si="17"/>
        <v>-1</v>
      </c>
      <c r="FR5" s="65">
        <f t="shared" si="17"/>
        <v>-1</v>
      </c>
      <c r="FS5" s="65">
        <f t="shared" si="17"/>
        <v>-1</v>
      </c>
      <c r="FT5" s="65">
        <f t="shared" si="17"/>
        <v>-1</v>
      </c>
      <c r="FU5" s="65">
        <f t="shared" si="17"/>
        <v>-1</v>
      </c>
      <c r="FV5" s="65">
        <f t="shared" si="17"/>
        <v>-1</v>
      </c>
      <c r="FW5" s="65">
        <f t="shared" si="17"/>
        <v>-1</v>
      </c>
      <c r="FX5" s="65">
        <f t="shared" si="17"/>
        <v>-1</v>
      </c>
      <c r="FY5" s="65">
        <f t="shared" si="17"/>
        <v>-1</v>
      </c>
      <c r="FZ5" s="65">
        <f t="shared" si="17"/>
        <v>-1</v>
      </c>
      <c r="GA5" s="65">
        <f t="shared" si="17"/>
        <v>-1</v>
      </c>
      <c r="GB5" s="65"/>
      <c r="GC5" s="163">
        <f>IF(EL5&lt;0,0,IF(EL5=0,$E5,GB5-AZ5))</f>
        <v>0</v>
      </c>
      <c r="GD5" s="163">
        <f t="shared" ref="GD5:GS20" si="18">IF(EM5&lt;0,0,IF(EM5=0,$E5,GC5-BA5))</f>
        <v>0</v>
      </c>
      <c r="GE5" s="163">
        <f t="shared" si="18"/>
        <v>0</v>
      </c>
      <c r="GF5" s="163">
        <f t="shared" si="18"/>
        <v>0</v>
      </c>
      <c r="GG5" s="163">
        <f t="shared" si="18"/>
        <v>0</v>
      </c>
      <c r="GH5" s="163">
        <f t="shared" si="18"/>
        <v>0</v>
      </c>
      <c r="GI5" s="163">
        <f t="shared" si="18"/>
        <v>0</v>
      </c>
      <c r="GJ5" s="163">
        <f t="shared" si="18"/>
        <v>0</v>
      </c>
      <c r="GK5" s="163">
        <f t="shared" si="18"/>
        <v>0</v>
      </c>
      <c r="GL5" s="163">
        <f t="shared" si="18"/>
        <v>0</v>
      </c>
      <c r="GM5" s="163">
        <f t="shared" si="18"/>
        <v>0</v>
      </c>
      <c r="GN5" s="163">
        <f t="shared" si="18"/>
        <v>0</v>
      </c>
      <c r="GO5" s="163">
        <f t="shared" si="18"/>
        <v>0</v>
      </c>
      <c r="GP5" s="163">
        <f t="shared" si="18"/>
        <v>0</v>
      </c>
      <c r="GQ5" s="163">
        <f t="shared" si="18"/>
        <v>0</v>
      </c>
      <c r="GR5" s="163">
        <f t="shared" si="18"/>
        <v>0</v>
      </c>
      <c r="GS5" s="163">
        <f t="shared" si="18"/>
        <v>0</v>
      </c>
      <c r="GT5" s="163">
        <f t="shared" ref="GT5:HI20" si="19">IF(FC5&lt;0,0,IF(FC5=0,$E5,GS5-BQ5))</f>
        <v>0</v>
      </c>
      <c r="GU5" s="163">
        <f t="shared" si="19"/>
        <v>0</v>
      </c>
      <c r="GV5" s="163">
        <f t="shared" si="19"/>
        <v>0</v>
      </c>
      <c r="GW5" s="163">
        <f t="shared" si="19"/>
        <v>0</v>
      </c>
      <c r="GX5" s="163">
        <f t="shared" si="19"/>
        <v>0</v>
      </c>
      <c r="GY5" s="163">
        <f t="shared" si="19"/>
        <v>0</v>
      </c>
      <c r="GZ5" s="163">
        <f t="shared" si="19"/>
        <v>0</v>
      </c>
      <c r="HA5" s="163">
        <f t="shared" si="19"/>
        <v>0</v>
      </c>
      <c r="HB5" s="163">
        <f t="shared" si="19"/>
        <v>0</v>
      </c>
      <c r="HC5" s="163">
        <f t="shared" si="19"/>
        <v>0</v>
      </c>
      <c r="HD5" s="163">
        <f t="shared" si="19"/>
        <v>0</v>
      </c>
      <c r="HE5" s="163">
        <f t="shared" si="19"/>
        <v>0</v>
      </c>
      <c r="HF5" s="163">
        <f t="shared" si="19"/>
        <v>0</v>
      </c>
      <c r="HG5" s="163">
        <f t="shared" si="19"/>
        <v>0</v>
      </c>
      <c r="HH5" s="163">
        <f t="shared" si="19"/>
        <v>0</v>
      </c>
      <c r="HI5" s="163">
        <f t="shared" si="19"/>
        <v>0</v>
      </c>
      <c r="HJ5" s="163">
        <f t="shared" ref="HJ5:HQ20" si="20">IF(FS5&lt;0,0,IF(FS5=0,$E5,HI5-CG5))</f>
        <v>0</v>
      </c>
      <c r="HK5" s="163">
        <f t="shared" si="20"/>
        <v>0</v>
      </c>
      <c r="HL5" s="163">
        <f t="shared" si="20"/>
        <v>0</v>
      </c>
      <c r="HM5" s="163">
        <f t="shared" si="20"/>
        <v>0</v>
      </c>
      <c r="HN5" s="163">
        <f t="shared" si="20"/>
        <v>0</v>
      </c>
      <c r="HO5" s="163">
        <f t="shared" si="20"/>
        <v>0</v>
      </c>
      <c r="HP5" s="163">
        <f t="shared" si="20"/>
        <v>0</v>
      </c>
      <c r="HQ5" s="163">
        <f t="shared" si="20"/>
        <v>0</v>
      </c>
    </row>
    <row r="6" spans="2:225" ht="24" customHeight="1">
      <c r="B6" s="78">
        <v>2</v>
      </c>
      <c r="C6" s="55"/>
      <c r="D6" s="69"/>
      <c r="E6" s="205"/>
      <c r="F6" s="60"/>
      <c r="G6" s="60" t="s">
        <v>128</v>
      </c>
      <c r="H6" s="63"/>
      <c r="I6" s="172">
        <v>0</v>
      </c>
      <c r="J6" s="169">
        <f t="shared" si="7"/>
        <v>0</v>
      </c>
      <c r="K6" s="683">
        <f t="shared" si="8"/>
        <v>0</v>
      </c>
      <c r="L6" s="683">
        <f t="shared" si="8"/>
        <v>0</v>
      </c>
      <c r="M6" s="683">
        <f t="shared" si="8"/>
        <v>0</v>
      </c>
      <c r="N6" s="683">
        <f t="shared" si="8"/>
        <v>0</v>
      </c>
      <c r="O6" s="683">
        <f t="shared" si="8"/>
        <v>0</v>
      </c>
      <c r="P6" s="683">
        <f t="shared" si="8"/>
        <v>0</v>
      </c>
      <c r="Q6" s="683">
        <f t="shared" si="8"/>
        <v>0</v>
      </c>
      <c r="R6" s="683">
        <f t="shared" si="8"/>
        <v>0</v>
      </c>
      <c r="S6" s="683">
        <f t="shared" si="8"/>
        <v>0</v>
      </c>
      <c r="T6" s="683">
        <f t="shared" si="8"/>
        <v>0</v>
      </c>
      <c r="U6" s="683">
        <f t="shared" si="8"/>
        <v>0</v>
      </c>
      <c r="V6" s="683">
        <f t="shared" si="8"/>
        <v>0</v>
      </c>
      <c r="W6" s="683">
        <f t="shared" si="8"/>
        <v>0</v>
      </c>
      <c r="X6" s="683">
        <f t="shared" si="8"/>
        <v>0</v>
      </c>
      <c r="Y6" s="683">
        <f t="shared" si="8"/>
        <v>0</v>
      </c>
      <c r="Z6" s="683">
        <f t="shared" si="8"/>
        <v>0</v>
      </c>
      <c r="AA6" s="683">
        <f t="shared" si="9"/>
        <v>0</v>
      </c>
      <c r="AB6" s="683">
        <f t="shared" si="9"/>
        <v>0</v>
      </c>
      <c r="AC6" s="683">
        <f t="shared" si="9"/>
        <v>0</v>
      </c>
      <c r="AD6" s="683">
        <f t="shared" si="9"/>
        <v>0</v>
      </c>
      <c r="AE6" s="683">
        <f t="shared" si="9"/>
        <v>0</v>
      </c>
      <c r="AF6" s="683">
        <f t="shared" si="9"/>
        <v>0</v>
      </c>
      <c r="AG6" s="683">
        <f t="shared" si="9"/>
        <v>0</v>
      </c>
      <c r="AH6" s="683">
        <f t="shared" si="9"/>
        <v>0</v>
      </c>
      <c r="AI6" s="683">
        <f t="shared" si="9"/>
        <v>0</v>
      </c>
      <c r="AJ6" s="683">
        <f t="shared" si="9"/>
        <v>0</v>
      </c>
      <c r="AK6" s="683">
        <f t="shared" si="9"/>
        <v>0</v>
      </c>
      <c r="AL6" s="679">
        <f t="shared" si="9"/>
        <v>0</v>
      </c>
      <c r="AM6" s="209">
        <f t="shared" si="9"/>
        <v>0</v>
      </c>
      <c r="AN6" s="209">
        <f t="shared" si="9"/>
        <v>0</v>
      </c>
      <c r="AO6" s="209">
        <f t="shared" si="9"/>
        <v>0</v>
      </c>
      <c r="AP6" s="209">
        <f t="shared" si="9"/>
        <v>0</v>
      </c>
      <c r="AQ6" s="209">
        <f t="shared" si="10"/>
        <v>0</v>
      </c>
      <c r="AR6" s="209">
        <f t="shared" si="10"/>
        <v>0</v>
      </c>
      <c r="AS6" s="209">
        <f t="shared" si="10"/>
        <v>0</v>
      </c>
      <c r="AT6" s="209">
        <f t="shared" si="10"/>
        <v>0</v>
      </c>
      <c r="AU6" s="209">
        <f t="shared" si="10"/>
        <v>0</v>
      </c>
      <c r="AV6" s="945">
        <f t="shared" si="10"/>
        <v>0</v>
      </c>
      <c r="AW6" s="209">
        <f t="shared" si="11"/>
        <v>0</v>
      </c>
      <c r="AX6" s="209">
        <f t="shared" si="12"/>
        <v>0</v>
      </c>
      <c r="AY6" s="210">
        <f t="shared" si="12"/>
        <v>0</v>
      </c>
      <c r="AZ6" s="949">
        <f t="shared" ref="AZ6:AZ24" si="21">IF($CS6=1,IF(CU6&lt;1,0,IF(CU6&gt;($F6-$I6),0,IF(CU6=($F6-$I6),GB6,$CT6-J6))),IF(CU6&lt;1,0,IF(CU6&gt;($F6-$I6),0,IF(CU6=($F6-$I6),GB6,$E6/($F6-$I6)))))</f>
        <v>0</v>
      </c>
      <c r="BA6" s="209">
        <f t="shared" ref="BA6:BA24" si="22">IF($CS6=1,IF(CV6&lt;1,0,IF(CV6&gt;($F6-$I6),0,IF(CV6=($F6-$I6),GC6,$CT6-K6))),IF(CV6&lt;1,0,IF(CV6&gt;($F6-$I6),0,IF(CV6=($F6-$I6),GC6,$E6/($F6-$I6)))))</f>
        <v>0</v>
      </c>
      <c r="BB6" s="209">
        <f t="shared" ref="BB6:BB24" si="23">IF($CS6=1,IF(CW6&lt;1,0,IF(CW6&gt;($F6-$I6),0,IF(CW6=($F6-$I6),GD6,$CT6-L6))),IF(CW6&lt;1,0,IF(CW6&gt;($F6-$I6),0,IF(CW6=($F6-$I6),GD6,$E6/($F6-$I6)))))</f>
        <v>0</v>
      </c>
      <c r="BC6" s="209">
        <f t="shared" ref="BC6:BC24" si="24">IF($CS6=1,IF(CX6&lt;1,0,IF(CX6&gt;($F6-$I6),0,IF(CX6=($F6-$I6),GE6,$CT6-M6))),IF(CX6&lt;1,0,IF(CX6&gt;($F6-$I6),0,IF(CX6=($F6-$I6),GE6,$E6/($F6-$I6)))))</f>
        <v>0</v>
      </c>
      <c r="BD6" s="209">
        <f t="shared" ref="BD6:BD24" si="25">IF($CS6=1,IF(CY6&lt;1,0,IF(CY6&gt;($F6-$I6),0,IF(CY6=($F6-$I6),GF6,$CT6-N6))),IF(CY6&lt;1,0,IF(CY6&gt;($F6-$I6),0,IF(CY6=($F6-$I6),GF6,$E6/($F6-$I6)))))</f>
        <v>0</v>
      </c>
      <c r="BE6" s="209">
        <f t="shared" ref="BE6:BE24" si="26">IF($CS6=1,IF(CZ6&lt;1,0,IF(CZ6&gt;($F6-$I6),0,IF(CZ6=($F6-$I6),GG6,$CT6-O6))),IF(CZ6&lt;1,0,IF(CZ6&gt;($F6-$I6),0,IF(CZ6=($F6-$I6),GG6,$E6/($F6-$I6)))))</f>
        <v>0</v>
      </c>
      <c r="BF6" s="209">
        <f t="shared" ref="BF6:BF24" si="27">IF($CS6=1,IF(DA6&lt;1,0,IF(DA6&gt;($F6-$I6),0,IF(DA6=($F6-$I6),GH6,$CT6-P6))),IF(DA6&lt;1,0,IF(DA6&gt;($F6-$I6),0,IF(DA6=($F6-$I6),GH6,$E6/($F6-$I6)))))</f>
        <v>0</v>
      </c>
      <c r="BG6" s="209">
        <f t="shared" ref="BG6:BG24" si="28">IF($CS6=1,IF(DB6&lt;1,0,IF(DB6&gt;($F6-$I6),0,IF(DB6=($F6-$I6),GI6,$CT6-Q6))),IF(DB6&lt;1,0,IF(DB6&gt;($F6-$I6),0,IF(DB6=($F6-$I6),GI6,$E6/($F6-$I6)))))</f>
        <v>0</v>
      </c>
      <c r="BH6" s="209">
        <f t="shared" ref="BH6:BH24" si="29">IF($CS6=1,IF(DC6&lt;1,0,IF(DC6&gt;($F6-$I6),0,IF(DC6=($F6-$I6),GJ6,$CT6-R6))),IF(DC6&lt;1,0,IF(DC6&gt;($F6-$I6),0,IF(DC6=($F6-$I6),GJ6,$E6/($F6-$I6)))))</f>
        <v>0</v>
      </c>
      <c r="BI6" s="209">
        <f t="shared" ref="BI6:BI24" si="30">IF($CS6=1,IF(DD6&lt;1,0,IF(DD6&gt;($F6-$I6),0,IF(DD6=($F6-$I6),GK6,$CT6-S6))),IF(DD6&lt;1,0,IF(DD6&gt;($F6-$I6),0,IF(DD6=($F6-$I6),GK6,$E6/($F6-$I6)))))</f>
        <v>0</v>
      </c>
      <c r="BJ6" s="209">
        <f t="shared" ref="BJ6:BJ24" si="31">IF($CS6=1,IF(DE6&lt;1,0,IF(DE6&gt;($F6-$I6),0,IF(DE6=($F6-$I6),GL6,$CT6-T6))),IF(DE6&lt;1,0,IF(DE6&gt;($F6-$I6),0,IF(DE6=($F6-$I6),GL6,$E6/($F6-$I6)))))</f>
        <v>0</v>
      </c>
      <c r="BK6" s="209">
        <f t="shared" ref="BK6:BK24" si="32">IF($CS6=1,IF(DF6&lt;1,0,IF(DF6&gt;($F6-$I6),0,IF(DF6=($F6-$I6),GM6,$CT6-U6))),IF(DF6&lt;1,0,IF(DF6&gt;($F6-$I6),0,IF(DF6=($F6-$I6),GM6,$E6/($F6-$I6)))))</f>
        <v>0</v>
      </c>
      <c r="BL6" s="209">
        <f t="shared" ref="BL6:BL24" si="33">IF($CS6=1,IF(DG6&lt;1,0,IF(DG6&gt;($F6-$I6),0,IF(DG6=($F6-$I6),GN6,$CT6-V6))),IF(DG6&lt;1,0,IF(DG6&gt;($F6-$I6),0,IF(DG6=($F6-$I6),GN6,$E6/($F6-$I6)))))</f>
        <v>0</v>
      </c>
      <c r="BM6" s="209">
        <f t="shared" ref="BM6:BM24" si="34">IF($CS6=1,IF(DH6&lt;1,0,IF(DH6&gt;($F6-$I6),0,IF(DH6=($F6-$I6),GO6,$CT6-W6))),IF(DH6&lt;1,0,IF(DH6&gt;($F6-$I6),0,IF(DH6=($F6-$I6),GO6,$E6/($F6-$I6)))))</f>
        <v>0</v>
      </c>
      <c r="BN6" s="209">
        <f t="shared" ref="BN6:BN24" si="35">IF($CS6=1,IF(DI6&lt;1,0,IF(DI6&gt;($F6-$I6),0,IF(DI6=($F6-$I6),GP6,$CT6-X6))),IF(DI6&lt;1,0,IF(DI6&gt;($F6-$I6),0,IF(DI6=($F6-$I6),GP6,$E6/($F6-$I6)))))</f>
        <v>0</v>
      </c>
      <c r="BO6" s="209">
        <f t="shared" ref="BO6:BO24" si="36">IF($CS6=1,IF(DJ6&lt;1,0,IF(DJ6&gt;($F6-$I6),0,IF(DJ6=($F6-$I6),GQ6,$CT6-Y6))),IF(DJ6&lt;1,0,IF(DJ6&gt;($F6-$I6),0,IF(DJ6=($F6-$I6),GQ6,$E6/($F6-$I6)))))</f>
        <v>0</v>
      </c>
      <c r="BP6" s="209">
        <f t="shared" ref="BP6:BP24" si="37">IF($CS6=1,IF(DK6&lt;1,0,IF(DK6&gt;($F6-$I6),0,IF(DK6=($F6-$I6),GR6,$CT6-Z6))),IF(DK6&lt;1,0,IF(DK6&gt;($F6-$I6),0,IF(DK6=($F6-$I6),GR6,$E6/($F6-$I6)))))</f>
        <v>0</v>
      </c>
      <c r="BQ6" s="209">
        <f t="shared" ref="BQ6:BQ24" si="38">IF($CS6=1,IF(DL6&lt;1,0,IF(DL6&gt;($F6-$I6),0,IF(DL6=($F6-$I6),GS6,$CT6-AA6))),IF(DL6&lt;1,0,IF(DL6&gt;($F6-$I6),0,IF(DL6=($F6-$I6),GS6,$E6/($F6-$I6)))))</f>
        <v>0</v>
      </c>
      <c r="BR6" s="209">
        <f t="shared" ref="BR6:BR24" si="39">IF($CS6=1,IF(DM6&lt;1,0,IF(DM6&gt;($F6-$I6),0,IF(DM6=($F6-$I6),GT6,$CT6-AB6))),IF(DM6&lt;1,0,IF(DM6&gt;($F6-$I6),0,IF(DM6=($F6-$I6),GT6,$E6/($F6-$I6)))))</f>
        <v>0</v>
      </c>
      <c r="BS6" s="209">
        <f t="shared" ref="BS6:BS24" si="40">IF($CS6=1,IF(DN6&lt;1,0,IF(DN6&gt;($F6-$I6),0,IF(DN6=($F6-$I6),GU6,$CT6-AC6))),IF(DN6&lt;1,0,IF(DN6&gt;($F6-$I6),0,IF(DN6=($F6-$I6),GU6,$E6/($F6-$I6)))))</f>
        <v>0</v>
      </c>
      <c r="BT6" s="209">
        <f t="shared" ref="BT6:BT24" si="41">IF($CS6=1,IF(DO6&lt;1,0,IF(DO6&gt;($F6-$I6),0,IF(DO6=($F6-$I6),GV6,$CT6-AD6))),IF(DO6&lt;1,0,IF(DO6&gt;($F6-$I6),0,IF(DO6=($F6-$I6),GV6,$E6/($F6-$I6)))))</f>
        <v>0</v>
      </c>
      <c r="BU6" s="209">
        <f t="shared" ref="BU6:BU24" si="42">IF($CS6=1,IF(DP6&lt;1,0,IF(DP6&gt;($F6-$I6),0,IF(DP6=($F6-$I6),GW6,$CT6-AE6))),IF(DP6&lt;1,0,IF(DP6&gt;($F6-$I6),0,IF(DP6=($F6-$I6),GW6,$E6/($F6-$I6)))))</f>
        <v>0</v>
      </c>
      <c r="BV6" s="209">
        <f t="shared" ref="BV6:BV24" si="43">IF($CS6=1,IF(DQ6&lt;1,0,IF(DQ6&gt;($F6-$I6),0,IF(DQ6=($F6-$I6),GX6,$CT6-AF6))),IF(DQ6&lt;1,0,IF(DQ6&gt;($F6-$I6),0,IF(DQ6=($F6-$I6),GX6,$E6/($F6-$I6)))))</f>
        <v>0</v>
      </c>
      <c r="BW6" s="209">
        <f t="shared" ref="BW6:BW24" si="44">IF($CS6=1,IF(DR6&lt;1,0,IF(DR6&gt;($F6-$I6),0,IF(DR6=($F6-$I6),GY6,$CT6-AG6))),IF(DR6&lt;1,0,IF(DR6&gt;($F6-$I6),0,IF(DR6=($F6-$I6),GY6,$E6/($F6-$I6)))))</f>
        <v>0</v>
      </c>
      <c r="BX6" s="209">
        <f t="shared" ref="BX6:BX24" si="45">IF($CS6=1,IF(DS6&lt;1,0,IF(DS6&gt;($F6-$I6),0,IF(DS6=($F6-$I6),GZ6,$CT6-AH6))),IF(DS6&lt;1,0,IF(DS6&gt;($F6-$I6),0,IF(DS6=($F6-$I6),GZ6,$E6/($F6-$I6)))))</f>
        <v>0</v>
      </c>
      <c r="BY6" s="209">
        <f t="shared" ref="BY6:BY24" si="46">IF($CS6=1,IF(DT6&lt;1,0,IF(DT6&gt;($F6-$I6),0,IF(DT6=($F6-$I6),HA6,$CT6-AI6))),IF(DT6&lt;1,0,IF(DT6&gt;($F6-$I6),0,IF(DT6=($F6-$I6),HA6,$E6/($F6-$I6)))))</f>
        <v>0</v>
      </c>
      <c r="BZ6" s="209">
        <f t="shared" ref="BZ6:BZ24" si="47">IF($CS6=1,IF(DU6&lt;1,0,IF(DU6&gt;($F6-$I6),0,IF(DU6=($F6-$I6),HB6,$CT6-AJ6))),IF(DU6&lt;1,0,IF(DU6&gt;($F6-$I6),0,IF(DU6=($F6-$I6),HB6,$E6/($F6-$I6)))))</f>
        <v>0</v>
      </c>
      <c r="CA6" s="209">
        <f t="shared" ref="CA6:CA24" si="48">IF($CS6=1,IF(DV6&lt;1,0,IF(DV6&gt;($F6-$I6),0,IF(DV6=($F6-$I6),HC6,$CT6-AK6))),IF(DV6&lt;1,0,IF(DV6&gt;($F6-$I6),0,IF(DV6=($F6-$I6),HC6,$E6/($F6-$I6)))))</f>
        <v>0</v>
      </c>
      <c r="CB6" s="209">
        <f t="shared" ref="CB6:CB24" si="49">IF($CS6=1,IF(DW6&lt;1,0,IF(DW6&gt;($F6-$I6),0,IF(DW6=($F6-$I6),HD6,$CT6-AL6))),IF(DW6&lt;1,0,IF(DW6&gt;($F6-$I6),0,IF(DW6=($F6-$I6),HD6,$E6/($F6-$I6)))))</f>
        <v>0</v>
      </c>
      <c r="CC6" s="209">
        <f t="shared" ref="CC6:CC24" si="50">IF($CS6=1,IF(DX6&lt;1,0,IF(DX6&gt;($F6-$I6),0,IF(DX6=($F6-$I6),HE6,$CT6-AM6))),IF(DX6&lt;1,0,IF(DX6&gt;($F6-$I6),0,IF(DX6=($F6-$I6),HE6,$E6/($F6-$I6)))))</f>
        <v>0</v>
      </c>
      <c r="CD6" s="209">
        <f t="shared" ref="CD6:CD24" si="51">IF($CS6=1,IF(DY6&lt;1,0,IF(DY6&gt;($F6-$I6),0,IF(DY6=($F6-$I6),HF6,$CT6-AN6))),IF(DY6&lt;1,0,IF(DY6&gt;($F6-$I6),0,IF(DY6=($F6-$I6),HF6,$E6/($F6-$I6)))))</f>
        <v>0</v>
      </c>
      <c r="CE6" s="209">
        <f t="shared" ref="CE6:CE24" si="52">IF($CS6=1,IF(DZ6&lt;1,0,IF(DZ6&gt;($F6-$I6),0,IF(DZ6=($F6-$I6),HG6,$CT6-AO6))),IF(DZ6&lt;1,0,IF(DZ6&gt;($F6-$I6),0,IF(DZ6=($F6-$I6),HG6,$E6/($F6-$I6)))))</f>
        <v>0</v>
      </c>
      <c r="CF6" s="209">
        <f t="shared" ref="CF6:CF24" si="53">IF($CS6=1,IF(EA6&lt;1,0,IF(EA6&gt;($F6-$I6),0,IF(EA6=($F6-$I6),HH6,$CT6-AP6))),IF(EA6&lt;1,0,IF(EA6&gt;($F6-$I6),0,IF(EA6=($F6-$I6),HH6,$E6/($F6-$I6)))))</f>
        <v>0</v>
      </c>
      <c r="CG6" s="209">
        <f t="shared" ref="CG6:CG24" si="54">IF($CS6=1,IF(EB6&lt;1,0,IF(EB6&gt;($F6-$I6),0,IF(EB6=($F6-$I6),HI6,$CT6-AQ6))),IF(EB6&lt;1,0,IF(EB6&gt;($F6-$I6),0,IF(EB6=($F6-$I6),HI6,$E6/($F6-$I6)))))</f>
        <v>0</v>
      </c>
      <c r="CH6" s="209">
        <f t="shared" ref="CH6:CH24" si="55">IF($CS6=1,IF(EC6&lt;1,0,IF(EC6&gt;($F6-$I6),0,IF(EC6=($F6-$I6),HJ6,$CT6-AR6))),IF(EC6&lt;1,0,IF(EC6&gt;($F6-$I6),0,IF(EC6=($F6-$I6),HJ6,$E6/($F6-$I6)))))</f>
        <v>0</v>
      </c>
      <c r="CI6" s="209">
        <f t="shared" ref="CI6:CI24" si="56">IF($CS6=1,IF(ED6&lt;1,0,IF(ED6&gt;($F6-$I6),0,IF(ED6=($F6-$I6),HK6,$CT6-AS6))),IF(ED6&lt;1,0,IF(ED6&gt;($F6-$I6),0,IF(ED6=($F6-$I6),HK6,$E6/($F6-$I6)))))</f>
        <v>0</v>
      </c>
      <c r="CJ6" s="209">
        <f t="shared" ref="CJ6:CJ24" si="57">IF($CS6=1,IF(EE6&lt;1,0,IF(EE6&gt;($F6-$I6),0,IF(EE6=($F6-$I6),HL6,$CT6-AT6))),IF(EE6&lt;1,0,IF(EE6&gt;($F6-$I6),0,IF(EE6=($F6-$I6),HL6,$E6/($F6-$I6)))))</f>
        <v>0</v>
      </c>
      <c r="CK6" s="209">
        <f t="shared" ref="CK6:CK24" si="58">IF($CS6=1,IF(EF6&lt;1,0,IF(EF6&gt;($F6-$I6),0,IF(EF6=($F6-$I6),HM6,$CT6-AU6))),IF(EF6&lt;1,0,IF(EF6&gt;($F6-$I6),0,IF(EF6=($F6-$I6),HM6,$E6/($F6-$I6)))))</f>
        <v>0</v>
      </c>
      <c r="CL6" s="209">
        <f t="shared" ref="CL6:CL24" si="59">IF($CS6=1,IF(EG6&lt;1,0,IF(EG6&gt;($F6-$I6),0,IF(EG6=($F6-$I6),HN6,$CT6-AV6))),IF(EG6&lt;1,0,IF(EG6&gt;($F6-$I6),0,IF(EG6=($F6-$I6),HN6,$E6/($F6-$I6)))))</f>
        <v>0</v>
      </c>
      <c r="CM6" s="209">
        <f t="shared" ref="CM6:CM24" si="60">IF($CS6=1,IF(EH6&lt;1,0,IF(EH6&gt;($F6-$I6),0,IF(EH6=($F6-$I6),HO6,$CT6-AW6))),IF(EH6&lt;1,0,IF(EH6&gt;($F6-$I6),0,IF(EH6=($F6-$I6),HO6,$E6/($F6-$I6)))))</f>
        <v>0</v>
      </c>
      <c r="CN6" s="209">
        <f t="shared" ref="CN6:CN24" si="61">IF($CS6=1,IF(EI6&lt;1,0,IF(EI6&gt;($F6-$I6),0,IF(EI6=($F6-$I6),HP6,$CT6-AX6))),IF(EI6&lt;1,0,IF(EI6&gt;($F6-$I6),0,IF(EI6=($F6-$I6),HP6,$E6/($F6-$I6)))))</f>
        <v>0</v>
      </c>
      <c r="CO6" s="210">
        <f t="shared" ref="CO6:CO24" si="62">IF($CS6=1,IF(EJ6&lt;1,0,IF(EJ6&gt;($F6-$I6),0,IF(EJ6=($F6-$I6),HQ6,$CT6-AY6))),IF(EJ6&lt;1,0,IF(EJ6&gt;($F6-$I6),0,IF(EJ6=($F6-$I6),HQ6,$E6/($F6-$I6)))))</f>
        <v>0</v>
      </c>
      <c r="CS6" s="53">
        <f t="shared" ref="CS6:CS24" si="63">VLOOKUP(G6,$CQ$3:$CR$4,2,FALSE)</f>
        <v>2</v>
      </c>
      <c r="CT6" s="163" t="e">
        <f t="shared" ref="CT6:CT24" si="64">-PMT(H6/100,(F6-I6),E6)</f>
        <v>#NUM!</v>
      </c>
      <c r="CU6" s="53">
        <f t="shared" ref="CU6:DJ24" si="65">IF($D6+$F6-1&lt;CU$3,-1,CU$3-$D6-$I6+1)</f>
        <v>-28</v>
      </c>
      <c r="CV6" s="53">
        <f t="shared" si="15"/>
        <v>-27</v>
      </c>
      <c r="CW6" s="53">
        <f t="shared" si="15"/>
        <v>-26</v>
      </c>
      <c r="CX6" s="53">
        <f t="shared" si="15"/>
        <v>-25</v>
      </c>
      <c r="CY6" s="53">
        <f t="shared" si="15"/>
        <v>-24</v>
      </c>
      <c r="CZ6" s="53">
        <f t="shared" si="15"/>
        <v>-23</v>
      </c>
      <c r="DA6" s="53">
        <f t="shared" si="15"/>
        <v>-22</v>
      </c>
      <c r="DB6" s="53">
        <f t="shared" si="15"/>
        <v>-21</v>
      </c>
      <c r="DC6" s="53">
        <f t="shared" si="15"/>
        <v>-20</v>
      </c>
      <c r="DD6" s="53">
        <f t="shared" si="15"/>
        <v>-19</v>
      </c>
      <c r="DE6" s="53">
        <f t="shared" si="15"/>
        <v>-18</v>
      </c>
      <c r="DF6" s="53">
        <f t="shared" si="15"/>
        <v>-17</v>
      </c>
      <c r="DG6" s="53">
        <f t="shared" si="15"/>
        <v>-16</v>
      </c>
      <c r="DH6" s="53">
        <f t="shared" si="15"/>
        <v>-15</v>
      </c>
      <c r="DI6" s="53">
        <f t="shared" si="15"/>
        <v>-14</v>
      </c>
      <c r="DJ6" s="53">
        <f t="shared" si="15"/>
        <v>-13</v>
      </c>
      <c r="DK6" s="53">
        <f t="shared" si="15"/>
        <v>-12</v>
      </c>
      <c r="DL6" s="53">
        <f t="shared" si="15"/>
        <v>-11</v>
      </c>
      <c r="DM6" s="53">
        <f t="shared" si="15"/>
        <v>-10</v>
      </c>
      <c r="DN6" s="53">
        <f t="shared" si="15"/>
        <v>-9</v>
      </c>
      <c r="DO6" s="53">
        <f t="shared" si="15"/>
        <v>-8</v>
      </c>
      <c r="DP6" s="53">
        <f t="shared" si="15"/>
        <v>-7</v>
      </c>
      <c r="DQ6" s="53">
        <f t="shared" si="15"/>
        <v>-6</v>
      </c>
      <c r="DR6" s="53">
        <f t="shared" si="15"/>
        <v>-5</v>
      </c>
      <c r="DS6" s="53">
        <f t="shared" si="15"/>
        <v>-4</v>
      </c>
      <c r="DT6" s="53">
        <f t="shared" si="15"/>
        <v>-3</v>
      </c>
      <c r="DU6" s="53">
        <f t="shared" si="15"/>
        <v>-2</v>
      </c>
      <c r="DV6" s="53">
        <f t="shared" si="15"/>
        <v>-1</v>
      </c>
      <c r="DW6" s="53">
        <f t="shared" si="15"/>
        <v>0</v>
      </c>
      <c r="DX6" s="53">
        <f t="shared" si="15"/>
        <v>-1</v>
      </c>
      <c r="DY6" s="53">
        <f t="shared" si="15"/>
        <v>-1</v>
      </c>
      <c r="DZ6" s="53">
        <f t="shared" si="15"/>
        <v>-1</v>
      </c>
      <c r="EA6" s="53">
        <f t="shared" si="15"/>
        <v>-1</v>
      </c>
      <c r="EB6" s="53">
        <f t="shared" si="15"/>
        <v>-1</v>
      </c>
      <c r="EC6" s="53">
        <f t="shared" si="15"/>
        <v>-1</v>
      </c>
      <c r="ED6" s="53">
        <f t="shared" si="15"/>
        <v>-1</v>
      </c>
      <c r="EE6" s="53">
        <f t="shared" si="15"/>
        <v>-1</v>
      </c>
      <c r="EF6" s="53">
        <f t="shared" si="15"/>
        <v>-1</v>
      </c>
      <c r="EG6" s="53">
        <f t="shared" si="15"/>
        <v>-1</v>
      </c>
      <c r="EH6" s="53">
        <f t="shared" si="15"/>
        <v>-1</v>
      </c>
      <c r="EI6" s="53">
        <f t="shared" si="15"/>
        <v>-1</v>
      </c>
      <c r="EJ6" s="53">
        <f t="shared" si="15"/>
        <v>-1</v>
      </c>
      <c r="EL6" s="53">
        <f t="shared" si="16"/>
        <v>-28</v>
      </c>
      <c r="EM6" s="53">
        <f t="shared" si="16"/>
        <v>-27</v>
      </c>
      <c r="EN6" s="53">
        <f t="shared" si="16"/>
        <v>-26</v>
      </c>
      <c r="EO6" s="53">
        <f t="shared" si="16"/>
        <v>-25</v>
      </c>
      <c r="EP6" s="53">
        <f t="shared" si="16"/>
        <v>-24</v>
      </c>
      <c r="EQ6" s="53">
        <f t="shared" si="16"/>
        <v>-23</v>
      </c>
      <c r="ER6" s="53">
        <f t="shared" si="16"/>
        <v>-22</v>
      </c>
      <c r="ES6" s="53">
        <f t="shared" si="16"/>
        <v>-21</v>
      </c>
      <c r="ET6" s="53">
        <f t="shared" si="16"/>
        <v>-20</v>
      </c>
      <c r="EU6" s="53">
        <f t="shared" si="16"/>
        <v>-19</v>
      </c>
      <c r="EV6" s="53">
        <f t="shared" si="16"/>
        <v>-18</v>
      </c>
      <c r="EW6" s="53">
        <f t="shared" si="16"/>
        <v>-17</v>
      </c>
      <c r="EX6" s="53">
        <f t="shared" si="16"/>
        <v>-16</v>
      </c>
      <c r="EY6" s="53">
        <f t="shared" si="16"/>
        <v>-15</v>
      </c>
      <c r="EZ6" s="53">
        <f t="shared" si="16"/>
        <v>-14</v>
      </c>
      <c r="FA6" s="53">
        <f t="shared" si="16"/>
        <v>-13</v>
      </c>
      <c r="FB6" s="53">
        <f t="shared" si="17"/>
        <v>-12</v>
      </c>
      <c r="FC6" s="53">
        <f t="shared" si="17"/>
        <v>-11</v>
      </c>
      <c r="FD6" s="53">
        <f t="shared" si="17"/>
        <v>-10</v>
      </c>
      <c r="FE6" s="53">
        <f t="shared" si="17"/>
        <v>-9</v>
      </c>
      <c r="FF6" s="53">
        <f t="shared" si="17"/>
        <v>-8</v>
      </c>
      <c r="FG6" s="53">
        <f t="shared" si="17"/>
        <v>-7</v>
      </c>
      <c r="FH6" s="53">
        <f t="shared" si="17"/>
        <v>-6</v>
      </c>
      <c r="FI6" s="53">
        <f t="shared" si="17"/>
        <v>-5</v>
      </c>
      <c r="FJ6" s="53">
        <f t="shared" si="17"/>
        <v>-4</v>
      </c>
      <c r="FK6" s="53">
        <f t="shared" si="17"/>
        <v>-3</v>
      </c>
      <c r="FL6" s="53">
        <f t="shared" si="17"/>
        <v>-2</v>
      </c>
      <c r="FM6" s="53">
        <f t="shared" si="17"/>
        <v>-1</v>
      </c>
      <c r="FN6" s="53">
        <f t="shared" si="17"/>
        <v>0</v>
      </c>
      <c r="FO6" s="53">
        <f t="shared" si="17"/>
        <v>1</v>
      </c>
      <c r="FP6" s="53">
        <f t="shared" si="17"/>
        <v>-1</v>
      </c>
      <c r="FQ6" s="53">
        <f t="shared" si="17"/>
        <v>-1</v>
      </c>
      <c r="FR6" s="53">
        <f t="shared" si="17"/>
        <v>-1</v>
      </c>
      <c r="FS6" s="53">
        <f t="shared" si="17"/>
        <v>-1</v>
      </c>
      <c r="FT6" s="53">
        <f t="shared" si="17"/>
        <v>-1</v>
      </c>
      <c r="FU6" s="53">
        <f t="shared" si="17"/>
        <v>-1</v>
      </c>
      <c r="FV6" s="53">
        <f t="shared" si="17"/>
        <v>-1</v>
      </c>
      <c r="FW6" s="53">
        <f t="shared" si="17"/>
        <v>-1</v>
      </c>
      <c r="FX6" s="53">
        <f t="shared" si="17"/>
        <v>-1</v>
      </c>
      <c r="FY6" s="53">
        <f t="shared" si="17"/>
        <v>-1</v>
      </c>
      <c r="FZ6" s="53">
        <f t="shared" si="17"/>
        <v>-1</v>
      </c>
      <c r="GA6" s="53">
        <f t="shared" si="17"/>
        <v>-1</v>
      </c>
      <c r="GC6" s="163">
        <f t="shared" ref="GC6:GC24" si="66">IF(EL6&lt;0,0,IF(EL6=0,$E6,GB6-AZ6))</f>
        <v>0</v>
      </c>
      <c r="GD6" s="163">
        <f t="shared" si="18"/>
        <v>0</v>
      </c>
      <c r="GE6" s="163">
        <f t="shared" si="18"/>
        <v>0</v>
      </c>
      <c r="GF6" s="163">
        <f t="shared" si="18"/>
        <v>0</v>
      </c>
      <c r="GG6" s="163">
        <f t="shared" si="18"/>
        <v>0</v>
      </c>
      <c r="GH6" s="163">
        <f t="shared" si="18"/>
        <v>0</v>
      </c>
      <c r="GI6" s="163">
        <f t="shared" si="18"/>
        <v>0</v>
      </c>
      <c r="GJ6" s="163">
        <f t="shared" si="18"/>
        <v>0</v>
      </c>
      <c r="GK6" s="163">
        <f t="shared" si="18"/>
        <v>0</v>
      </c>
      <c r="GL6" s="163">
        <f t="shared" si="18"/>
        <v>0</v>
      </c>
      <c r="GM6" s="163">
        <f t="shared" si="18"/>
        <v>0</v>
      </c>
      <c r="GN6" s="163">
        <f t="shared" si="18"/>
        <v>0</v>
      </c>
      <c r="GO6" s="163">
        <f t="shared" si="18"/>
        <v>0</v>
      </c>
      <c r="GP6" s="163">
        <f t="shared" si="18"/>
        <v>0</v>
      </c>
      <c r="GQ6" s="163">
        <f t="shared" si="18"/>
        <v>0</v>
      </c>
      <c r="GR6" s="163">
        <f t="shared" si="18"/>
        <v>0</v>
      </c>
      <c r="GS6" s="163">
        <f t="shared" si="18"/>
        <v>0</v>
      </c>
      <c r="GT6" s="163">
        <f t="shared" si="19"/>
        <v>0</v>
      </c>
      <c r="GU6" s="163">
        <f t="shared" si="19"/>
        <v>0</v>
      </c>
      <c r="GV6" s="163">
        <f t="shared" si="19"/>
        <v>0</v>
      </c>
      <c r="GW6" s="163">
        <f t="shared" si="19"/>
        <v>0</v>
      </c>
      <c r="GX6" s="163">
        <f t="shared" si="19"/>
        <v>0</v>
      </c>
      <c r="GY6" s="163">
        <f t="shared" si="19"/>
        <v>0</v>
      </c>
      <c r="GZ6" s="163">
        <f t="shared" si="19"/>
        <v>0</v>
      </c>
      <c r="HA6" s="163">
        <f t="shared" si="19"/>
        <v>0</v>
      </c>
      <c r="HB6" s="163">
        <f t="shared" si="19"/>
        <v>0</v>
      </c>
      <c r="HC6" s="163">
        <f t="shared" si="19"/>
        <v>0</v>
      </c>
      <c r="HD6" s="163">
        <f t="shared" si="19"/>
        <v>0</v>
      </c>
      <c r="HE6" s="163">
        <f t="shared" si="19"/>
        <v>0</v>
      </c>
      <c r="HF6" s="163">
        <f t="shared" si="19"/>
        <v>0</v>
      </c>
      <c r="HG6" s="163">
        <f t="shared" si="19"/>
        <v>0</v>
      </c>
      <c r="HH6" s="163">
        <f t="shared" si="19"/>
        <v>0</v>
      </c>
      <c r="HI6" s="163">
        <f t="shared" si="19"/>
        <v>0</v>
      </c>
      <c r="HJ6" s="163">
        <f t="shared" si="20"/>
        <v>0</v>
      </c>
      <c r="HK6" s="163">
        <f t="shared" si="20"/>
        <v>0</v>
      </c>
      <c r="HL6" s="163">
        <f t="shared" si="20"/>
        <v>0</v>
      </c>
      <c r="HM6" s="163">
        <f t="shared" si="20"/>
        <v>0</v>
      </c>
      <c r="HN6" s="163">
        <f t="shared" si="20"/>
        <v>0</v>
      </c>
      <c r="HO6" s="163">
        <f t="shared" si="20"/>
        <v>0</v>
      </c>
      <c r="HP6" s="163">
        <f t="shared" si="20"/>
        <v>0</v>
      </c>
      <c r="HQ6" s="163">
        <f t="shared" si="20"/>
        <v>0</v>
      </c>
    </row>
    <row r="7" spans="2:225" ht="24" customHeight="1">
      <c r="B7" s="78">
        <v>3</v>
      </c>
      <c r="C7" s="55"/>
      <c r="D7" s="69"/>
      <c r="E7" s="205"/>
      <c r="F7" s="60"/>
      <c r="G7" s="60" t="s">
        <v>127</v>
      </c>
      <c r="H7" s="63"/>
      <c r="I7" s="172">
        <v>0</v>
      </c>
      <c r="J7" s="169">
        <f t="shared" si="7"/>
        <v>0</v>
      </c>
      <c r="K7" s="683">
        <f t="shared" si="8"/>
        <v>0</v>
      </c>
      <c r="L7" s="683">
        <f t="shared" si="8"/>
        <v>0</v>
      </c>
      <c r="M7" s="683">
        <f t="shared" si="8"/>
        <v>0</v>
      </c>
      <c r="N7" s="683">
        <f t="shared" si="8"/>
        <v>0</v>
      </c>
      <c r="O7" s="683">
        <f t="shared" si="8"/>
        <v>0</v>
      </c>
      <c r="P7" s="683">
        <f t="shared" si="8"/>
        <v>0</v>
      </c>
      <c r="Q7" s="683">
        <f t="shared" si="8"/>
        <v>0</v>
      </c>
      <c r="R7" s="683">
        <f t="shared" si="8"/>
        <v>0</v>
      </c>
      <c r="S7" s="683">
        <f t="shared" si="8"/>
        <v>0</v>
      </c>
      <c r="T7" s="683">
        <f t="shared" si="8"/>
        <v>0</v>
      </c>
      <c r="U7" s="683">
        <f t="shared" si="8"/>
        <v>0</v>
      </c>
      <c r="V7" s="683">
        <f t="shared" si="8"/>
        <v>0</v>
      </c>
      <c r="W7" s="683">
        <f t="shared" si="8"/>
        <v>0</v>
      </c>
      <c r="X7" s="683">
        <f t="shared" si="8"/>
        <v>0</v>
      </c>
      <c r="Y7" s="683">
        <f t="shared" si="8"/>
        <v>0</v>
      </c>
      <c r="Z7" s="683">
        <f t="shared" si="8"/>
        <v>0</v>
      </c>
      <c r="AA7" s="683">
        <f t="shared" si="9"/>
        <v>0</v>
      </c>
      <c r="AB7" s="683">
        <f t="shared" si="9"/>
        <v>0</v>
      </c>
      <c r="AC7" s="683">
        <f t="shared" si="9"/>
        <v>0</v>
      </c>
      <c r="AD7" s="683">
        <f t="shared" si="9"/>
        <v>0</v>
      </c>
      <c r="AE7" s="683">
        <f t="shared" si="9"/>
        <v>0</v>
      </c>
      <c r="AF7" s="683">
        <f t="shared" si="9"/>
        <v>0</v>
      </c>
      <c r="AG7" s="683">
        <f t="shared" si="9"/>
        <v>0</v>
      </c>
      <c r="AH7" s="683">
        <f t="shared" si="9"/>
        <v>0</v>
      </c>
      <c r="AI7" s="683">
        <f t="shared" si="9"/>
        <v>0</v>
      </c>
      <c r="AJ7" s="683">
        <f t="shared" si="9"/>
        <v>0</v>
      </c>
      <c r="AK7" s="683">
        <f t="shared" si="9"/>
        <v>0</v>
      </c>
      <c r="AL7" s="679">
        <f t="shared" si="9"/>
        <v>0</v>
      </c>
      <c r="AM7" s="209">
        <f t="shared" si="9"/>
        <v>0</v>
      </c>
      <c r="AN7" s="209">
        <f t="shared" si="9"/>
        <v>0</v>
      </c>
      <c r="AO7" s="209">
        <f t="shared" si="9"/>
        <v>0</v>
      </c>
      <c r="AP7" s="209">
        <f t="shared" si="9"/>
        <v>0</v>
      </c>
      <c r="AQ7" s="209">
        <f t="shared" si="10"/>
        <v>0</v>
      </c>
      <c r="AR7" s="209">
        <f t="shared" si="10"/>
        <v>0</v>
      </c>
      <c r="AS7" s="209">
        <f t="shared" si="10"/>
        <v>0</v>
      </c>
      <c r="AT7" s="209">
        <f t="shared" si="10"/>
        <v>0</v>
      </c>
      <c r="AU7" s="209">
        <f t="shared" si="10"/>
        <v>0</v>
      </c>
      <c r="AV7" s="945">
        <f t="shared" si="10"/>
        <v>0</v>
      </c>
      <c r="AW7" s="209">
        <f t="shared" si="11"/>
        <v>0</v>
      </c>
      <c r="AX7" s="209">
        <f t="shared" si="12"/>
        <v>0</v>
      </c>
      <c r="AY7" s="210">
        <f t="shared" si="12"/>
        <v>0</v>
      </c>
      <c r="AZ7" s="949">
        <f t="shared" si="21"/>
        <v>0</v>
      </c>
      <c r="BA7" s="209">
        <f t="shared" si="22"/>
        <v>0</v>
      </c>
      <c r="BB7" s="209">
        <f t="shared" si="23"/>
        <v>0</v>
      </c>
      <c r="BC7" s="209">
        <f t="shared" si="24"/>
        <v>0</v>
      </c>
      <c r="BD7" s="209">
        <f t="shared" si="25"/>
        <v>0</v>
      </c>
      <c r="BE7" s="209">
        <f t="shared" si="26"/>
        <v>0</v>
      </c>
      <c r="BF7" s="209">
        <f t="shared" si="27"/>
        <v>0</v>
      </c>
      <c r="BG7" s="209">
        <f t="shared" si="28"/>
        <v>0</v>
      </c>
      <c r="BH7" s="209">
        <f t="shared" si="29"/>
        <v>0</v>
      </c>
      <c r="BI7" s="209">
        <f t="shared" si="30"/>
        <v>0</v>
      </c>
      <c r="BJ7" s="209">
        <f t="shared" si="31"/>
        <v>0</v>
      </c>
      <c r="BK7" s="209">
        <f t="shared" si="32"/>
        <v>0</v>
      </c>
      <c r="BL7" s="209">
        <f t="shared" si="33"/>
        <v>0</v>
      </c>
      <c r="BM7" s="209">
        <f t="shared" si="34"/>
        <v>0</v>
      </c>
      <c r="BN7" s="209">
        <f t="shared" si="35"/>
        <v>0</v>
      </c>
      <c r="BO7" s="209">
        <f t="shared" si="36"/>
        <v>0</v>
      </c>
      <c r="BP7" s="209">
        <f t="shared" si="37"/>
        <v>0</v>
      </c>
      <c r="BQ7" s="209">
        <f t="shared" si="38"/>
        <v>0</v>
      </c>
      <c r="BR7" s="209">
        <f t="shared" si="39"/>
        <v>0</v>
      </c>
      <c r="BS7" s="209">
        <f t="shared" si="40"/>
        <v>0</v>
      </c>
      <c r="BT7" s="209">
        <f t="shared" si="41"/>
        <v>0</v>
      </c>
      <c r="BU7" s="209">
        <f t="shared" si="42"/>
        <v>0</v>
      </c>
      <c r="BV7" s="209">
        <f t="shared" si="43"/>
        <v>0</v>
      </c>
      <c r="BW7" s="209">
        <f t="shared" si="44"/>
        <v>0</v>
      </c>
      <c r="BX7" s="209">
        <f t="shared" si="45"/>
        <v>0</v>
      </c>
      <c r="BY7" s="209">
        <f t="shared" si="46"/>
        <v>0</v>
      </c>
      <c r="BZ7" s="209">
        <f t="shared" si="47"/>
        <v>0</v>
      </c>
      <c r="CA7" s="209">
        <f t="shared" si="48"/>
        <v>0</v>
      </c>
      <c r="CB7" s="209">
        <f t="shared" si="49"/>
        <v>0</v>
      </c>
      <c r="CC7" s="209">
        <f t="shared" si="50"/>
        <v>0</v>
      </c>
      <c r="CD7" s="209">
        <f t="shared" si="51"/>
        <v>0</v>
      </c>
      <c r="CE7" s="209">
        <f t="shared" si="52"/>
        <v>0</v>
      </c>
      <c r="CF7" s="209">
        <f t="shared" si="53"/>
        <v>0</v>
      </c>
      <c r="CG7" s="209">
        <f t="shared" si="54"/>
        <v>0</v>
      </c>
      <c r="CH7" s="209">
        <f t="shared" si="55"/>
        <v>0</v>
      </c>
      <c r="CI7" s="209">
        <f t="shared" si="56"/>
        <v>0</v>
      </c>
      <c r="CJ7" s="209">
        <f t="shared" si="57"/>
        <v>0</v>
      </c>
      <c r="CK7" s="209">
        <f t="shared" si="58"/>
        <v>0</v>
      </c>
      <c r="CL7" s="209">
        <f t="shared" si="59"/>
        <v>0</v>
      </c>
      <c r="CM7" s="209">
        <f t="shared" si="60"/>
        <v>0</v>
      </c>
      <c r="CN7" s="209">
        <f t="shared" si="61"/>
        <v>0</v>
      </c>
      <c r="CO7" s="210">
        <f t="shared" si="62"/>
        <v>0</v>
      </c>
      <c r="CS7" s="53">
        <f t="shared" si="63"/>
        <v>1</v>
      </c>
      <c r="CT7" s="163" t="e">
        <f t="shared" si="64"/>
        <v>#NUM!</v>
      </c>
      <c r="CU7" s="53">
        <f t="shared" si="65"/>
        <v>-28</v>
      </c>
      <c r="CV7" s="53">
        <f t="shared" si="15"/>
        <v>-27</v>
      </c>
      <c r="CW7" s="53">
        <f t="shared" si="15"/>
        <v>-26</v>
      </c>
      <c r="CX7" s="53">
        <f t="shared" si="15"/>
        <v>-25</v>
      </c>
      <c r="CY7" s="53">
        <f t="shared" si="15"/>
        <v>-24</v>
      </c>
      <c r="CZ7" s="53">
        <f t="shared" si="15"/>
        <v>-23</v>
      </c>
      <c r="DA7" s="53">
        <f t="shared" si="15"/>
        <v>-22</v>
      </c>
      <c r="DB7" s="53">
        <f t="shared" si="15"/>
        <v>-21</v>
      </c>
      <c r="DC7" s="53">
        <f t="shared" si="15"/>
        <v>-20</v>
      </c>
      <c r="DD7" s="53">
        <f t="shared" si="15"/>
        <v>-19</v>
      </c>
      <c r="DE7" s="53">
        <f t="shared" si="15"/>
        <v>-18</v>
      </c>
      <c r="DF7" s="53">
        <f t="shared" si="15"/>
        <v>-17</v>
      </c>
      <c r="DG7" s="53">
        <f t="shared" si="15"/>
        <v>-16</v>
      </c>
      <c r="DH7" s="53">
        <f t="shared" si="15"/>
        <v>-15</v>
      </c>
      <c r="DI7" s="53">
        <f t="shared" si="15"/>
        <v>-14</v>
      </c>
      <c r="DJ7" s="53">
        <f t="shared" si="15"/>
        <v>-13</v>
      </c>
      <c r="DK7" s="53">
        <f t="shared" si="15"/>
        <v>-12</v>
      </c>
      <c r="DL7" s="53">
        <f t="shared" si="15"/>
        <v>-11</v>
      </c>
      <c r="DM7" s="53">
        <f t="shared" si="15"/>
        <v>-10</v>
      </c>
      <c r="DN7" s="53">
        <f t="shared" si="15"/>
        <v>-9</v>
      </c>
      <c r="DO7" s="53">
        <f t="shared" si="15"/>
        <v>-8</v>
      </c>
      <c r="DP7" s="53">
        <f t="shared" si="15"/>
        <v>-7</v>
      </c>
      <c r="DQ7" s="53">
        <f t="shared" si="15"/>
        <v>-6</v>
      </c>
      <c r="DR7" s="53">
        <f t="shared" si="15"/>
        <v>-5</v>
      </c>
      <c r="DS7" s="53">
        <f t="shared" si="15"/>
        <v>-4</v>
      </c>
      <c r="DT7" s="53">
        <f t="shared" si="15"/>
        <v>-3</v>
      </c>
      <c r="DU7" s="53">
        <f t="shared" si="15"/>
        <v>-2</v>
      </c>
      <c r="DV7" s="53">
        <f t="shared" si="15"/>
        <v>-1</v>
      </c>
      <c r="DW7" s="53">
        <f t="shared" si="15"/>
        <v>0</v>
      </c>
      <c r="DX7" s="53">
        <f t="shared" si="15"/>
        <v>-1</v>
      </c>
      <c r="DY7" s="53">
        <f t="shared" si="15"/>
        <v>-1</v>
      </c>
      <c r="DZ7" s="53">
        <f t="shared" si="15"/>
        <v>-1</v>
      </c>
      <c r="EA7" s="53">
        <f t="shared" si="15"/>
        <v>-1</v>
      </c>
      <c r="EB7" s="53">
        <f t="shared" si="15"/>
        <v>-1</v>
      </c>
      <c r="EC7" s="53">
        <f t="shared" si="15"/>
        <v>-1</v>
      </c>
      <c r="ED7" s="53">
        <f t="shared" si="15"/>
        <v>-1</v>
      </c>
      <c r="EE7" s="53">
        <f t="shared" si="15"/>
        <v>-1</v>
      </c>
      <c r="EF7" s="53">
        <f t="shared" si="15"/>
        <v>-1</v>
      </c>
      <c r="EG7" s="53">
        <f t="shared" si="15"/>
        <v>-1</v>
      </c>
      <c r="EH7" s="53">
        <f t="shared" si="15"/>
        <v>-1</v>
      </c>
      <c r="EI7" s="53">
        <f t="shared" si="15"/>
        <v>-1</v>
      </c>
      <c r="EJ7" s="53">
        <f t="shared" si="15"/>
        <v>-1</v>
      </c>
      <c r="EL7" s="53">
        <f t="shared" si="16"/>
        <v>-28</v>
      </c>
      <c r="EM7" s="53">
        <f t="shared" si="16"/>
        <v>-27</v>
      </c>
      <c r="EN7" s="53">
        <f t="shared" si="16"/>
        <v>-26</v>
      </c>
      <c r="EO7" s="53">
        <f t="shared" si="16"/>
        <v>-25</v>
      </c>
      <c r="EP7" s="53">
        <f t="shared" si="16"/>
        <v>-24</v>
      </c>
      <c r="EQ7" s="53">
        <f t="shared" si="16"/>
        <v>-23</v>
      </c>
      <c r="ER7" s="53">
        <f t="shared" si="16"/>
        <v>-22</v>
      </c>
      <c r="ES7" s="53">
        <f t="shared" si="16"/>
        <v>-21</v>
      </c>
      <c r="ET7" s="53">
        <f t="shared" si="16"/>
        <v>-20</v>
      </c>
      <c r="EU7" s="53">
        <f t="shared" si="16"/>
        <v>-19</v>
      </c>
      <c r="EV7" s="53">
        <f t="shared" si="16"/>
        <v>-18</v>
      </c>
      <c r="EW7" s="53">
        <f t="shared" si="16"/>
        <v>-17</v>
      </c>
      <c r="EX7" s="53">
        <f t="shared" si="16"/>
        <v>-16</v>
      </c>
      <c r="EY7" s="53">
        <f t="shared" si="16"/>
        <v>-15</v>
      </c>
      <c r="EZ7" s="53">
        <f t="shared" si="16"/>
        <v>-14</v>
      </c>
      <c r="FA7" s="53">
        <f t="shared" si="16"/>
        <v>-13</v>
      </c>
      <c r="FB7" s="53">
        <f t="shared" si="17"/>
        <v>-12</v>
      </c>
      <c r="FC7" s="53">
        <f t="shared" si="17"/>
        <v>-11</v>
      </c>
      <c r="FD7" s="53">
        <f t="shared" si="17"/>
        <v>-10</v>
      </c>
      <c r="FE7" s="53">
        <f t="shared" si="17"/>
        <v>-9</v>
      </c>
      <c r="FF7" s="53">
        <f t="shared" si="17"/>
        <v>-8</v>
      </c>
      <c r="FG7" s="53">
        <f t="shared" si="17"/>
        <v>-7</v>
      </c>
      <c r="FH7" s="53">
        <f t="shared" si="17"/>
        <v>-6</v>
      </c>
      <c r="FI7" s="53">
        <f t="shared" si="17"/>
        <v>-5</v>
      </c>
      <c r="FJ7" s="53">
        <f t="shared" si="17"/>
        <v>-4</v>
      </c>
      <c r="FK7" s="53">
        <f t="shared" si="17"/>
        <v>-3</v>
      </c>
      <c r="FL7" s="53">
        <f t="shared" si="17"/>
        <v>-2</v>
      </c>
      <c r="FM7" s="53">
        <f t="shared" si="17"/>
        <v>-1</v>
      </c>
      <c r="FN7" s="53">
        <f t="shared" si="17"/>
        <v>0</v>
      </c>
      <c r="FO7" s="53">
        <f t="shared" si="17"/>
        <v>1</v>
      </c>
      <c r="FP7" s="53">
        <f t="shared" si="17"/>
        <v>-1</v>
      </c>
      <c r="FQ7" s="53">
        <f t="shared" si="17"/>
        <v>-1</v>
      </c>
      <c r="FR7" s="53">
        <f t="shared" si="17"/>
        <v>-1</v>
      </c>
      <c r="FS7" s="53">
        <f t="shared" si="17"/>
        <v>-1</v>
      </c>
      <c r="FT7" s="53">
        <f t="shared" si="17"/>
        <v>-1</v>
      </c>
      <c r="FU7" s="53">
        <f t="shared" si="17"/>
        <v>-1</v>
      </c>
      <c r="FV7" s="53">
        <f t="shared" si="17"/>
        <v>-1</v>
      </c>
      <c r="FW7" s="53">
        <f t="shared" si="17"/>
        <v>-1</v>
      </c>
      <c r="FX7" s="53">
        <f t="shared" si="17"/>
        <v>-1</v>
      </c>
      <c r="FY7" s="53">
        <f t="shared" si="17"/>
        <v>-1</v>
      </c>
      <c r="FZ7" s="53">
        <f t="shared" si="17"/>
        <v>-1</v>
      </c>
      <c r="GA7" s="53">
        <f t="shared" si="17"/>
        <v>-1</v>
      </c>
      <c r="GC7" s="163">
        <f t="shared" si="66"/>
        <v>0</v>
      </c>
      <c r="GD7" s="163">
        <f t="shared" si="18"/>
        <v>0</v>
      </c>
      <c r="GE7" s="163">
        <f t="shared" si="18"/>
        <v>0</v>
      </c>
      <c r="GF7" s="163">
        <f t="shared" si="18"/>
        <v>0</v>
      </c>
      <c r="GG7" s="163">
        <f t="shared" si="18"/>
        <v>0</v>
      </c>
      <c r="GH7" s="163">
        <f t="shared" si="18"/>
        <v>0</v>
      </c>
      <c r="GI7" s="163">
        <f t="shared" si="18"/>
        <v>0</v>
      </c>
      <c r="GJ7" s="163">
        <f t="shared" si="18"/>
        <v>0</v>
      </c>
      <c r="GK7" s="163">
        <f t="shared" si="18"/>
        <v>0</v>
      </c>
      <c r="GL7" s="163">
        <f t="shared" si="18"/>
        <v>0</v>
      </c>
      <c r="GM7" s="163">
        <f t="shared" si="18"/>
        <v>0</v>
      </c>
      <c r="GN7" s="163">
        <f t="shared" si="18"/>
        <v>0</v>
      </c>
      <c r="GO7" s="163">
        <f t="shared" si="18"/>
        <v>0</v>
      </c>
      <c r="GP7" s="163">
        <f t="shared" si="18"/>
        <v>0</v>
      </c>
      <c r="GQ7" s="163">
        <f t="shared" si="18"/>
        <v>0</v>
      </c>
      <c r="GR7" s="163">
        <f t="shared" si="18"/>
        <v>0</v>
      </c>
      <c r="GS7" s="163">
        <f t="shared" si="18"/>
        <v>0</v>
      </c>
      <c r="GT7" s="163">
        <f t="shared" si="19"/>
        <v>0</v>
      </c>
      <c r="GU7" s="163">
        <f t="shared" si="19"/>
        <v>0</v>
      </c>
      <c r="GV7" s="163">
        <f t="shared" si="19"/>
        <v>0</v>
      </c>
      <c r="GW7" s="163">
        <f t="shared" si="19"/>
        <v>0</v>
      </c>
      <c r="GX7" s="163">
        <f t="shared" si="19"/>
        <v>0</v>
      </c>
      <c r="GY7" s="163">
        <f t="shared" si="19"/>
        <v>0</v>
      </c>
      <c r="GZ7" s="163">
        <f t="shared" si="19"/>
        <v>0</v>
      </c>
      <c r="HA7" s="163">
        <f t="shared" si="19"/>
        <v>0</v>
      </c>
      <c r="HB7" s="163">
        <f t="shared" si="19"/>
        <v>0</v>
      </c>
      <c r="HC7" s="163">
        <f t="shared" si="19"/>
        <v>0</v>
      </c>
      <c r="HD7" s="163">
        <f t="shared" si="19"/>
        <v>0</v>
      </c>
      <c r="HE7" s="163">
        <f t="shared" si="19"/>
        <v>0</v>
      </c>
      <c r="HF7" s="163">
        <f t="shared" si="19"/>
        <v>0</v>
      </c>
      <c r="HG7" s="163">
        <f t="shared" si="19"/>
        <v>0</v>
      </c>
      <c r="HH7" s="163">
        <f t="shared" si="19"/>
        <v>0</v>
      </c>
      <c r="HI7" s="163">
        <f t="shared" si="19"/>
        <v>0</v>
      </c>
      <c r="HJ7" s="163">
        <f t="shared" si="20"/>
        <v>0</v>
      </c>
      <c r="HK7" s="163">
        <f t="shared" si="20"/>
        <v>0</v>
      </c>
      <c r="HL7" s="163">
        <f t="shared" si="20"/>
        <v>0</v>
      </c>
      <c r="HM7" s="163">
        <f t="shared" si="20"/>
        <v>0</v>
      </c>
      <c r="HN7" s="163">
        <f t="shared" si="20"/>
        <v>0</v>
      </c>
      <c r="HO7" s="163">
        <f t="shared" si="20"/>
        <v>0</v>
      </c>
      <c r="HP7" s="163">
        <f t="shared" si="20"/>
        <v>0</v>
      </c>
      <c r="HQ7" s="163">
        <f t="shared" si="20"/>
        <v>0</v>
      </c>
    </row>
    <row r="8" spans="2:225" ht="24" customHeight="1">
      <c r="B8" s="78">
        <v>4</v>
      </c>
      <c r="C8" s="55"/>
      <c r="D8" s="69"/>
      <c r="E8" s="205"/>
      <c r="F8" s="60"/>
      <c r="G8" s="60" t="s">
        <v>127</v>
      </c>
      <c r="H8" s="63"/>
      <c r="I8" s="172">
        <v>0</v>
      </c>
      <c r="J8" s="169">
        <f t="shared" si="7"/>
        <v>0</v>
      </c>
      <c r="K8" s="683">
        <f t="shared" si="8"/>
        <v>0</v>
      </c>
      <c r="L8" s="683">
        <f t="shared" si="8"/>
        <v>0</v>
      </c>
      <c r="M8" s="683">
        <f t="shared" si="8"/>
        <v>0</v>
      </c>
      <c r="N8" s="683">
        <f t="shared" si="8"/>
        <v>0</v>
      </c>
      <c r="O8" s="683">
        <f t="shared" si="8"/>
        <v>0</v>
      </c>
      <c r="P8" s="683">
        <f t="shared" si="8"/>
        <v>0</v>
      </c>
      <c r="Q8" s="683">
        <f t="shared" si="8"/>
        <v>0</v>
      </c>
      <c r="R8" s="683">
        <f t="shared" si="8"/>
        <v>0</v>
      </c>
      <c r="S8" s="683">
        <f t="shared" si="8"/>
        <v>0</v>
      </c>
      <c r="T8" s="683">
        <f t="shared" si="8"/>
        <v>0</v>
      </c>
      <c r="U8" s="683">
        <f t="shared" si="8"/>
        <v>0</v>
      </c>
      <c r="V8" s="683">
        <f t="shared" si="8"/>
        <v>0</v>
      </c>
      <c r="W8" s="683">
        <f t="shared" si="8"/>
        <v>0</v>
      </c>
      <c r="X8" s="683">
        <f t="shared" si="8"/>
        <v>0</v>
      </c>
      <c r="Y8" s="683">
        <f t="shared" si="8"/>
        <v>0</v>
      </c>
      <c r="Z8" s="683">
        <f t="shared" si="8"/>
        <v>0</v>
      </c>
      <c r="AA8" s="683">
        <f t="shared" si="9"/>
        <v>0</v>
      </c>
      <c r="AB8" s="683">
        <f t="shared" si="9"/>
        <v>0</v>
      </c>
      <c r="AC8" s="683">
        <f t="shared" si="9"/>
        <v>0</v>
      </c>
      <c r="AD8" s="683">
        <f t="shared" si="9"/>
        <v>0</v>
      </c>
      <c r="AE8" s="683">
        <f t="shared" si="9"/>
        <v>0</v>
      </c>
      <c r="AF8" s="683">
        <f t="shared" si="9"/>
        <v>0</v>
      </c>
      <c r="AG8" s="683">
        <f t="shared" si="9"/>
        <v>0</v>
      </c>
      <c r="AH8" s="683">
        <f t="shared" si="9"/>
        <v>0</v>
      </c>
      <c r="AI8" s="683">
        <f t="shared" si="9"/>
        <v>0</v>
      </c>
      <c r="AJ8" s="683">
        <f t="shared" si="9"/>
        <v>0</v>
      </c>
      <c r="AK8" s="683">
        <f t="shared" si="9"/>
        <v>0</v>
      </c>
      <c r="AL8" s="679">
        <f t="shared" si="9"/>
        <v>0</v>
      </c>
      <c r="AM8" s="209">
        <f t="shared" si="9"/>
        <v>0</v>
      </c>
      <c r="AN8" s="209">
        <f t="shared" si="9"/>
        <v>0</v>
      </c>
      <c r="AO8" s="209">
        <f t="shared" si="9"/>
        <v>0</v>
      </c>
      <c r="AP8" s="209">
        <f t="shared" si="9"/>
        <v>0</v>
      </c>
      <c r="AQ8" s="209">
        <f t="shared" si="10"/>
        <v>0</v>
      </c>
      <c r="AR8" s="209">
        <f t="shared" si="10"/>
        <v>0</v>
      </c>
      <c r="AS8" s="209">
        <f t="shared" si="10"/>
        <v>0</v>
      </c>
      <c r="AT8" s="209">
        <f t="shared" si="10"/>
        <v>0</v>
      </c>
      <c r="AU8" s="209">
        <f t="shared" si="10"/>
        <v>0</v>
      </c>
      <c r="AV8" s="945">
        <f t="shared" si="10"/>
        <v>0</v>
      </c>
      <c r="AW8" s="209">
        <f t="shared" si="11"/>
        <v>0</v>
      </c>
      <c r="AX8" s="209">
        <f t="shared" si="12"/>
        <v>0</v>
      </c>
      <c r="AY8" s="210">
        <f t="shared" si="12"/>
        <v>0</v>
      </c>
      <c r="AZ8" s="949">
        <f t="shared" si="21"/>
        <v>0</v>
      </c>
      <c r="BA8" s="209">
        <f t="shared" si="22"/>
        <v>0</v>
      </c>
      <c r="BB8" s="209">
        <f t="shared" si="23"/>
        <v>0</v>
      </c>
      <c r="BC8" s="209">
        <f t="shared" si="24"/>
        <v>0</v>
      </c>
      <c r="BD8" s="209">
        <f t="shared" si="25"/>
        <v>0</v>
      </c>
      <c r="BE8" s="209">
        <f t="shared" si="26"/>
        <v>0</v>
      </c>
      <c r="BF8" s="209">
        <f t="shared" si="27"/>
        <v>0</v>
      </c>
      <c r="BG8" s="209">
        <f t="shared" si="28"/>
        <v>0</v>
      </c>
      <c r="BH8" s="209">
        <f t="shared" si="29"/>
        <v>0</v>
      </c>
      <c r="BI8" s="209">
        <f t="shared" si="30"/>
        <v>0</v>
      </c>
      <c r="BJ8" s="209">
        <f t="shared" si="31"/>
        <v>0</v>
      </c>
      <c r="BK8" s="209">
        <f t="shared" si="32"/>
        <v>0</v>
      </c>
      <c r="BL8" s="209">
        <f t="shared" si="33"/>
        <v>0</v>
      </c>
      <c r="BM8" s="209">
        <f t="shared" si="34"/>
        <v>0</v>
      </c>
      <c r="BN8" s="209">
        <f t="shared" si="35"/>
        <v>0</v>
      </c>
      <c r="BO8" s="209">
        <f t="shared" si="36"/>
        <v>0</v>
      </c>
      <c r="BP8" s="209">
        <f t="shared" si="37"/>
        <v>0</v>
      </c>
      <c r="BQ8" s="209">
        <f t="shared" si="38"/>
        <v>0</v>
      </c>
      <c r="BR8" s="209">
        <f t="shared" si="39"/>
        <v>0</v>
      </c>
      <c r="BS8" s="209">
        <f t="shared" si="40"/>
        <v>0</v>
      </c>
      <c r="BT8" s="209">
        <f t="shared" si="41"/>
        <v>0</v>
      </c>
      <c r="BU8" s="209">
        <f t="shared" si="42"/>
        <v>0</v>
      </c>
      <c r="BV8" s="209">
        <f t="shared" si="43"/>
        <v>0</v>
      </c>
      <c r="BW8" s="209">
        <f t="shared" si="44"/>
        <v>0</v>
      </c>
      <c r="BX8" s="209">
        <f t="shared" si="45"/>
        <v>0</v>
      </c>
      <c r="BY8" s="209">
        <f t="shared" si="46"/>
        <v>0</v>
      </c>
      <c r="BZ8" s="209">
        <f t="shared" si="47"/>
        <v>0</v>
      </c>
      <c r="CA8" s="209">
        <f t="shared" si="48"/>
        <v>0</v>
      </c>
      <c r="CB8" s="209">
        <f t="shared" si="49"/>
        <v>0</v>
      </c>
      <c r="CC8" s="209">
        <f t="shared" si="50"/>
        <v>0</v>
      </c>
      <c r="CD8" s="209">
        <f t="shared" si="51"/>
        <v>0</v>
      </c>
      <c r="CE8" s="209">
        <f t="shared" si="52"/>
        <v>0</v>
      </c>
      <c r="CF8" s="209">
        <f t="shared" si="53"/>
        <v>0</v>
      </c>
      <c r="CG8" s="209">
        <f t="shared" si="54"/>
        <v>0</v>
      </c>
      <c r="CH8" s="209">
        <f t="shared" si="55"/>
        <v>0</v>
      </c>
      <c r="CI8" s="209">
        <f t="shared" si="56"/>
        <v>0</v>
      </c>
      <c r="CJ8" s="209">
        <f t="shared" si="57"/>
        <v>0</v>
      </c>
      <c r="CK8" s="209">
        <f t="shared" si="58"/>
        <v>0</v>
      </c>
      <c r="CL8" s="209">
        <f t="shared" si="59"/>
        <v>0</v>
      </c>
      <c r="CM8" s="209">
        <f t="shared" si="60"/>
        <v>0</v>
      </c>
      <c r="CN8" s="209">
        <f t="shared" si="61"/>
        <v>0</v>
      </c>
      <c r="CO8" s="210">
        <f t="shared" si="62"/>
        <v>0</v>
      </c>
      <c r="CS8" s="53">
        <f t="shared" si="63"/>
        <v>1</v>
      </c>
      <c r="CT8" s="163" t="e">
        <f t="shared" si="64"/>
        <v>#NUM!</v>
      </c>
      <c r="CU8" s="53">
        <f t="shared" si="65"/>
        <v>-28</v>
      </c>
      <c r="CV8" s="53">
        <f t="shared" si="15"/>
        <v>-27</v>
      </c>
      <c r="CW8" s="53">
        <f t="shared" si="15"/>
        <v>-26</v>
      </c>
      <c r="CX8" s="53">
        <f t="shared" si="15"/>
        <v>-25</v>
      </c>
      <c r="CY8" s="53">
        <f t="shared" si="15"/>
        <v>-24</v>
      </c>
      <c r="CZ8" s="53">
        <f t="shared" si="15"/>
        <v>-23</v>
      </c>
      <c r="DA8" s="53">
        <f t="shared" si="15"/>
        <v>-22</v>
      </c>
      <c r="DB8" s="53">
        <f t="shared" si="15"/>
        <v>-21</v>
      </c>
      <c r="DC8" s="53">
        <f t="shared" si="15"/>
        <v>-20</v>
      </c>
      <c r="DD8" s="53">
        <f t="shared" si="15"/>
        <v>-19</v>
      </c>
      <c r="DE8" s="53">
        <f t="shared" si="15"/>
        <v>-18</v>
      </c>
      <c r="DF8" s="53">
        <f t="shared" si="15"/>
        <v>-17</v>
      </c>
      <c r="DG8" s="53">
        <f t="shared" si="15"/>
        <v>-16</v>
      </c>
      <c r="DH8" s="53">
        <f t="shared" si="15"/>
        <v>-15</v>
      </c>
      <c r="DI8" s="53">
        <f t="shared" si="15"/>
        <v>-14</v>
      </c>
      <c r="DJ8" s="53">
        <f t="shared" si="15"/>
        <v>-13</v>
      </c>
      <c r="DK8" s="53">
        <f t="shared" si="15"/>
        <v>-12</v>
      </c>
      <c r="DL8" s="53">
        <f t="shared" si="15"/>
        <v>-11</v>
      </c>
      <c r="DM8" s="53">
        <f t="shared" si="15"/>
        <v>-10</v>
      </c>
      <c r="DN8" s="53">
        <f t="shared" si="15"/>
        <v>-9</v>
      </c>
      <c r="DO8" s="53">
        <f t="shared" si="15"/>
        <v>-8</v>
      </c>
      <c r="DP8" s="53">
        <f t="shared" si="15"/>
        <v>-7</v>
      </c>
      <c r="DQ8" s="53">
        <f t="shared" si="15"/>
        <v>-6</v>
      </c>
      <c r="DR8" s="53">
        <f t="shared" si="15"/>
        <v>-5</v>
      </c>
      <c r="DS8" s="53">
        <f t="shared" si="15"/>
        <v>-4</v>
      </c>
      <c r="DT8" s="53">
        <f t="shared" si="15"/>
        <v>-3</v>
      </c>
      <c r="DU8" s="53">
        <f t="shared" si="15"/>
        <v>-2</v>
      </c>
      <c r="DV8" s="53">
        <f t="shared" si="15"/>
        <v>-1</v>
      </c>
      <c r="DW8" s="53">
        <f t="shared" si="15"/>
        <v>0</v>
      </c>
      <c r="DX8" s="53">
        <f t="shared" si="15"/>
        <v>-1</v>
      </c>
      <c r="DY8" s="53">
        <f t="shared" si="15"/>
        <v>-1</v>
      </c>
      <c r="DZ8" s="53">
        <f t="shared" si="15"/>
        <v>-1</v>
      </c>
      <c r="EA8" s="53">
        <f t="shared" si="15"/>
        <v>-1</v>
      </c>
      <c r="EB8" s="53">
        <f t="shared" si="15"/>
        <v>-1</v>
      </c>
      <c r="EC8" s="53">
        <f t="shared" si="15"/>
        <v>-1</v>
      </c>
      <c r="ED8" s="53">
        <f t="shared" si="15"/>
        <v>-1</v>
      </c>
      <c r="EE8" s="53">
        <f t="shared" si="15"/>
        <v>-1</v>
      </c>
      <c r="EF8" s="53">
        <f t="shared" si="15"/>
        <v>-1</v>
      </c>
      <c r="EG8" s="53">
        <f t="shared" si="15"/>
        <v>-1</v>
      </c>
      <c r="EH8" s="53">
        <f t="shared" si="15"/>
        <v>-1</v>
      </c>
      <c r="EI8" s="53">
        <f t="shared" si="15"/>
        <v>-1</v>
      </c>
      <c r="EJ8" s="53">
        <f t="shared" si="15"/>
        <v>-1</v>
      </c>
      <c r="EL8" s="53">
        <f t="shared" si="16"/>
        <v>-28</v>
      </c>
      <c r="EM8" s="53">
        <f t="shared" si="16"/>
        <v>-27</v>
      </c>
      <c r="EN8" s="53">
        <f t="shared" si="16"/>
        <v>-26</v>
      </c>
      <c r="EO8" s="53">
        <f t="shared" si="16"/>
        <v>-25</v>
      </c>
      <c r="EP8" s="53">
        <f t="shared" si="16"/>
        <v>-24</v>
      </c>
      <c r="EQ8" s="53">
        <f t="shared" si="16"/>
        <v>-23</v>
      </c>
      <c r="ER8" s="53">
        <f t="shared" si="16"/>
        <v>-22</v>
      </c>
      <c r="ES8" s="53">
        <f t="shared" si="16"/>
        <v>-21</v>
      </c>
      <c r="ET8" s="53">
        <f t="shared" si="16"/>
        <v>-20</v>
      </c>
      <c r="EU8" s="53">
        <f t="shared" si="16"/>
        <v>-19</v>
      </c>
      <c r="EV8" s="53">
        <f t="shared" si="16"/>
        <v>-18</v>
      </c>
      <c r="EW8" s="53">
        <f t="shared" si="16"/>
        <v>-17</v>
      </c>
      <c r="EX8" s="53">
        <f t="shared" si="16"/>
        <v>-16</v>
      </c>
      <c r="EY8" s="53">
        <f t="shared" si="16"/>
        <v>-15</v>
      </c>
      <c r="EZ8" s="53">
        <f t="shared" si="16"/>
        <v>-14</v>
      </c>
      <c r="FA8" s="53">
        <f t="shared" si="16"/>
        <v>-13</v>
      </c>
      <c r="FB8" s="53">
        <f t="shared" si="17"/>
        <v>-12</v>
      </c>
      <c r="FC8" s="53">
        <f t="shared" si="17"/>
        <v>-11</v>
      </c>
      <c r="FD8" s="53">
        <f t="shared" si="17"/>
        <v>-10</v>
      </c>
      <c r="FE8" s="53">
        <f t="shared" si="17"/>
        <v>-9</v>
      </c>
      <c r="FF8" s="53">
        <f t="shared" si="17"/>
        <v>-8</v>
      </c>
      <c r="FG8" s="53">
        <f t="shared" si="17"/>
        <v>-7</v>
      </c>
      <c r="FH8" s="53">
        <f t="shared" si="17"/>
        <v>-6</v>
      </c>
      <c r="FI8" s="53">
        <f t="shared" si="17"/>
        <v>-5</v>
      </c>
      <c r="FJ8" s="53">
        <f t="shared" si="17"/>
        <v>-4</v>
      </c>
      <c r="FK8" s="53">
        <f t="shared" si="17"/>
        <v>-3</v>
      </c>
      <c r="FL8" s="53">
        <f t="shared" si="17"/>
        <v>-2</v>
      </c>
      <c r="FM8" s="53">
        <f t="shared" si="17"/>
        <v>-1</v>
      </c>
      <c r="FN8" s="53">
        <f t="shared" si="17"/>
        <v>0</v>
      </c>
      <c r="FO8" s="53">
        <f t="shared" si="17"/>
        <v>1</v>
      </c>
      <c r="FP8" s="53">
        <f t="shared" si="17"/>
        <v>-1</v>
      </c>
      <c r="FQ8" s="53">
        <f t="shared" si="17"/>
        <v>-1</v>
      </c>
      <c r="FR8" s="53">
        <f t="shared" si="17"/>
        <v>-1</v>
      </c>
      <c r="FS8" s="53">
        <f t="shared" si="17"/>
        <v>-1</v>
      </c>
      <c r="FT8" s="53">
        <f t="shared" si="17"/>
        <v>-1</v>
      </c>
      <c r="FU8" s="53">
        <f t="shared" si="17"/>
        <v>-1</v>
      </c>
      <c r="FV8" s="53">
        <f t="shared" si="17"/>
        <v>-1</v>
      </c>
      <c r="FW8" s="53">
        <f t="shared" si="17"/>
        <v>-1</v>
      </c>
      <c r="FX8" s="53">
        <f t="shared" si="17"/>
        <v>-1</v>
      </c>
      <c r="FY8" s="53">
        <f t="shared" si="17"/>
        <v>-1</v>
      </c>
      <c r="FZ8" s="53">
        <f t="shared" si="17"/>
        <v>-1</v>
      </c>
      <c r="GA8" s="53">
        <f t="shared" si="17"/>
        <v>-1</v>
      </c>
      <c r="GC8" s="163">
        <f t="shared" si="66"/>
        <v>0</v>
      </c>
      <c r="GD8" s="163">
        <f t="shared" si="18"/>
        <v>0</v>
      </c>
      <c r="GE8" s="163">
        <f t="shared" si="18"/>
        <v>0</v>
      </c>
      <c r="GF8" s="163">
        <f t="shared" si="18"/>
        <v>0</v>
      </c>
      <c r="GG8" s="163">
        <f t="shared" si="18"/>
        <v>0</v>
      </c>
      <c r="GH8" s="163">
        <f t="shared" si="18"/>
        <v>0</v>
      </c>
      <c r="GI8" s="163">
        <f t="shared" si="18"/>
        <v>0</v>
      </c>
      <c r="GJ8" s="163">
        <f t="shared" si="18"/>
        <v>0</v>
      </c>
      <c r="GK8" s="163">
        <f t="shared" si="18"/>
        <v>0</v>
      </c>
      <c r="GL8" s="163">
        <f t="shared" si="18"/>
        <v>0</v>
      </c>
      <c r="GM8" s="163">
        <f t="shared" si="18"/>
        <v>0</v>
      </c>
      <c r="GN8" s="163">
        <f t="shared" si="18"/>
        <v>0</v>
      </c>
      <c r="GO8" s="163">
        <f t="shared" si="18"/>
        <v>0</v>
      </c>
      <c r="GP8" s="163">
        <f t="shared" si="18"/>
        <v>0</v>
      </c>
      <c r="GQ8" s="163">
        <f t="shared" si="18"/>
        <v>0</v>
      </c>
      <c r="GR8" s="163">
        <f t="shared" si="18"/>
        <v>0</v>
      </c>
      <c r="GS8" s="163">
        <f t="shared" si="18"/>
        <v>0</v>
      </c>
      <c r="GT8" s="163">
        <f t="shared" si="19"/>
        <v>0</v>
      </c>
      <c r="GU8" s="163">
        <f t="shared" si="19"/>
        <v>0</v>
      </c>
      <c r="GV8" s="163">
        <f t="shared" si="19"/>
        <v>0</v>
      </c>
      <c r="GW8" s="163">
        <f t="shared" si="19"/>
        <v>0</v>
      </c>
      <c r="GX8" s="163">
        <f t="shared" si="19"/>
        <v>0</v>
      </c>
      <c r="GY8" s="163">
        <f t="shared" si="19"/>
        <v>0</v>
      </c>
      <c r="GZ8" s="163">
        <f t="shared" si="19"/>
        <v>0</v>
      </c>
      <c r="HA8" s="163">
        <f t="shared" si="19"/>
        <v>0</v>
      </c>
      <c r="HB8" s="163">
        <f t="shared" si="19"/>
        <v>0</v>
      </c>
      <c r="HC8" s="163">
        <f t="shared" si="19"/>
        <v>0</v>
      </c>
      <c r="HD8" s="163">
        <f t="shared" si="19"/>
        <v>0</v>
      </c>
      <c r="HE8" s="163">
        <f t="shared" si="19"/>
        <v>0</v>
      </c>
      <c r="HF8" s="163">
        <f t="shared" si="19"/>
        <v>0</v>
      </c>
      <c r="HG8" s="163">
        <f t="shared" si="19"/>
        <v>0</v>
      </c>
      <c r="HH8" s="163">
        <f t="shared" si="19"/>
        <v>0</v>
      </c>
      <c r="HI8" s="163">
        <f t="shared" si="19"/>
        <v>0</v>
      </c>
      <c r="HJ8" s="163">
        <f t="shared" si="20"/>
        <v>0</v>
      </c>
      <c r="HK8" s="163">
        <f t="shared" si="20"/>
        <v>0</v>
      </c>
      <c r="HL8" s="163">
        <f t="shared" si="20"/>
        <v>0</v>
      </c>
      <c r="HM8" s="163">
        <f t="shared" si="20"/>
        <v>0</v>
      </c>
      <c r="HN8" s="163">
        <f t="shared" si="20"/>
        <v>0</v>
      </c>
      <c r="HO8" s="163">
        <f t="shared" si="20"/>
        <v>0</v>
      </c>
      <c r="HP8" s="163">
        <f t="shared" si="20"/>
        <v>0</v>
      </c>
      <c r="HQ8" s="163">
        <f t="shared" si="20"/>
        <v>0</v>
      </c>
    </row>
    <row r="9" spans="2:225" ht="24" customHeight="1">
      <c r="B9" s="78">
        <v>5</v>
      </c>
      <c r="C9" s="55"/>
      <c r="D9" s="69"/>
      <c r="E9" s="205"/>
      <c r="F9" s="60"/>
      <c r="G9" s="60" t="s">
        <v>127</v>
      </c>
      <c r="H9" s="63"/>
      <c r="I9" s="172">
        <v>0</v>
      </c>
      <c r="J9" s="169">
        <f t="shared" si="7"/>
        <v>0</v>
      </c>
      <c r="K9" s="683">
        <f t="shared" si="8"/>
        <v>0</v>
      </c>
      <c r="L9" s="683">
        <f t="shared" si="8"/>
        <v>0</v>
      </c>
      <c r="M9" s="683">
        <f t="shared" si="8"/>
        <v>0</v>
      </c>
      <c r="N9" s="683">
        <f t="shared" si="8"/>
        <v>0</v>
      </c>
      <c r="O9" s="683">
        <f t="shared" si="8"/>
        <v>0</v>
      </c>
      <c r="P9" s="683">
        <f t="shared" si="8"/>
        <v>0</v>
      </c>
      <c r="Q9" s="683">
        <f t="shared" si="8"/>
        <v>0</v>
      </c>
      <c r="R9" s="683">
        <f t="shared" si="8"/>
        <v>0</v>
      </c>
      <c r="S9" s="683">
        <f t="shared" si="8"/>
        <v>0</v>
      </c>
      <c r="T9" s="683">
        <f t="shared" si="8"/>
        <v>0</v>
      </c>
      <c r="U9" s="683">
        <f t="shared" si="8"/>
        <v>0</v>
      </c>
      <c r="V9" s="683">
        <f t="shared" si="8"/>
        <v>0</v>
      </c>
      <c r="W9" s="683">
        <f t="shared" si="8"/>
        <v>0</v>
      </c>
      <c r="X9" s="683">
        <f t="shared" si="8"/>
        <v>0</v>
      </c>
      <c r="Y9" s="683">
        <f t="shared" si="8"/>
        <v>0</v>
      </c>
      <c r="Z9" s="683">
        <f t="shared" si="8"/>
        <v>0</v>
      </c>
      <c r="AA9" s="683">
        <f t="shared" si="9"/>
        <v>0</v>
      </c>
      <c r="AB9" s="683">
        <f t="shared" si="9"/>
        <v>0</v>
      </c>
      <c r="AC9" s="683">
        <f t="shared" si="9"/>
        <v>0</v>
      </c>
      <c r="AD9" s="683">
        <f t="shared" si="9"/>
        <v>0</v>
      </c>
      <c r="AE9" s="683">
        <f t="shared" si="9"/>
        <v>0</v>
      </c>
      <c r="AF9" s="683">
        <f t="shared" si="9"/>
        <v>0</v>
      </c>
      <c r="AG9" s="683">
        <f t="shared" si="9"/>
        <v>0</v>
      </c>
      <c r="AH9" s="683">
        <f t="shared" si="9"/>
        <v>0</v>
      </c>
      <c r="AI9" s="683">
        <f t="shared" si="9"/>
        <v>0</v>
      </c>
      <c r="AJ9" s="683">
        <f t="shared" si="9"/>
        <v>0</v>
      </c>
      <c r="AK9" s="683">
        <f t="shared" si="9"/>
        <v>0</v>
      </c>
      <c r="AL9" s="679">
        <f t="shared" si="9"/>
        <v>0</v>
      </c>
      <c r="AM9" s="209">
        <f t="shared" si="9"/>
        <v>0</v>
      </c>
      <c r="AN9" s="209">
        <f t="shared" si="9"/>
        <v>0</v>
      </c>
      <c r="AO9" s="209">
        <f t="shared" si="9"/>
        <v>0</v>
      </c>
      <c r="AP9" s="209">
        <f t="shared" si="9"/>
        <v>0</v>
      </c>
      <c r="AQ9" s="209">
        <f t="shared" si="10"/>
        <v>0</v>
      </c>
      <c r="AR9" s="209">
        <f t="shared" si="10"/>
        <v>0</v>
      </c>
      <c r="AS9" s="209">
        <f t="shared" si="10"/>
        <v>0</v>
      </c>
      <c r="AT9" s="209">
        <f t="shared" si="10"/>
        <v>0</v>
      </c>
      <c r="AU9" s="209">
        <f t="shared" si="10"/>
        <v>0</v>
      </c>
      <c r="AV9" s="945">
        <f t="shared" si="10"/>
        <v>0</v>
      </c>
      <c r="AW9" s="209">
        <f t="shared" si="11"/>
        <v>0</v>
      </c>
      <c r="AX9" s="209">
        <f t="shared" si="12"/>
        <v>0</v>
      </c>
      <c r="AY9" s="210">
        <f t="shared" si="12"/>
        <v>0</v>
      </c>
      <c r="AZ9" s="949">
        <f t="shared" si="21"/>
        <v>0</v>
      </c>
      <c r="BA9" s="209">
        <f t="shared" si="22"/>
        <v>0</v>
      </c>
      <c r="BB9" s="209">
        <f t="shared" si="23"/>
        <v>0</v>
      </c>
      <c r="BC9" s="209">
        <f t="shared" si="24"/>
        <v>0</v>
      </c>
      <c r="BD9" s="209">
        <f t="shared" si="25"/>
        <v>0</v>
      </c>
      <c r="BE9" s="209">
        <f t="shared" si="26"/>
        <v>0</v>
      </c>
      <c r="BF9" s="209">
        <f t="shared" si="27"/>
        <v>0</v>
      </c>
      <c r="BG9" s="209">
        <f t="shared" si="28"/>
        <v>0</v>
      </c>
      <c r="BH9" s="209">
        <f t="shared" si="29"/>
        <v>0</v>
      </c>
      <c r="BI9" s="209">
        <f t="shared" si="30"/>
        <v>0</v>
      </c>
      <c r="BJ9" s="209">
        <f t="shared" si="31"/>
        <v>0</v>
      </c>
      <c r="BK9" s="209">
        <f t="shared" si="32"/>
        <v>0</v>
      </c>
      <c r="BL9" s="209">
        <f t="shared" si="33"/>
        <v>0</v>
      </c>
      <c r="BM9" s="209">
        <f t="shared" si="34"/>
        <v>0</v>
      </c>
      <c r="BN9" s="209">
        <f t="shared" si="35"/>
        <v>0</v>
      </c>
      <c r="BO9" s="209">
        <f t="shared" si="36"/>
        <v>0</v>
      </c>
      <c r="BP9" s="209">
        <f t="shared" si="37"/>
        <v>0</v>
      </c>
      <c r="BQ9" s="209">
        <f t="shared" si="38"/>
        <v>0</v>
      </c>
      <c r="BR9" s="209">
        <f t="shared" si="39"/>
        <v>0</v>
      </c>
      <c r="BS9" s="209">
        <f t="shared" si="40"/>
        <v>0</v>
      </c>
      <c r="BT9" s="209">
        <f t="shared" si="41"/>
        <v>0</v>
      </c>
      <c r="BU9" s="209">
        <f t="shared" si="42"/>
        <v>0</v>
      </c>
      <c r="BV9" s="209">
        <f t="shared" si="43"/>
        <v>0</v>
      </c>
      <c r="BW9" s="209">
        <f t="shared" si="44"/>
        <v>0</v>
      </c>
      <c r="BX9" s="209">
        <f t="shared" si="45"/>
        <v>0</v>
      </c>
      <c r="BY9" s="209">
        <f t="shared" si="46"/>
        <v>0</v>
      </c>
      <c r="BZ9" s="209">
        <f t="shared" si="47"/>
        <v>0</v>
      </c>
      <c r="CA9" s="209">
        <f t="shared" si="48"/>
        <v>0</v>
      </c>
      <c r="CB9" s="209">
        <f t="shared" si="49"/>
        <v>0</v>
      </c>
      <c r="CC9" s="209">
        <f t="shared" si="50"/>
        <v>0</v>
      </c>
      <c r="CD9" s="209">
        <f t="shared" si="51"/>
        <v>0</v>
      </c>
      <c r="CE9" s="209">
        <f t="shared" si="52"/>
        <v>0</v>
      </c>
      <c r="CF9" s="209">
        <f t="shared" si="53"/>
        <v>0</v>
      </c>
      <c r="CG9" s="209">
        <f t="shared" si="54"/>
        <v>0</v>
      </c>
      <c r="CH9" s="209">
        <f t="shared" si="55"/>
        <v>0</v>
      </c>
      <c r="CI9" s="209">
        <f t="shared" si="56"/>
        <v>0</v>
      </c>
      <c r="CJ9" s="209">
        <f t="shared" si="57"/>
        <v>0</v>
      </c>
      <c r="CK9" s="209">
        <f t="shared" si="58"/>
        <v>0</v>
      </c>
      <c r="CL9" s="209">
        <f t="shared" si="59"/>
        <v>0</v>
      </c>
      <c r="CM9" s="209">
        <f t="shared" si="60"/>
        <v>0</v>
      </c>
      <c r="CN9" s="209">
        <f t="shared" si="61"/>
        <v>0</v>
      </c>
      <c r="CO9" s="210">
        <f t="shared" si="62"/>
        <v>0</v>
      </c>
      <c r="CS9" s="53">
        <f t="shared" si="63"/>
        <v>1</v>
      </c>
      <c r="CT9" s="163" t="e">
        <f t="shared" si="64"/>
        <v>#NUM!</v>
      </c>
      <c r="CU9" s="53">
        <f t="shared" si="65"/>
        <v>-28</v>
      </c>
      <c r="CV9" s="53">
        <f t="shared" si="15"/>
        <v>-27</v>
      </c>
      <c r="CW9" s="53">
        <f t="shared" si="15"/>
        <v>-26</v>
      </c>
      <c r="CX9" s="53">
        <f t="shared" si="15"/>
        <v>-25</v>
      </c>
      <c r="CY9" s="53">
        <f t="shared" si="15"/>
        <v>-24</v>
      </c>
      <c r="CZ9" s="53">
        <f t="shared" si="15"/>
        <v>-23</v>
      </c>
      <c r="DA9" s="53">
        <f t="shared" si="15"/>
        <v>-22</v>
      </c>
      <c r="DB9" s="53">
        <f t="shared" si="15"/>
        <v>-21</v>
      </c>
      <c r="DC9" s="53">
        <f t="shared" si="15"/>
        <v>-20</v>
      </c>
      <c r="DD9" s="53">
        <f t="shared" si="15"/>
        <v>-19</v>
      </c>
      <c r="DE9" s="53">
        <f t="shared" si="15"/>
        <v>-18</v>
      </c>
      <c r="DF9" s="53">
        <f t="shared" si="15"/>
        <v>-17</v>
      </c>
      <c r="DG9" s="53">
        <f t="shared" si="15"/>
        <v>-16</v>
      </c>
      <c r="DH9" s="53">
        <f t="shared" si="15"/>
        <v>-15</v>
      </c>
      <c r="DI9" s="53">
        <f t="shared" si="15"/>
        <v>-14</v>
      </c>
      <c r="DJ9" s="53">
        <f t="shared" si="15"/>
        <v>-13</v>
      </c>
      <c r="DK9" s="53">
        <f t="shared" si="15"/>
        <v>-12</v>
      </c>
      <c r="DL9" s="53">
        <f t="shared" si="15"/>
        <v>-11</v>
      </c>
      <c r="DM9" s="53">
        <f t="shared" si="15"/>
        <v>-10</v>
      </c>
      <c r="DN9" s="53">
        <f t="shared" si="15"/>
        <v>-9</v>
      </c>
      <c r="DO9" s="53">
        <f t="shared" si="15"/>
        <v>-8</v>
      </c>
      <c r="DP9" s="53">
        <f t="shared" si="15"/>
        <v>-7</v>
      </c>
      <c r="DQ9" s="53">
        <f t="shared" si="15"/>
        <v>-6</v>
      </c>
      <c r="DR9" s="53">
        <f t="shared" si="15"/>
        <v>-5</v>
      </c>
      <c r="DS9" s="53">
        <f t="shared" si="15"/>
        <v>-4</v>
      </c>
      <c r="DT9" s="53">
        <f t="shared" si="15"/>
        <v>-3</v>
      </c>
      <c r="DU9" s="53">
        <f t="shared" si="15"/>
        <v>-2</v>
      </c>
      <c r="DV9" s="53">
        <f t="shared" si="15"/>
        <v>-1</v>
      </c>
      <c r="DW9" s="53">
        <f t="shared" si="15"/>
        <v>0</v>
      </c>
      <c r="DX9" s="53">
        <f t="shared" si="15"/>
        <v>-1</v>
      </c>
      <c r="DY9" s="53">
        <f t="shared" si="15"/>
        <v>-1</v>
      </c>
      <c r="DZ9" s="53">
        <f t="shared" si="15"/>
        <v>-1</v>
      </c>
      <c r="EA9" s="53">
        <f t="shared" si="15"/>
        <v>-1</v>
      </c>
      <c r="EB9" s="53">
        <f t="shared" si="15"/>
        <v>-1</v>
      </c>
      <c r="EC9" s="53">
        <f t="shared" si="15"/>
        <v>-1</v>
      </c>
      <c r="ED9" s="53">
        <f t="shared" si="15"/>
        <v>-1</v>
      </c>
      <c r="EE9" s="53">
        <f t="shared" si="15"/>
        <v>-1</v>
      </c>
      <c r="EF9" s="53">
        <f t="shared" si="15"/>
        <v>-1</v>
      </c>
      <c r="EG9" s="53">
        <f t="shared" si="15"/>
        <v>-1</v>
      </c>
      <c r="EH9" s="53">
        <f t="shared" si="15"/>
        <v>-1</v>
      </c>
      <c r="EI9" s="53">
        <f t="shared" si="15"/>
        <v>-1</v>
      </c>
      <c r="EJ9" s="53">
        <f t="shared" si="15"/>
        <v>-1</v>
      </c>
      <c r="EL9" s="53">
        <f t="shared" si="16"/>
        <v>-28</v>
      </c>
      <c r="EM9" s="53">
        <f t="shared" si="16"/>
        <v>-27</v>
      </c>
      <c r="EN9" s="53">
        <f t="shared" si="16"/>
        <v>-26</v>
      </c>
      <c r="EO9" s="53">
        <f t="shared" si="16"/>
        <v>-25</v>
      </c>
      <c r="EP9" s="53">
        <f t="shared" si="16"/>
        <v>-24</v>
      </c>
      <c r="EQ9" s="53">
        <f t="shared" si="16"/>
        <v>-23</v>
      </c>
      <c r="ER9" s="53">
        <f t="shared" si="16"/>
        <v>-22</v>
      </c>
      <c r="ES9" s="53">
        <f t="shared" si="16"/>
        <v>-21</v>
      </c>
      <c r="ET9" s="53">
        <f t="shared" si="16"/>
        <v>-20</v>
      </c>
      <c r="EU9" s="53">
        <f t="shared" si="16"/>
        <v>-19</v>
      </c>
      <c r="EV9" s="53">
        <f t="shared" si="16"/>
        <v>-18</v>
      </c>
      <c r="EW9" s="53">
        <f t="shared" si="16"/>
        <v>-17</v>
      </c>
      <c r="EX9" s="53">
        <f t="shared" si="16"/>
        <v>-16</v>
      </c>
      <c r="EY9" s="53">
        <f t="shared" si="16"/>
        <v>-15</v>
      </c>
      <c r="EZ9" s="53">
        <f t="shared" si="16"/>
        <v>-14</v>
      </c>
      <c r="FA9" s="53">
        <f t="shared" si="16"/>
        <v>-13</v>
      </c>
      <c r="FB9" s="53">
        <f t="shared" si="17"/>
        <v>-12</v>
      </c>
      <c r="FC9" s="53">
        <f t="shared" si="17"/>
        <v>-11</v>
      </c>
      <c r="FD9" s="53">
        <f t="shared" si="17"/>
        <v>-10</v>
      </c>
      <c r="FE9" s="53">
        <f t="shared" si="17"/>
        <v>-9</v>
      </c>
      <c r="FF9" s="53">
        <f t="shared" si="17"/>
        <v>-8</v>
      </c>
      <c r="FG9" s="53">
        <f t="shared" si="17"/>
        <v>-7</v>
      </c>
      <c r="FH9" s="53">
        <f t="shared" si="17"/>
        <v>-6</v>
      </c>
      <c r="FI9" s="53">
        <f t="shared" si="17"/>
        <v>-5</v>
      </c>
      <c r="FJ9" s="53">
        <f t="shared" si="17"/>
        <v>-4</v>
      </c>
      <c r="FK9" s="53">
        <f t="shared" si="17"/>
        <v>-3</v>
      </c>
      <c r="FL9" s="53">
        <f t="shared" si="17"/>
        <v>-2</v>
      </c>
      <c r="FM9" s="53">
        <f t="shared" si="17"/>
        <v>-1</v>
      </c>
      <c r="FN9" s="53">
        <f t="shared" si="17"/>
        <v>0</v>
      </c>
      <c r="FO9" s="53">
        <f t="shared" si="17"/>
        <v>1</v>
      </c>
      <c r="FP9" s="53">
        <f t="shared" si="17"/>
        <v>-1</v>
      </c>
      <c r="FQ9" s="53">
        <f t="shared" si="17"/>
        <v>-1</v>
      </c>
      <c r="FR9" s="53">
        <f t="shared" si="17"/>
        <v>-1</v>
      </c>
      <c r="FS9" s="53">
        <f t="shared" si="17"/>
        <v>-1</v>
      </c>
      <c r="FT9" s="53">
        <f t="shared" si="17"/>
        <v>-1</v>
      </c>
      <c r="FU9" s="53">
        <f t="shared" si="17"/>
        <v>-1</v>
      </c>
      <c r="FV9" s="53">
        <f t="shared" si="17"/>
        <v>-1</v>
      </c>
      <c r="FW9" s="53">
        <f t="shared" si="17"/>
        <v>-1</v>
      </c>
      <c r="FX9" s="53">
        <f t="shared" si="17"/>
        <v>-1</v>
      </c>
      <c r="FY9" s="53">
        <f t="shared" si="17"/>
        <v>-1</v>
      </c>
      <c r="FZ9" s="53">
        <f t="shared" si="17"/>
        <v>-1</v>
      </c>
      <c r="GA9" s="53">
        <f t="shared" si="17"/>
        <v>-1</v>
      </c>
      <c r="GC9" s="163">
        <f t="shared" si="66"/>
        <v>0</v>
      </c>
      <c r="GD9" s="163">
        <f t="shared" si="18"/>
        <v>0</v>
      </c>
      <c r="GE9" s="163">
        <f t="shared" si="18"/>
        <v>0</v>
      </c>
      <c r="GF9" s="163">
        <f t="shared" si="18"/>
        <v>0</v>
      </c>
      <c r="GG9" s="163">
        <f t="shared" si="18"/>
        <v>0</v>
      </c>
      <c r="GH9" s="163">
        <f t="shared" si="18"/>
        <v>0</v>
      </c>
      <c r="GI9" s="163">
        <f t="shared" si="18"/>
        <v>0</v>
      </c>
      <c r="GJ9" s="163">
        <f t="shared" si="18"/>
        <v>0</v>
      </c>
      <c r="GK9" s="163">
        <f t="shared" si="18"/>
        <v>0</v>
      </c>
      <c r="GL9" s="163">
        <f t="shared" si="18"/>
        <v>0</v>
      </c>
      <c r="GM9" s="163">
        <f t="shared" si="18"/>
        <v>0</v>
      </c>
      <c r="GN9" s="163">
        <f t="shared" si="18"/>
        <v>0</v>
      </c>
      <c r="GO9" s="163">
        <f t="shared" si="18"/>
        <v>0</v>
      </c>
      <c r="GP9" s="163">
        <f t="shared" si="18"/>
        <v>0</v>
      </c>
      <c r="GQ9" s="163">
        <f t="shared" si="18"/>
        <v>0</v>
      </c>
      <c r="GR9" s="163">
        <f t="shared" si="18"/>
        <v>0</v>
      </c>
      <c r="GS9" s="163">
        <f t="shared" si="18"/>
        <v>0</v>
      </c>
      <c r="GT9" s="163">
        <f t="shared" si="19"/>
        <v>0</v>
      </c>
      <c r="GU9" s="163">
        <f t="shared" si="19"/>
        <v>0</v>
      </c>
      <c r="GV9" s="163">
        <f t="shared" si="19"/>
        <v>0</v>
      </c>
      <c r="GW9" s="163">
        <f t="shared" si="19"/>
        <v>0</v>
      </c>
      <c r="GX9" s="163">
        <f t="shared" si="19"/>
        <v>0</v>
      </c>
      <c r="GY9" s="163">
        <f t="shared" si="19"/>
        <v>0</v>
      </c>
      <c r="GZ9" s="163">
        <f t="shared" si="19"/>
        <v>0</v>
      </c>
      <c r="HA9" s="163">
        <f t="shared" si="19"/>
        <v>0</v>
      </c>
      <c r="HB9" s="163">
        <f t="shared" si="19"/>
        <v>0</v>
      </c>
      <c r="HC9" s="163">
        <f t="shared" si="19"/>
        <v>0</v>
      </c>
      <c r="HD9" s="163">
        <f t="shared" si="19"/>
        <v>0</v>
      </c>
      <c r="HE9" s="163">
        <f t="shared" si="19"/>
        <v>0</v>
      </c>
      <c r="HF9" s="163">
        <f t="shared" si="19"/>
        <v>0</v>
      </c>
      <c r="HG9" s="163">
        <f t="shared" si="19"/>
        <v>0</v>
      </c>
      <c r="HH9" s="163">
        <f t="shared" si="19"/>
        <v>0</v>
      </c>
      <c r="HI9" s="163">
        <f t="shared" si="19"/>
        <v>0</v>
      </c>
      <c r="HJ9" s="163">
        <f t="shared" si="20"/>
        <v>0</v>
      </c>
      <c r="HK9" s="163">
        <f t="shared" si="20"/>
        <v>0</v>
      </c>
      <c r="HL9" s="163">
        <f t="shared" si="20"/>
        <v>0</v>
      </c>
      <c r="HM9" s="163">
        <f t="shared" si="20"/>
        <v>0</v>
      </c>
      <c r="HN9" s="163">
        <f t="shared" si="20"/>
        <v>0</v>
      </c>
      <c r="HO9" s="163">
        <f t="shared" si="20"/>
        <v>0</v>
      </c>
      <c r="HP9" s="163">
        <f t="shared" si="20"/>
        <v>0</v>
      </c>
      <c r="HQ9" s="163">
        <f t="shared" si="20"/>
        <v>0</v>
      </c>
    </row>
    <row r="10" spans="2:225" ht="24" customHeight="1">
      <c r="B10" s="78">
        <v>6</v>
      </c>
      <c r="C10" s="55"/>
      <c r="D10" s="69"/>
      <c r="E10" s="205"/>
      <c r="F10" s="60"/>
      <c r="G10" s="60" t="s">
        <v>127</v>
      </c>
      <c r="H10" s="63"/>
      <c r="I10" s="172">
        <v>0</v>
      </c>
      <c r="J10" s="169">
        <f t="shared" si="7"/>
        <v>0</v>
      </c>
      <c r="K10" s="683">
        <f t="shared" si="8"/>
        <v>0</v>
      </c>
      <c r="L10" s="683">
        <f t="shared" si="8"/>
        <v>0</v>
      </c>
      <c r="M10" s="683">
        <f t="shared" si="8"/>
        <v>0</v>
      </c>
      <c r="N10" s="683">
        <f t="shared" si="8"/>
        <v>0</v>
      </c>
      <c r="O10" s="683">
        <f t="shared" si="8"/>
        <v>0</v>
      </c>
      <c r="P10" s="683">
        <f t="shared" si="8"/>
        <v>0</v>
      </c>
      <c r="Q10" s="683">
        <f t="shared" si="8"/>
        <v>0</v>
      </c>
      <c r="R10" s="683">
        <f t="shared" si="8"/>
        <v>0</v>
      </c>
      <c r="S10" s="683">
        <f t="shared" si="8"/>
        <v>0</v>
      </c>
      <c r="T10" s="683">
        <f t="shared" si="8"/>
        <v>0</v>
      </c>
      <c r="U10" s="683">
        <f t="shared" si="8"/>
        <v>0</v>
      </c>
      <c r="V10" s="683">
        <f t="shared" si="8"/>
        <v>0</v>
      </c>
      <c r="W10" s="683">
        <f t="shared" si="8"/>
        <v>0</v>
      </c>
      <c r="X10" s="683">
        <f t="shared" si="8"/>
        <v>0</v>
      </c>
      <c r="Y10" s="683">
        <f t="shared" si="8"/>
        <v>0</v>
      </c>
      <c r="Z10" s="683">
        <f t="shared" si="8"/>
        <v>0</v>
      </c>
      <c r="AA10" s="683">
        <f t="shared" si="9"/>
        <v>0</v>
      </c>
      <c r="AB10" s="683">
        <f t="shared" si="9"/>
        <v>0</v>
      </c>
      <c r="AC10" s="683">
        <f t="shared" si="9"/>
        <v>0</v>
      </c>
      <c r="AD10" s="683">
        <f t="shared" si="9"/>
        <v>0</v>
      </c>
      <c r="AE10" s="683">
        <f t="shared" si="9"/>
        <v>0</v>
      </c>
      <c r="AF10" s="683">
        <f t="shared" si="9"/>
        <v>0</v>
      </c>
      <c r="AG10" s="683">
        <f t="shared" si="9"/>
        <v>0</v>
      </c>
      <c r="AH10" s="683">
        <f t="shared" si="9"/>
        <v>0</v>
      </c>
      <c r="AI10" s="683">
        <f t="shared" si="9"/>
        <v>0</v>
      </c>
      <c r="AJ10" s="683">
        <f t="shared" si="9"/>
        <v>0</v>
      </c>
      <c r="AK10" s="683">
        <f t="shared" si="9"/>
        <v>0</v>
      </c>
      <c r="AL10" s="679">
        <f t="shared" si="9"/>
        <v>0</v>
      </c>
      <c r="AM10" s="209">
        <f t="shared" si="9"/>
        <v>0</v>
      </c>
      <c r="AN10" s="209">
        <f t="shared" si="9"/>
        <v>0</v>
      </c>
      <c r="AO10" s="209">
        <f t="shared" si="9"/>
        <v>0</v>
      </c>
      <c r="AP10" s="209">
        <f t="shared" si="9"/>
        <v>0</v>
      </c>
      <c r="AQ10" s="209">
        <f t="shared" si="10"/>
        <v>0</v>
      </c>
      <c r="AR10" s="209">
        <f t="shared" si="10"/>
        <v>0</v>
      </c>
      <c r="AS10" s="209">
        <f t="shared" si="10"/>
        <v>0</v>
      </c>
      <c r="AT10" s="209">
        <f t="shared" si="10"/>
        <v>0</v>
      </c>
      <c r="AU10" s="209">
        <f t="shared" si="10"/>
        <v>0</v>
      </c>
      <c r="AV10" s="945">
        <f t="shared" si="10"/>
        <v>0</v>
      </c>
      <c r="AW10" s="209">
        <f t="shared" si="11"/>
        <v>0</v>
      </c>
      <c r="AX10" s="209">
        <f t="shared" si="12"/>
        <v>0</v>
      </c>
      <c r="AY10" s="210">
        <f t="shared" si="12"/>
        <v>0</v>
      </c>
      <c r="AZ10" s="949">
        <f t="shared" si="21"/>
        <v>0</v>
      </c>
      <c r="BA10" s="209">
        <f t="shared" si="22"/>
        <v>0</v>
      </c>
      <c r="BB10" s="209">
        <f t="shared" si="23"/>
        <v>0</v>
      </c>
      <c r="BC10" s="209">
        <f t="shared" si="24"/>
        <v>0</v>
      </c>
      <c r="BD10" s="209">
        <f t="shared" si="25"/>
        <v>0</v>
      </c>
      <c r="BE10" s="209">
        <f t="shared" si="26"/>
        <v>0</v>
      </c>
      <c r="BF10" s="209">
        <f t="shared" si="27"/>
        <v>0</v>
      </c>
      <c r="BG10" s="209">
        <f t="shared" si="28"/>
        <v>0</v>
      </c>
      <c r="BH10" s="209">
        <f t="shared" si="29"/>
        <v>0</v>
      </c>
      <c r="BI10" s="209">
        <f t="shared" si="30"/>
        <v>0</v>
      </c>
      <c r="BJ10" s="209">
        <f t="shared" si="31"/>
        <v>0</v>
      </c>
      <c r="BK10" s="209">
        <f t="shared" si="32"/>
        <v>0</v>
      </c>
      <c r="BL10" s="209">
        <f t="shared" si="33"/>
        <v>0</v>
      </c>
      <c r="BM10" s="209">
        <f t="shared" si="34"/>
        <v>0</v>
      </c>
      <c r="BN10" s="209">
        <f t="shared" si="35"/>
        <v>0</v>
      </c>
      <c r="BO10" s="209">
        <f t="shared" si="36"/>
        <v>0</v>
      </c>
      <c r="BP10" s="209">
        <f t="shared" si="37"/>
        <v>0</v>
      </c>
      <c r="BQ10" s="209">
        <f t="shared" si="38"/>
        <v>0</v>
      </c>
      <c r="BR10" s="209">
        <f t="shared" si="39"/>
        <v>0</v>
      </c>
      <c r="BS10" s="209">
        <f t="shared" si="40"/>
        <v>0</v>
      </c>
      <c r="BT10" s="209">
        <f t="shared" si="41"/>
        <v>0</v>
      </c>
      <c r="BU10" s="209">
        <f t="shared" si="42"/>
        <v>0</v>
      </c>
      <c r="BV10" s="209">
        <f t="shared" si="43"/>
        <v>0</v>
      </c>
      <c r="BW10" s="209">
        <f t="shared" si="44"/>
        <v>0</v>
      </c>
      <c r="BX10" s="209">
        <f t="shared" si="45"/>
        <v>0</v>
      </c>
      <c r="BY10" s="209">
        <f t="shared" si="46"/>
        <v>0</v>
      </c>
      <c r="BZ10" s="209">
        <f t="shared" si="47"/>
        <v>0</v>
      </c>
      <c r="CA10" s="209">
        <f t="shared" si="48"/>
        <v>0</v>
      </c>
      <c r="CB10" s="209">
        <f t="shared" si="49"/>
        <v>0</v>
      </c>
      <c r="CC10" s="209">
        <f t="shared" si="50"/>
        <v>0</v>
      </c>
      <c r="CD10" s="209">
        <f t="shared" si="51"/>
        <v>0</v>
      </c>
      <c r="CE10" s="209">
        <f t="shared" si="52"/>
        <v>0</v>
      </c>
      <c r="CF10" s="209">
        <f t="shared" si="53"/>
        <v>0</v>
      </c>
      <c r="CG10" s="209">
        <f t="shared" si="54"/>
        <v>0</v>
      </c>
      <c r="CH10" s="209">
        <f t="shared" si="55"/>
        <v>0</v>
      </c>
      <c r="CI10" s="209">
        <f t="shared" si="56"/>
        <v>0</v>
      </c>
      <c r="CJ10" s="209">
        <f t="shared" si="57"/>
        <v>0</v>
      </c>
      <c r="CK10" s="209">
        <f t="shared" si="58"/>
        <v>0</v>
      </c>
      <c r="CL10" s="209">
        <f t="shared" si="59"/>
        <v>0</v>
      </c>
      <c r="CM10" s="209">
        <f t="shared" si="60"/>
        <v>0</v>
      </c>
      <c r="CN10" s="209">
        <f t="shared" si="61"/>
        <v>0</v>
      </c>
      <c r="CO10" s="210">
        <f t="shared" si="62"/>
        <v>0</v>
      </c>
      <c r="CS10" s="53">
        <f t="shared" si="63"/>
        <v>1</v>
      </c>
      <c r="CT10" s="163" t="e">
        <f t="shared" si="64"/>
        <v>#NUM!</v>
      </c>
      <c r="CU10" s="53">
        <f t="shared" si="65"/>
        <v>-28</v>
      </c>
      <c r="CV10" s="53">
        <f t="shared" si="15"/>
        <v>-27</v>
      </c>
      <c r="CW10" s="53">
        <f t="shared" si="15"/>
        <v>-26</v>
      </c>
      <c r="CX10" s="53">
        <f t="shared" si="15"/>
        <v>-25</v>
      </c>
      <c r="CY10" s="53">
        <f t="shared" si="15"/>
        <v>-24</v>
      </c>
      <c r="CZ10" s="53">
        <f t="shared" si="15"/>
        <v>-23</v>
      </c>
      <c r="DA10" s="53">
        <f t="shared" si="15"/>
        <v>-22</v>
      </c>
      <c r="DB10" s="53">
        <f t="shared" si="15"/>
        <v>-21</v>
      </c>
      <c r="DC10" s="53">
        <f t="shared" si="15"/>
        <v>-20</v>
      </c>
      <c r="DD10" s="53">
        <f t="shared" si="15"/>
        <v>-19</v>
      </c>
      <c r="DE10" s="53">
        <f t="shared" si="15"/>
        <v>-18</v>
      </c>
      <c r="DF10" s="53">
        <f t="shared" si="15"/>
        <v>-17</v>
      </c>
      <c r="DG10" s="53">
        <f t="shared" si="15"/>
        <v>-16</v>
      </c>
      <c r="DH10" s="53">
        <f t="shared" si="15"/>
        <v>-15</v>
      </c>
      <c r="DI10" s="53">
        <f t="shared" si="15"/>
        <v>-14</v>
      </c>
      <c r="DJ10" s="53">
        <f t="shared" si="15"/>
        <v>-13</v>
      </c>
      <c r="DK10" s="53">
        <f t="shared" si="15"/>
        <v>-12</v>
      </c>
      <c r="DL10" s="53">
        <f t="shared" si="15"/>
        <v>-11</v>
      </c>
      <c r="DM10" s="53">
        <f t="shared" si="15"/>
        <v>-10</v>
      </c>
      <c r="DN10" s="53">
        <f t="shared" si="15"/>
        <v>-9</v>
      </c>
      <c r="DO10" s="53">
        <f t="shared" si="15"/>
        <v>-8</v>
      </c>
      <c r="DP10" s="53">
        <f t="shared" si="15"/>
        <v>-7</v>
      </c>
      <c r="DQ10" s="53">
        <f t="shared" si="15"/>
        <v>-6</v>
      </c>
      <c r="DR10" s="53">
        <f t="shared" si="15"/>
        <v>-5</v>
      </c>
      <c r="DS10" s="53">
        <f t="shared" si="15"/>
        <v>-4</v>
      </c>
      <c r="DT10" s="53">
        <f t="shared" si="15"/>
        <v>-3</v>
      </c>
      <c r="DU10" s="53">
        <f t="shared" si="15"/>
        <v>-2</v>
      </c>
      <c r="DV10" s="53">
        <f t="shared" si="15"/>
        <v>-1</v>
      </c>
      <c r="DW10" s="53">
        <f t="shared" si="15"/>
        <v>0</v>
      </c>
      <c r="DX10" s="53">
        <f t="shared" si="15"/>
        <v>-1</v>
      </c>
      <c r="DY10" s="53">
        <f t="shared" si="15"/>
        <v>-1</v>
      </c>
      <c r="DZ10" s="53">
        <f t="shared" si="15"/>
        <v>-1</v>
      </c>
      <c r="EA10" s="53">
        <f t="shared" si="15"/>
        <v>-1</v>
      </c>
      <c r="EB10" s="53">
        <f t="shared" si="15"/>
        <v>-1</v>
      </c>
      <c r="EC10" s="53">
        <f t="shared" si="15"/>
        <v>-1</v>
      </c>
      <c r="ED10" s="53">
        <f t="shared" si="15"/>
        <v>-1</v>
      </c>
      <c r="EE10" s="53">
        <f t="shared" si="15"/>
        <v>-1</v>
      </c>
      <c r="EF10" s="53">
        <f t="shared" si="15"/>
        <v>-1</v>
      </c>
      <c r="EG10" s="53">
        <f t="shared" si="15"/>
        <v>-1</v>
      </c>
      <c r="EH10" s="53">
        <f t="shared" si="15"/>
        <v>-1</v>
      </c>
      <c r="EI10" s="53">
        <f t="shared" si="15"/>
        <v>-1</v>
      </c>
      <c r="EJ10" s="53">
        <f t="shared" si="15"/>
        <v>-1</v>
      </c>
      <c r="EL10" s="53">
        <f t="shared" si="16"/>
        <v>-28</v>
      </c>
      <c r="EM10" s="53">
        <f t="shared" si="16"/>
        <v>-27</v>
      </c>
      <c r="EN10" s="53">
        <f t="shared" si="16"/>
        <v>-26</v>
      </c>
      <c r="EO10" s="53">
        <f t="shared" si="16"/>
        <v>-25</v>
      </c>
      <c r="EP10" s="53">
        <f t="shared" si="16"/>
        <v>-24</v>
      </c>
      <c r="EQ10" s="53">
        <f t="shared" si="16"/>
        <v>-23</v>
      </c>
      <c r="ER10" s="53">
        <f t="shared" si="16"/>
        <v>-22</v>
      </c>
      <c r="ES10" s="53">
        <f t="shared" si="16"/>
        <v>-21</v>
      </c>
      <c r="ET10" s="53">
        <f t="shared" si="16"/>
        <v>-20</v>
      </c>
      <c r="EU10" s="53">
        <f t="shared" si="16"/>
        <v>-19</v>
      </c>
      <c r="EV10" s="53">
        <f t="shared" si="16"/>
        <v>-18</v>
      </c>
      <c r="EW10" s="53">
        <f t="shared" si="16"/>
        <v>-17</v>
      </c>
      <c r="EX10" s="53">
        <f t="shared" si="16"/>
        <v>-16</v>
      </c>
      <c r="EY10" s="53">
        <f t="shared" si="16"/>
        <v>-15</v>
      </c>
      <c r="EZ10" s="53">
        <f t="shared" si="16"/>
        <v>-14</v>
      </c>
      <c r="FA10" s="53">
        <f t="shared" si="16"/>
        <v>-13</v>
      </c>
      <c r="FB10" s="53">
        <f t="shared" si="17"/>
        <v>-12</v>
      </c>
      <c r="FC10" s="53">
        <f t="shared" si="17"/>
        <v>-11</v>
      </c>
      <c r="FD10" s="53">
        <f t="shared" si="17"/>
        <v>-10</v>
      </c>
      <c r="FE10" s="53">
        <f t="shared" si="17"/>
        <v>-9</v>
      </c>
      <c r="FF10" s="53">
        <f t="shared" si="17"/>
        <v>-8</v>
      </c>
      <c r="FG10" s="53">
        <f t="shared" si="17"/>
        <v>-7</v>
      </c>
      <c r="FH10" s="53">
        <f t="shared" si="17"/>
        <v>-6</v>
      </c>
      <c r="FI10" s="53">
        <f t="shared" si="17"/>
        <v>-5</v>
      </c>
      <c r="FJ10" s="53">
        <f t="shared" si="17"/>
        <v>-4</v>
      </c>
      <c r="FK10" s="53">
        <f t="shared" si="17"/>
        <v>-3</v>
      </c>
      <c r="FL10" s="53">
        <f t="shared" si="17"/>
        <v>-2</v>
      </c>
      <c r="FM10" s="53">
        <f t="shared" si="17"/>
        <v>-1</v>
      </c>
      <c r="FN10" s="53">
        <f t="shared" si="17"/>
        <v>0</v>
      </c>
      <c r="FO10" s="53">
        <f t="shared" si="17"/>
        <v>1</v>
      </c>
      <c r="FP10" s="53">
        <f t="shared" si="17"/>
        <v>-1</v>
      </c>
      <c r="FQ10" s="53">
        <f t="shared" si="17"/>
        <v>-1</v>
      </c>
      <c r="FR10" s="53">
        <f t="shared" si="17"/>
        <v>-1</v>
      </c>
      <c r="FS10" s="53">
        <f t="shared" si="17"/>
        <v>-1</v>
      </c>
      <c r="FT10" s="53">
        <f t="shared" si="17"/>
        <v>-1</v>
      </c>
      <c r="FU10" s="53">
        <f t="shared" si="17"/>
        <v>-1</v>
      </c>
      <c r="FV10" s="53">
        <f t="shared" si="17"/>
        <v>-1</v>
      </c>
      <c r="FW10" s="53">
        <f t="shared" si="17"/>
        <v>-1</v>
      </c>
      <c r="FX10" s="53">
        <f t="shared" si="17"/>
        <v>-1</v>
      </c>
      <c r="FY10" s="53">
        <f t="shared" si="17"/>
        <v>-1</v>
      </c>
      <c r="FZ10" s="53">
        <f t="shared" si="17"/>
        <v>-1</v>
      </c>
      <c r="GA10" s="53">
        <f t="shared" si="17"/>
        <v>-1</v>
      </c>
      <c r="GC10" s="163">
        <f t="shared" si="66"/>
        <v>0</v>
      </c>
      <c r="GD10" s="163">
        <f t="shared" si="18"/>
        <v>0</v>
      </c>
      <c r="GE10" s="163">
        <f t="shared" si="18"/>
        <v>0</v>
      </c>
      <c r="GF10" s="163">
        <f t="shared" si="18"/>
        <v>0</v>
      </c>
      <c r="GG10" s="163">
        <f t="shared" si="18"/>
        <v>0</v>
      </c>
      <c r="GH10" s="163">
        <f t="shared" si="18"/>
        <v>0</v>
      </c>
      <c r="GI10" s="163">
        <f t="shared" si="18"/>
        <v>0</v>
      </c>
      <c r="GJ10" s="163">
        <f t="shared" si="18"/>
        <v>0</v>
      </c>
      <c r="GK10" s="163">
        <f t="shared" si="18"/>
        <v>0</v>
      </c>
      <c r="GL10" s="163">
        <f t="shared" si="18"/>
        <v>0</v>
      </c>
      <c r="GM10" s="163">
        <f t="shared" si="18"/>
        <v>0</v>
      </c>
      <c r="GN10" s="163">
        <f t="shared" si="18"/>
        <v>0</v>
      </c>
      <c r="GO10" s="163">
        <f t="shared" si="18"/>
        <v>0</v>
      </c>
      <c r="GP10" s="163">
        <f t="shared" si="18"/>
        <v>0</v>
      </c>
      <c r="GQ10" s="163">
        <f t="shared" si="18"/>
        <v>0</v>
      </c>
      <c r="GR10" s="163">
        <f t="shared" si="18"/>
        <v>0</v>
      </c>
      <c r="GS10" s="163">
        <f t="shared" si="18"/>
        <v>0</v>
      </c>
      <c r="GT10" s="163">
        <f t="shared" si="19"/>
        <v>0</v>
      </c>
      <c r="GU10" s="163">
        <f t="shared" si="19"/>
        <v>0</v>
      </c>
      <c r="GV10" s="163">
        <f t="shared" si="19"/>
        <v>0</v>
      </c>
      <c r="GW10" s="163">
        <f t="shared" si="19"/>
        <v>0</v>
      </c>
      <c r="GX10" s="163">
        <f t="shared" si="19"/>
        <v>0</v>
      </c>
      <c r="GY10" s="163">
        <f t="shared" si="19"/>
        <v>0</v>
      </c>
      <c r="GZ10" s="163">
        <f t="shared" si="19"/>
        <v>0</v>
      </c>
      <c r="HA10" s="163">
        <f t="shared" si="19"/>
        <v>0</v>
      </c>
      <c r="HB10" s="163">
        <f t="shared" si="19"/>
        <v>0</v>
      </c>
      <c r="HC10" s="163">
        <f t="shared" si="19"/>
        <v>0</v>
      </c>
      <c r="HD10" s="163">
        <f t="shared" si="19"/>
        <v>0</v>
      </c>
      <c r="HE10" s="163">
        <f t="shared" si="19"/>
        <v>0</v>
      </c>
      <c r="HF10" s="163">
        <f t="shared" si="19"/>
        <v>0</v>
      </c>
      <c r="HG10" s="163">
        <f t="shared" si="19"/>
        <v>0</v>
      </c>
      <c r="HH10" s="163">
        <f t="shared" si="19"/>
        <v>0</v>
      </c>
      <c r="HI10" s="163">
        <f t="shared" si="19"/>
        <v>0</v>
      </c>
      <c r="HJ10" s="163">
        <f t="shared" si="20"/>
        <v>0</v>
      </c>
      <c r="HK10" s="163">
        <f t="shared" si="20"/>
        <v>0</v>
      </c>
      <c r="HL10" s="163">
        <f t="shared" si="20"/>
        <v>0</v>
      </c>
      <c r="HM10" s="163">
        <f t="shared" si="20"/>
        <v>0</v>
      </c>
      <c r="HN10" s="163">
        <f t="shared" si="20"/>
        <v>0</v>
      </c>
      <c r="HO10" s="163">
        <f t="shared" si="20"/>
        <v>0</v>
      </c>
      <c r="HP10" s="163">
        <f t="shared" si="20"/>
        <v>0</v>
      </c>
      <c r="HQ10" s="163">
        <f t="shared" si="20"/>
        <v>0</v>
      </c>
    </row>
    <row r="11" spans="2:225" ht="24" customHeight="1">
      <c r="B11" s="78">
        <v>7</v>
      </c>
      <c r="C11" s="71"/>
      <c r="D11" s="69"/>
      <c r="E11" s="218"/>
      <c r="F11" s="60"/>
      <c r="G11" s="60" t="s">
        <v>127</v>
      </c>
      <c r="H11" s="63"/>
      <c r="I11" s="172"/>
      <c r="J11" s="169">
        <f t="shared" si="7"/>
        <v>0</v>
      </c>
      <c r="K11" s="683">
        <f t="shared" si="8"/>
        <v>0</v>
      </c>
      <c r="L11" s="683">
        <f t="shared" si="8"/>
        <v>0</v>
      </c>
      <c r="M11" s="683">
        <f t="shared" si="8"/>
        <v>0</v>
      </c>
      <c r="N11" s="683">
        <f t="shared" si="8"/>
        <v>0</v>
      </c>
      <c r="O11" s="683">
        <f t="shared" si="8"/>
        <v>0</v>
      </c>
      <c r="P11" s="683">
        <f t="shared" si="8"/>
        <v>0</v>
      </c>
      <c r="Q11" s="683">
        <f t="shared" si="8"/>
        <v>0</v>
      </c>
      <c r="R11" s="683">
        <f t="shared" si="8"/>
        <v>0</v>
      </c>
      <c r="S11" s="683">
        <f t="shared" si="8"/>
        <v>0</v>
      </c>
      <c r="T11" s="683">
        <f t="shared" si="8"/>
        <v>0</v>
      </c>
      <c r="U11" s="683">
        <f t="shared" si="8"/>
        <v>0</v>
      </c>
      <c r="V11" s="683">
        <f t="shared" si="8"/>
        <v>0</v>
      </c>
      <c r="W11" s="683">
        <f t="shared" si="8"/>
        <v>0</v>
      </c>
      <c r="X11" s="683">
        <f t="shared" si="8"/>
        <v>0</v>
      </c>
      <c r="Y11" s="683">
        <f t="shared" si="8"/>
        <v>0</v>
      </c>
      <c r="Z11" s="683">
        <f t="shared" si="8"/>
        <v>0</v>
      </c>
      <c r="AA11" s="683">
        <f t="shared" si="9"/>
        <v>0</v>
      </c>
      <c r="AB11" s="683">
        <f t="shared" si="9"/>
        <v>0</v>
      </c>
      <c r="AC11" s="683">
        <f t="shared" si="9"/>
        <v>0</v>
      </c>
      <c r="AD11" s="683">
        <f t="shared" si="9"/>
        <v>0</v>
      </c>
      <c r="AE11" s="683">
        <f t="shared" si="9"/>
        <v>0</v>
      </c>
      <c r="AF11" s="683">
        <f t="shared" si="9"/>
        <v>0</v>
      </c>
      <c r="AG11" s="683">
        <f t="shared" si="9"/>
        <v>0</v>
      </c>
      <c r="AH11" s="683">
        <f t="shared" si="9"/>
        <v>0</v>
      </c>
      <c r="AI11" s="683">
        <f t="shared" si="9"/>
        <v>0</v>
      </c>
      <c r="AJ11" s="683">
        <f t="shared" si="9"/>
        <v>0</v>
      </c>
      <c r="AK11" s="683">
        <f t="shared" si="9"/>
        <v>0</v>
      </c>
      <c r="AL11" s="679">
        <f t="shared" si="9"/>
        <v>0</v>
      </c>
      <c r="AM11" s="209">
        <f t="shared" si="9"/>
        <v>0</v>
      </c>
      <c r="AN11" s="209">
        <f t="shared" si="9"/>
        <v>0</v>
      </c>
      <c r="AO11" s="209">
        <f t="shared" si="9"/>
        <v>0</v>
      </c>
      <c r="AP11" s="209">
        <f t="shared" si="9"/>
        <v>0</v>
      </c>
      <c r="AQ11" s="209">
        <f t="shared" si="10"/>
        <v>0</v>
      </c>
      <c r="AR11" s="209">
        <f t="shared" si="10"/>
        <v>0</v>
      </c>
      <c r="AS11" s="209">
        <f t="shared" si="10"/>
        <v>0</v>
      </c>
      <c r="AT11" s="209">
        <f t="shared" si="10"/>
        <v>0</v>
      </c>
      <c r="AU11" s="209">
        <f t="shared" si="10"/>
        <v>0</v>
      </c>
      <c r="AV11" s="945">
        <f t="shared" si="10"/>
        <v>0</v>
      </c>
      <c r="AW11" s="209">
        <f t="shared" si="11"/>
        <v>0</v>
      </c>
      <c r="AX11" s="209">
        <f t="shared" si="12"/>
        <v>0</v>
      </c>
      <c r="AY11" s="210">
        <f t="shared" si="12"/>
        <v>0</v>
      </c>
      <c r="AZ11" s="949">
        <f t="shared" si="21"/>
        <v>0</v>
      </c>
      <c r="BA11" s="209">
        <f t="shared" si="22"/>
        <v>0</v>
      </c>
      <c r="BB11" s="209">
        <f t="shared" si="23"/>
        <v>0</v>
      </c>
      <c r="BC11" s="209">
        <f t="shared" si="24"/>
        <v>0</v>
      </c>
      <c r="BD11" s="209">
        <f t="shared" si="25"/>
        <v>0</v>
      </c>
      <c r="BE11" s="209">
        <f t="shared" si="26"/>
        <v>0</v>
      </c>
      <c r="BF11" s="209">
        <f t="shared" si="27"/>
        <v>0</v>
      </c>
      <c r="BG11" s="209">
        <f t="shared" si="28"/>
        <v>0</v>
      </c>
      <c r="BH11" s="209">
        <f t="shared" si="29"/>
        <v>0</v>
      </c>
      <c r="BI11" s="209">
        <f t="shared" si="30"/>
        <v>0</v>
      </c>
      <c r="BJ11" s="209">
        <f t="shared" si="31"/>
        <v>0</v>
      </c>
      <c r="BK11" s="209">
        <f t="shared" si="32"/>
        <v>0</v>
      </c>
      <c r="BL11" s="209">
        <f t="shared" si="33"/>
        <v>0</v>
      </c>
      <c r="BM11" s="209">
        <f t="shared" si="34"/>
        <v>0</v>
      </c>
      <c r="BN11" s="209">
        <f t="shared" si="35"/>
        <v>0</v>
      </c>
      <c r="BO11" s="209">
        <f t="shared" si="36"/>
        <v>0</v>
      </c>
      <c r="BP11" s="209">
        <f t="shared" si="37"/>
        <v>0</v>
      </c>
      <c r="BQ11" s="209">
        <f t="shared" si="38"/>
        <v>0</v>
      </c>
      <c r="BR11" s="209">
        <f t="shared" si="39"/>
        <v>0</v>
      </c>
      <c r="BS11" s="209">
        <f t="shared" si="40"/>
        <v>0</v>
      </c>
      <c r="BT11" s="209">
        <f t="shared" si="41"/>
        <v>0</v>
      </c>
      <c r="BU11" s="209">
        <f t="shared" si="42"/>
        <v>0</v>
      </c>
      <c r="BV11" s="209">
        <f t="shared" si="43"/>
        <v>0</v>
      </c>
      <c r="BW11" s="209">
        <f t="shared" si="44"/>
        <v>0</v>
      </c>
      <c r="BX11" s="209">
        <f t="shared" si="45"/>
        <v>0</v>
      </c>
      <c r="BY11" s="209">
        <f t="shared" si="46"/>
        <v>0</v>
      </c>
      <c r="BZ11" s="209">
        <f t="shared" si="47"/>
        <v>0</v>
      </c>
      <c r="CA11" s="209">
        <f t="shared" si="48"/>
        <v>0</v>
      </c>
      <c r="CB11" s="209">
        <f t="shared" si="49"/>
        <v>0</v>
      </c>
      <c r="CC11" s="209">
        <f t="shared" si="50"/>
        <v>0</v>
      </c>
      <c r="CD11" s="209">
        <f t="shared" si="51"/>
        <v>0</v>
      </c>
      <c r="CE11" s="209">
        <f t="shared" si="52"/>
        <v>0</v>
      </c>
      <c r="CF11" s="209">
        <f t="shared" si="53"/>
        <v>0</v>
      </c>
      <c r="CG11" s="209">
        <f t="shared" si="54"/>
        <v>0</v>
      </c>
      <c r="CH11" s="209">
        <f t="shared" si="55"/>
        <v>0</v>
      </c>
      <c r="CI11" s="209">
        <f t="shared" si="56"/>
        <v>0</v>
      </c>
      <c r="CJ11" s="209">
        <f t="shared" si="57"/>
        <v>0</v>
      </c>
      <c r="CK11" s="209">
        <f t="shared" si="58"/>
        <v>0</v>
      </c>
      <c r="CL11" s="209">
        <f t="shared" si="59"/>
        <v>0</v>
      </c>
      <c r="CM11" s="209">
        <f t="shared" si="60"/>
        <v>0</v>
      </c>
      <c r="CN11" s="209">
        <f t="shared" si="61"/>
        <v>0</v>
      </c>
      <c r="CO11" s="210">
        <f t="shared" si="62"/>
        <v>0</v>
      </c>
      <c r="CS11" s="53">
        <f t="shared" si="63"/>
        <v>1</v>
      </c>
      <c r="CT11" s="163" t="e">
        <f t="shared" si="64"/>
        <v>#NUM!</v>
      </c>
      <c r="CU11" s="53">
        <f t="shared" si="65"/>
        <v>-28</v>
      </c>
      <c r="CV11" s="53">
        <f t="shared" si="15"/>
        <v>-27</v>
      </c>
      <c r="CW11" s="53">
        <f t="shared" si="15"/>
        <v>-26</v>
      </c>
      <c r="CX11" s="53">
        <f t="shared" si="15"/>
        <v>-25</v>
      </c>
      <c r="CY11" s="53">
        <f t="shared" si="15"/>
        <v>-24</v>
      </c>
      <c r="CZ11" s="53">
        <f t="shared" si="15"/>
        <v>-23</v>
      </c>
      <c r="DA11" s="53">
        <f t="shared" si="15"/>
        <v>-22</v>
      </c>
      <c r="DB11" s="53">
        <f t="shared" si="15"/>
        <v>-21</v>
      </c>
      <c r="DC11" s="53">
        <f t="shared" si="15"/>
        <v>-20</v>
      </c>
      <c r="DD11" s="53">
        <f t="shared" si="15"/>
        <v>-19</v>
      </c>
      <c r="DE11" s="53">
        <f t="shared" ref="DE11:DT24" si="67">IF($D11+$F11-1&lt;DE$3,-1,DE$3-$D11-$I11+1)</f>
        <v>-18</v>
      </c>
      <c r="DF11" s="53">
        <f t="shared" si="67"/>
        <v>-17</v>
      </c>
      <c r="DG11" s="53">
        <f t="shared" si="67"/>
        <v>-16</v>
      </c>
      <c r="DH11" s="53">
        <f t="shared" si="67"/>
        <v>-15</v>
      </c>
      <c r="DI11" s="53">
        <f t="shared" si="67"/>
        <v>-14</v>
      </c>
      <c r="DJ11" s="53">
        <f t="shared" si="67"/>
        <v>-13</v>
      </c>
      <c r="DK11" s="53">
        <f t="shared" si="67"/>
        <v>-12</v>
      </c>
      <c r="DL11" s="53">
        <f t="shared" si="67"/>
        <v>-11</v>
      </c>
      <c r="DM11" s="53">
        <f t="shared" si="67"/>
        <v>-10</v>
      </c>
      <c r="DN11" s="53">
        <f t="shared" si="67"/>
        <v>-9</v>
      </c>
      <c r="DO11" s="53">
        <f t="shared" si="67"/>
        <v>-8</v>
      </c>
      <c r="DP11" s="53">
        <f t="shared" si="67"/>
        <v>-7</v>
      </c>
      <c r="DQ11" s="53">
        <f t="shared" si="67"/>
        <v>-6</v>
      </c>
      <c r="DR11" s="53">
        <f t="shared" si="67"/>
        <v>-5</v>
      </c>
      <c r="DS11" s="53">
        <f t="shared" si="67"/>
        <v>-4</v>
      </c>
      <c r="DT11" s="53">
        <f t="shared" si="67"/>
        <v>-3</v>
      </c>
      <c r="DU11" s="53">
        <f t="shared" ref="DU11:EJ24" si="68">IF($D11+$F11-1&lt;DU$3,-1,DU$3-$D11-$I11+1)</f>
        <v>-2</v>
      </c>
      <c r="DV11" s="53">
        <f t="shared" si="68"/>
        <v>-1</v>
      </c>
      <c r="DW11" s="53">
        <f t="shared" si="68"/>
        <v>0</v>
      </c>
      <c r="DX11" s="53">
        <f t="shared" si="68"/>
        <v>-1</v>
      </c>
      <c r="DY11" s="53">
        <f t="shared" si="68"/>
        <v>-1</v>
      </c>
      <c r="DZ11" s="53">
        <f t="shared" si="68"/>
        <v>-1</v>
      </c>
      <c r="EA11" s="53">
        <f t="shared" si="68"/>
        <v>-1</v>
      </c>
      <c r="EB11" s="53">
        <f t="shared" si="68"/>
        <v>-1</v>
      </c>
      <c r="EC11" s="53">
        <f t="shared" si="68"/>
        <v>-1</v>
      </c>
      <c r="ED11" s="53">
        <f t="shared" si="68"/>
        <v>-1</v>
      </c>
      <c r="EE11" s="53">
        <f t="shared" si="68"/>
        <v>-1</v>
      </c>
      <c r="EF11" s="53">
        <f t="shared" si="68"/>
        <v>-1</v>
      </c>
      <c r="EG11" s="53">
        <f t="shared" si="68"/>
        <v>-1</v>
      </c>
      <c r="EH11" s="53">
        <f t="shared" si="68"/>
        <v>-1</v>
      </c>
      <c r="EI11" s="53">
        <f t="shared" si="68"/>
        <v>-1</v>
      </c>
      <c r="EJ11" s="53">
        <f t="shared" si="68"/>
        <v>-1</v>
      </c>
      <c r="EL11" s="53">
        <f t="shared" si="16"/>
        <v>-28</v>
      </c>
      <c r="EM11" s="53">
        <f t="shared" si="16"/>
        <v>-27</v>
      </c>
      <c r="EN11" s="53">
        <f t="shared" si="16"/>
        <v>-26</v>
      </c>
      <c r="EO11" s="53">
        <f t="shared" si="16"/>
        <v>-25</v>
      </c>
      <c r="EP11" s="53">
        <f t="shared" si="16"/>
        <v>-24</v>
      </c>
      <c r="EQ11" s="53">
        <f t="shared" si="16"/>
        <v>-23</v>
      </c>
      <c r="ER11" s="53">
        <f t="shared" si="16"/>
        <v>-22</v>
      </c>
      <c r="ES11" s="53">
        <f t="shared" si="16"/>
        <v>-21</v>
      </c>
      <c r="ET11" s="53">
        <f t="shared" si="16"/>
        <v>-20</v>
      </c>
      <c r="EU11" s="53">
        <f t="shared" si="16"/>
        <v>-19</v>
      </c>
      <c r="EV11" s="53">
        <f t="shared" si="16"/>
        <v>-18</v>
      </c>
      <c r="EW11" s="53">
        <f t="shared" si="16"/>
        <v>-17</v>
      </c>
      <c r="EX11" s="53">
        <f t="shared" si="16"/>
        <v>-16</v>
      </c>
      <c r="EY11" s="53">
        <f t="shared" si="16"/>
        <v>-15</v>
      </c>
      <c r="EZ11" s="53">
        <f t="shared" si="16"/>
        <v>-14</v>
      </c>
      <c r="FA11" s="53">
        <f t="shared" si="16"/>
        <v>-13</v>
      </c>
      <c r="FB11" s="53">
        <f t="shared" si="17"/>
        <v>-12</v>
      </c>
      <c r="FC11" s="53">
        <f t="shared" si="17"/>
        <v>-11</v>
      </c>
      <c r="FD11" s="53">
        <f t="shared" si="17"/>
        <v>-10</v>
      </c>
      <c r="FE11" s="53">
        <f t="shared" si="17"/>
        <v>-9</v>
      </c>
      <c r="FF11" s="53">
        <f t="shared" si="17"/>
        <v>-8</v>
      </c>
      <c r="FG11" s="53">
        <f t="shared" si="17"/>
        <v>-7</v>
      </c>
      <c r="FH11" s="53">
        <f t="shared" si="17"/>
        <v>-6</v>
      </c>
      <c r="FI11" s="53">
        <f t="shared" si="17"/>
        <v>-5</v>
      </c>
      <c r="FJ11" s="53">
        <f t="shared" si="17"/>
        <v>-4</v>
      </c>
      <c r="FK11" s="53">
        <f t="shared" si="17"/>
        <v>-3</v>
      </c>
      <c r="FL11" s="53">
        <f t="shared" si="17"/>
        <v>-2</v>
      </c>
      <c r="FM11" s="53">
        <f t="shared" si="17"/>
        <v>-1</v>
      </c>
      <c r="FN11" s="53">
        <f t="shared" si="17"/>
        <v>0</v>
      </c>
      <c r="FO11" s="53">
        <f t="shared" si="17"/>
        <v>1</v>
      </c>
      <c r="FP11" s="53">
        <f t="shared" si="17"/>
        <v>-1</v>
      </c>
      <c r="FQ11" s="53">
        <f t="shared" si="17"/>
        <v>-1</v>
      </c>
      <c r="FR11" s="53">
        <f t="shared" si="17"/>
        <v>-1</v>
      </c>
      <c r="FS11" s="53">
        <f t="shared" si="17"/>
        <v>-1</v>
      </c>
      <c r="FT11" s="53">
        <f t="shared" si="17"/>
        <v>-1</v>
      </c>
      <c r="FU11" s="53">
        <f t="shared" si="17"/>
        <v>-1</v>
      </c>
      <c r="FV11" s="53">
        <f t="shared" si="17"/>
        <v>-1</v>
      </c>
      <c r="FW11" s="53">
        <f t="shared" si="17"/>
        <v>-1</v>
      </c>
      <c r="FX11" s="53">
        <f t="shared" si="17"/>
        <v>-1</v>
      </c>
      <c r="FY11" s="53">
        <f t="shared" si="17"/>
        <v>-1</v>
      </c>
      <c r="FZ11" s="53">
        <f t="shared" si="17"/>
        <v>-1</v>
      </c>
      <c r="GA11" s="53">
        <f t="shared" si="17"/>
        <v>-1</v>
      </c>
      <c r="GC11" s="163">
        <f t="shared" si="66"/>
        <v>0</v>
      </c>
      <c r="GD11" s="163">
        <f t="shared" si="18"/>
        <v>0</v>
      </c>
      <c r="GE11" s="163">
        <f t="shared" si="18"/>
        <v>0</v>
      </c>
      <c r="GF11" s="163">
        <f t="shared" si="18"/>
        <v>0</v>
      </c>
      <c r="GG11" s="163">
        <f t="shared" si="18"/>
        <v>0</v>
      </c>
      <c r="GH11" s="163">
        <f t="shared" si="18"/>
        <v>0</v>
      </c>
      <c r="GI11" s="163">
        <f t="shared" si="18"/>
        <v>0</v>
      </c>
      <c r="GJ11" s="163">
        <f t="shared" si="18"/>
        <v>0</v>
      </c>
      <c r="GK11" s="163">
        <f t="shared" si="18"/>
        <v>0</v>
      </c>
      <c r="GL11" s="163">
        <f t="shared" si="18"/>
        <v>0</v>
      </c>
      <c r="GM11" s="163">
        <f t="shared" si="18"/>
        <v>0</v>
      </c>
      <c r="GN11" s="163">
        <f t="shared" si="18"/>
        <v>0</v>
      </c>
      <c r="GO11" s="163">
        <f t="shared" si="18"/>
        <v>0</v>
      </c>
      <c r="GP11" s="163">
        <f t="shared" si="18"/>
        <v>0</v>
      </c>
      <c r="GQ11" s="163">
        <f t="shared" si="18"/>
        <v>0</v>
      </c>
      <c r="GR11" s="163">
        <f t="shared" si="18"/>
        <v>0</v>
      </c>
      <c r="GS11" s="163">
        <f t="shared" si="18"/>
        <v>0</v>
      </c>
      <c r="GT11" s="163">
        <f t="shared" si="19"/>
        <v>0</v>
      </c>
      <c r="GU11" s="163">
        <f t="shared" si="19"/>
        <v>0</v>
      </c>
      <c r="GV11" s="163">
        <f t="shared" si="19"/>
        <v>0</v>
      </c>
      <c r="GW11" s="163">
        <f t="shared" si="19"/>
        <v>0</v>
      </c>
      <c r="GX11" s="163">
        <f t="shared" si="19"/>
        <v>0</v>
      </c>
      <c r="GY11" s="163">
        <f t="shared" si="19"/>
        <v>0</v>
      </c>
      <c r="GZ11" s="163">
        <f t="shared" si="19"/>
        <v>0</v>
      </c>
      <c r="HA11" s="163">
        <f t="shared" si="19"/>
        <v>0</v>
      </c>
      <c r="HB11" s="163">
        <f t="shared" si="19"/>
        <v>0</v>
      </c>
      <c r="HC11" s="163">
        <f t="shared" si="19"/>
        <v>0</v>
      </c>
      <c r="HD11" s="163">
        <f t="shared" si="19"/>
        <v>0</v>
      </c>
      <c r="HE11" s="163">
        <f t="shared" si="19"/>
        <v>0</v>
      </c>
      <c r="HF11" s="163">
        <f t="shared" si="19"/>
        <v>0</v>
      </c>
      <c r="HG11" s="163">
        <f t="shared" si="19"/>
        <v>0</v>
      </c>
      <c r="HH11" s="163">
        <f t="shared" si="19"/>
        <v>0</v>
      </c>
      <c r="HI11" s="163">
        <f t="shared" si="19"/>
        <v>0</v>
      </c>
      <c r="HJ11" s="163">
        <f t="shared" si="20"/>
        <v>0</v>
      </c>
      <c r="HK11" s="163">
        <f t="shared" si="20"/>
        <v>0</v>
      </c>
      <c r="HL11" s="163">
        <f t="shared" si="20"/>
        <v>0</v>
      </c>
      <c r="HM11" s="163">
        <f t="shared" si="20"/>
        <v>0</v>
      </c>
      <c r="HN11" s="163">
        <f t="shared" si="20"/>
        <v>0</v>
      </c>
      <c r="HO11" s="163">
        <f t="shared" si="20"/>
        <v>0</v>
      </c>
      <c r="HP11" s="163">
        <f t="shared" si="20"/>
        <v>0</v>
      </c>
      <c r="HQ11" s="163">
        <f t="shared" si="20"/>
        <v>0</v>
      </c>
    </row>
    <row r="12" spans="2:225" ht="24" customHeight="1">
      <c r="B12" s="78">
        <v>8</v>
      </c>
      <c r="C12" s="71"/>
      <c r="D12" s="69"/>
      <c r="E12" s="218"/>
      <c r="F12" s="60"/>
      <c r="G12" s="60" t="s">
        <v>127</v>
      </c>
      <c r="H12" s="63"/>
      <c r="I12" s="172"/>
      <c r="J12" s="169">
        <f t="shared" si="7"/>
        <v>0</v>
      </c>
      <c r="K12" s="683">
        <f t="shared" si="8"/>
        <v>0</v>
      </c>
      <c r="L12" s="683">
        <f t="shared" si="8"/>
        <v>0</v>
      </c>
      <c r="M12" s="683">
        <f t="shared" si="8"/>
        <v>0</v>
      </c>
      <c r="N12" s="683">
        <f t="shared" si="8"/>
        <v>0</v>
      </c>
      <c r="O12" s="683">
        <f t="shared" si="8"/>
        <v>0</v>
      </c>
      <c r="P12" s="683">
        <f t="shared" si="8"/>
        <v>0</v>
      </c>
      <c r="Q12" s="683">
        <f t="shared" si="8"/>
        <v>0</v>
      </c>
      <c r="R12" s="683">
        <f t="shared" si="8"/>
        <v>0</v>
      </c>
      <c r="S12" s="683">
        <f t="shared" si="8"/>
        <v>0</v>
      </c>
      <c r="T12" s="683">
        <f t="shared" si="8"/>
        <v>0</v>
      </c>
      <c r="U12" s="683">
        <f t="shared" si="8"/>
        <v>0</v>
      </c>
      <c r="V12" s="683">
        <f t="shared" si="8"/>
        <v>0</v>
      </c>
      <c r="W12" s="683">
        <f t="shared" si="8"/>
        <v>0</v>
      </c>
      <c r="X12" s="683">
        <f t="shared" si="8"/>
        <v>0</v>
      </c>
      <c r="Y12" s="683">
        <f t="shared" si="8"/>
        <v>0</v>
      </c>
      <c r="Z12" s="683">
        <f t="shared" si="8"/>
        <v>0</v>
      </c>
      <c r="AA12" s="683">
        <f t="shared" si="9"/>
        <v>0</v>
      </c>
      <c r="AB12" s="683">
        <f t="shared" si="9"/>
        <v>0</v>
      </c>
      <c r="AC12" s="683">
        <f t="shared" si="9"/>
        <v>0</v>
      </c>
      <c r="AD12" s="683">
        <f t="shared" si="9"/>
        <v>0</v>
      </c>
      <c r="AE12" s="683">
        <f t="shared" si="9"/>
        <v>0</v>
      </c>
      <c r="AF12" s="683">
        <f t="shared" si="9"/>
        <v>0</v>
      </c>
      <c r="AG12" s="683">
        <f t="shared" si="9"/>
        <v>0</v>
      </c>
      <c r="AH12" s="683">
        <f t="shared" si="9"/>
        <v>0</v>
      </c>
      <c r="AI12" s="683">
        <f t="shared" si="9"/>
        <v>0</v>
      </c>
      <c r="AJ12" s="683">
        <f t="shared" si="9"/>
        <v>0</v>
      </c>
      <c r="AK12" s="683">
        <f t="shared" si="9"/>
        <v>0</v>
      </c>
      <c r="AL12" s="679">
        <f t="shared" si="9"/>
        <v>0</v>
      </c>
      <c r="AM12" s="209">
        <f t="shared" si="9"/>
        <v>0</v>
      </c>
      <c r="AN12" s="209">
        <f t="shared" si="9"/>
        <v>0</v>
      </c>
      <c r="AO12" s="209">
        <f t="shared" si="9"/>
        <v>0</v>
      </c>
      <c r="AP12" s="209">
        <f t="shared" si="9"/>
        <v>0</v>
      </c>
      <c r="AQ12" s="209">
        <f t="shared" si="10"/>
        <v>0</v>
      </c>
      <c r="AR12" s="209">
        <f t="shared" si="10"/>
        <v>0</v>
      </c>
      <c r="AS12" s="209">
        <f t="shared" si="10"/>
        <v>0</v>
      </c>
      <c r="AT12" s="209">
        <f t="shared" si="10"/>
        <v>0</v>
      </c>
      <c r="AU12" s="209">
        <f t="shared" si="10"/>
        <v>0</v>
      </c>
      <c r="AV12" s="945">
        <f t="shared" si="10"/>
        <v>0</v>
      </c>
      <c r="AW12" s="209">
        <f t="shared" si="11"/>
        <v>0</v>
      </c>
      <c r="AX12" s="209">
        <f t="shared" si="12"/>
        <v>0</v>
      </c>
      <c r="AY12" s="210">
        <f t="shared" si="12"/>
        <v>0</v>
      </c>
      <c r="AZ12" s="949">
        <f t="shared" si="21"/>
        <v>0</v>
      </c>
      <c r="BA12" s="209">
        <f t="shared" si="22"/>
        <v>0</v>
      </c>
      <c r="BB12" s="209">
        <f t="shared" si="23"/>
        <v>0</v>
      </c>
      <c r="BC12" s="209">
        <f t="shared" si="24"/>
        <v>0</v>
      </c>
      <c r="BD12" s="209">
        <f t="shared" si="25"/>
        <v>0</v>
      </c>
      <c r="BE12" s="209">
        <f t="shared" si="26"/>
        <v>0</v>
      </c>
      <c r="BF12" s="209">
        <f t="shared" si="27"/>
        <v>0</v>
      </c>
      <c r="BG12" s="209">
        <f t="shared" si="28"/>
        <v>0</v>
      </c>
      <c r="BH12" s="209">
        <f t="shared" si="29"/>
        <v>0</v>
      </c>
      <c r="BI12" s="209">
        <f t="shared" si="30"/>
        <v>0</v>
      </c>
      <c r="BJ12" s="209">
        <f t="shared" si="31"/>
        <v>0</v>
      </c>
      <c r="BK12" s="209">
        <f t="shared" si="32"/>
        <v>0</v>
      </c>
      <c r="BL12" s="209">
        <f t="shared" si="33"/>
        <v>0</v>
      </c>
      <c r="BM12" s="209">
        <f t="shared" si="34"/>
        <v>0</v>
      </c>
      <c r="BN12" s="209">
        <f t="shared" si="35"/>
        <v>0</v>
      </c>
      <c r="BO12" s="209">
        <f t="shared" si="36"/>
        <v>0</v>
      </c>
      <c r="BP12" s="209">
        <f t="shared" si="37"/>
        <v>0</v>
      </c>
      <c r="BQ12" s="209">
        <f t="shared" si="38"/>
        <v>0</v>
      </c>
      <c r="BR12" s="209">
        <f t="shared" si="39"/>
        <v>0</v>
      </c>
      <c r="BS12" s="209">
        <f t="shared" si="40"/>
        <v>0</v>
      </c>
      <c r="BT12" s="209">
        <f t="shared" si="41"/>
        <v>0</v>
      </c>
      <c r="BU12" s="209">
        <f t="shared" si="42"/>
        <v>0</v>
      </c>
      <c r="BV12" s="209">
        <f t="shared" si="43"/>
        <v>0</v>
      </c>
      <c r="BW12" s="209">
        <f t="shared" si="44"/>
        <v>0</v>
      </c>
      <c r="BX12" s="209">
        <f t="shared" si="45"/>
        <v>0</v>
      </c>
      <c r="BY12" s="209">
        <f t="shared" si="46"/>
        <v>0</v>
      </c>
      <c r="BZ12" s="209">
        <f t="shared" si="47"/>
        <v>0</v>
      </c>
      <c r="CA12" s="209">
        <f t="shared" si="48"/>
        <v>0</v>
      </c>
      <c r="CB12" s="209">
        <f t="shared" si="49"/>
        <v>0</v>
      </c>
      <c r="CC12" s="209">
        <f t="shared" si="50"/>
        <v>0</v>
      </c>
      <c r="CD12" s="209">
        <f t="shared" si="51"/>
        <v>0</v>
      </c>
      <c r="CE12" s="209">
        <f t="shared" si="52"/>
        <v>0</v>
      </c>
      <c r="CF12" s="209">
        <f t="shared" si="53"/>
        <v>0</v>
      </c>
      <c r="CG12" s="209">
        <f t="shared" si="54"/>
        <v>0</v>
      </c>
      <c r="CH12" s="209">
        <f t="shared" si="55"/>
        <v>0</v>
      </c>
      <c r="CI12" s="209">
        <f t="shared" si="56"/>
        <v>0</v>
      </c>
      <c r="CJ12" s="209">
        <f t="shared" si="57"/>
        <v>0</v>
      </c>
      <c r="CK12" s="209">
        <f t="shared" si="58"/>
        <v>0</v>
      </c>
      <c r="CL12" s="209">
        <f t="shared" si="59"/>
        <v>0</v>
      </c>
      <c r="CM12" s="209">
        <f t="shared" si="60"/>
        <v>0</v>
      </c>
      <c r="CN12" s="209">
        <f t="shared" si="61"/>
        <v>0</v>
      </c>
      <c r="CO12" s="210">
        <f t="shared" si="62"/>
        <v>0</v>
      </c>
      <c r="CS12" s="53">
        <f t="shared" si="63"/>
        <v>1</v>
      </c>
      <c r="CT12" s="163" t="e">
        <f t="shared" si="64"/>
        <v>#NUM!</v>
      </c>
      <c r="CU12" s="53">
        <f t="shared" si="65"/>
        <v>-28</v>
      </c>
      <c r="CV12" s="53">
        <f t="shared" si="65"/>
        <v>-27</v>
      </c>
      <c r="CW12" s="53">
        <f t="shared" si="65"/>
        <v>-26</v>
      </c>
      <c r="CX12" s="53">
        <f t="shared" si="65"/>
        <v>-25</v>
      </c>
      <c r="CY12" s="53">
        <f t="shared" si="65"/>
        <v>-24</v>
      </c>
      <c r="CZ12" s="53">
        <f t="shared" si="65"/>
        <v>-23</v>
      </c>
      <c r="DA12" s="53">
        <f t="shared" si="65"/>
        <v>-22</v>
      </c>
      <c r="DB12" s="53">
        <f t="shared" si="65"/>
        <v>-21</v>
      </c>
      <c r="DC12" s="53">
        <f t="shared" si="65"/>
        <v>-20</v>
      </c>
      <c r="DD12" s="53">
        <f t="shared" si="65"/>
        <v>-19</v>
      </c>
      <c r="DE12" s="53">
        <f t="shared" si="65"/>
        <v>-18</v>
      </c>
      <c r="DF12" s="53">
        <f t="shared" si="65"/>
        <v>-17</v>
      </c>
      <c r="DG12" s="53">
        <f t="shared" si="65"/>
        <v>-16</v>
      </c>
      <c r="DH12" s="53">
        <f t="shared" si="65"/>
        <v>-15</v>
      </c>
      <c r="DI12" s="53">
        <f t="shared" si="65"/>
        <v>-14</v>
      </c>
      <c r="DJ12" s="53">
        <f t="shared" si="65"/>
        <v>-13</v>
      </c>
      <c r="DK12" s="53">
        <f t="shared" si="67"/>
        <v>-12</v>
      </c>
      <c r="DL12" s="53">
        <f t="shared" si="67"/>
        <v>-11</v>
      </c>
      <c r="DM12" s="53">
        <f t="shared" si="67"/>
        <v>-10</v>
      </c>
      <c r="DN12" s="53">
        <f t="shared" si="67"/>
        <v>-9</v>
      </c>
      <c r="DO12" s="53">
        <f t="shared" si="67"/>
        <v>-8</v>
      </c>
      <c r="DP12" s="53">
        <f t="shared" si="67"/>
        <v>-7</v>
      </c>
      <c r="DQ12" s="53">
        <f t="shared" si="67"/>
        <v>-6</v>
      </c>
      <c r="DR12" s="53">
        <f t="shared" si="67"/>
        <v>-5</v>
      </c>
      <c r="DS12" s="53">
        <f t="shared" si="67"/>
        <v>-4</v>
      </c>
      <c r="DT12" s="53">
        <f t="shared" si="67"/>
        <v>-3</v>
      </c>
      <c r="DU12" s="53">
        <f t="shared" si="68"/>
        <v>-2</v>
      </c>
      <c r="DV12" s="53">
        <f t="shared" si="68"/>
        <v>-1</v>
      </c>
      <c r="DW12" s="53">
        <f t="shared" si="68"/>
        <v>0</v>
      </c>
      <c r="DX12" s="53">
        <f t="shared" si="68"/>
        <v>-1</v>
      </c>
      <c r="DY12" s="53">
        <f t="shared" si="68"/>
        <v>-1</v>
      </c>
      <c r="DZ12" s="53">
        <f t="shared" si="68"/>
        <v>-1</v>
      </c>
      <c r="EA12" s="53">
        <f t="shared" si="68"/>
        <v>-1</v>
      </c>
      <c r="EB12" s="53">
        <f t="shared" si="68"/>
        <v>-1</v>
      </c>
      <c r="EC12" s="53">
        <f t="shared" si="68"/>
        <v>-1</v>
      </c>
      <c r="ED12" s="53">
        <f t="shared" si="68"/>
        <v>-1</v>
      </c>
      <c r="EE12" s="53">
        <f t="shared" si="68"/>
        <v>-1</v>
      </c>
      <c r="EF12" s="53">
        <f t="shared" si="68"/>
        <v>-1</v>
      </c>
      <c r="EG12" s="53">
        <f t="shared" si="68"/>
        <v>-1</v>
      </c>
      <c r="EH12" s="53">
        <f t="shared" si="68"/>
        <v>-1</v>
      </c>
      <c r="EI12" s="53">
        <f t="shared" si="68"/>
        <v>-1</v>
      </c>
      <c r="EJ12" s="53">
        <f t="shared" si="68"/>
        <v>-1</v>
      </c>
      <c r="EL12" s="53">
        <f t="shared" si="16"/>
        <v>-28</v>
      </c>
      <c r="EM12" s="53">
        <f t="shared" si="16"/>
        <v>-27</v>
      </c>
      <c r="EN12" s="53">
        <f t="shared" si="16"/>
        <v>-26</v>
      </c>
      <c r="EO12" s="53">
        <f t="shared" si="16"/>
        <v>-25</v>
      </c>
      <c r="EP12" s="53">
        <f t="shared" si="16"/>
        <v>-24</v>
      </c>
      <c r="EQ12" s="53">
        <f t="shared" si="16"/>
        <v>-23</v>
      </c>
      <c r="ER12" s="53">
        <f t="shared" si="16"/>
        <v>-22</v>
      </c>
      <c r="ES12" s="53">
        <f t="shared" si="16"/>
        <v>-21</v>
      </c>
      <c r="ET12" s="53">
        <f t="shared" si="16"/>
        <v>-20</v>
      </c>
      <c r="EU12" s="53">
        <f t="shared" si="16"/>
        <v>-19</v>
      </c>
      <c r="EV12" s="53">
        <f t="shared" si="16"/>
        <v>-18</v>
      </c>
      <c r="EW12" s="53">
        <f t="shared" si="16"/>
        <v>-17</v>
      </c>
      <c r="EX12" s="53">
        <f t="shared" si="16"/>
        <v>-16</v>
      </c>
      <c r="EY12" s="53">
        <f t="shared" si="16"/>
        <v>-15</v>
      </c>
      <c r="EZ12" s="53">
        <f t="shared" si="16"/>
        <v>-14</v>
      </c>
      <c r="FA12" s="53">
        <f t="shared" si="16"/>
        <v>-13</v>
      </c>
      <c r="FB12" s="53">
        <f t="shared" si="17"/>
        <v>-12</v>
      </c>
      <c r="FC12" s="53">
        <f t="shared" si="17"/>
        <v>-11</v>
      </c>
      <c r="FD12" s="53">
        <f t="shared" si="17"/>
        <v>-10</v>
      </c>
      <c r="FE12" s="53">
        <f t="shared" si="17"/>
        <v>-9</v>
      </c>
      <c r="FF12" s="53">
        <f t="shared" si="17"/>
        <v>-8</v>
      </c>
      <c r="FG12" s="53">
        <f t="shared" si="17"/>
        <v>-7</v>
      </c>
      <c r="FH12" s="53">
        <f t="shared" si="17"/>
        <v>-6</v>
      </c>
      <c r="FI12" s="53">
        <f t="shared" si="17"/>
        <v>-5</v>
      </c>
      <c r="FJ12" s="53">
        <f t="shared" si="17"/>
        <v>-4</v>
      </c>
      <c r="FK12" s="53">
        <f t="shared" si="17"/>
        <v>-3</v>
      </c>
      <c r="FL12" s="53">
        <f t="shared" si="17"/>
        <v>-2</v>
      </c>
      <c r="FM12" s="53">
        <f t="shared" si="17"/>
        <v>-1</v>
      </c>
      <c r="FN12" s="53">
        <f t="shared" si="17"/>
        <v>0</v>
      </c>
      <c r="FO12" s="53">
        <f t="shared" si="17"/>
        <v>1</v>
      </c>
      <c r="FP12" s="53">
        <f t="shared" si="17"/>
        <v>-1</v>
      </c>
      <c r="FQ12" s="53">
        <f t="shared" si="17"/>
        <v>-1</v>
      </c>
      <c r="FR12" s="53">
        <f t="shared" si="17"/>
        <v>-1</v>
      </c>
      <c r="FS12" s="53">
        <f t="shared" si="17"/>
        <v>-1</v>
      </c>
      <c r="FT12" s="53">
        <f t="shared" si="17"/>
        <v>-1</v>
      </c>
      <c r="FU12" s="53">
        <f t="shared" si="17"/>
        <v>-1</v>
      </c>
      <c r="FV12" s="53">
        <f t="shared" si="17"/>
        <v>-1</v>
      </c>
      <c r="FW12" s="53">
        <f t="shared" si="17"/>
        <v>-1</v>
      </c>
      <c r="FX12" s="53">
        <f t="shared" si="17"/>
        <v>-1</v>
      </c>
      <c r="FY12" s="53">
        <f t="shared" si="17"/>
        <v>-1</v>
      </c>
      <c r="FZ12" s="53">
        <f t="shared" si="17"/>
        <v>-1</v>
      </c>
      <c r="GA12" s="53">
        <f t="shared" si="17"/>
        <v>-1</v>
      </c>
      <c r="GC12" s="163">
        <f t="shared" si="66"/>
        <v>0</v>
      </c>
      <c r="GD12" s="163">
        <f t="shared" si="18"/>
        <v>0</v>
      </c>
      <c r="GE12" s="163">
        <f t="shared" si="18"/>
        <v>0</v>
      </c>
      <c r="GF12" s="163">
        <f t="shared" si="18"/>
        <v>0</v>
      </c>
      <c r="GG12" s="163">
        <f t="shared" si="18"/>
        <v>0</v>
      </c>
      <c r="GH12" s="163">
        <f t="shared" si="18"/>
        <v>0</v>
      </c>
      <c r="GI12" s="163">
        <f t="shared" si="18"/>
        <v>0</v>
      </c>
      <c r="GJ12" s="163">
        <f t="shared" si="18"/>
        <v>0</v>
      </c>
      <c r="GK12" s="163">
        <f t="shared" si="18"/>
        <v>0</v>
      </c>
      <c r="GL12" s="163">
        <f t="shared" si="18"/>
        <v>0</v>
      </c>
      <c r="GM12" s="163">
        <f t="shared" si="18"/>
        <v>0</v>
      </c>
      <c r="GN12" s="163">
        <f t="shared" si="18"/>
        <v>0</v>
      </c>
      <c r="GO12" s="163">
        <f t="shared" si="18"/>
        <v>0</v>
      </c>
      <c r="GP12" s="163">
        <f t="shared" si="18"/>
        <v>0</v>
      </c>
      <c r="GQ12" s="163">
        <f t="shared" si="18"/>
        <v>0</v>
      </c>
      <c r="GR12" s="163">
        <f t="shared" si="18"/>
        <v>0</v>
      </c>
      <c r="GS12" s="163">
        <f t="shared" si="18"/>
        <v>0</v>
      </c>
      <c r="GT12" s="163">
        <f t="shared" si="19"/>
        <v>0</v>
      </c>
      <c r="GU12" s="163">
        <f t="shared" si="19"/>
        <v>0</v>
      </c>
      <c r="GV12" s="163">
        <f t="shared" si="19"/>
        <v>0</v>
      </c>
      <c r="GW12" s="163">
        <f t="shared" si="19"/>
        <v>0</v>
      </c>
      <c r="GX12" s="163">
        <f t="shared" si="19"/>
        <v>0</v>
      </c>
      <c r="GY12" s="163">
        <f t="shared" si="19"/>
        <v>0</v>
      </c>
      <c r="GZ12" s="163">
        <f t="shared" si="19"/>
        <v>0</v>
      </c>
      <c r="HA12" s="163">
        <f t="shared" si="19"/>
        <v>0</v>
      </c>
      <c r="HB12" s="163">
        <f t="shared" si="19"/>
        <v>0</v>
      </c>
      <c r="HC12" s="163">
        <f t="shared" si="19"/>
        <v>0</v>
      </c>
      <c r="HD12" s="163">
        <f t="shared" si="19"/>
        <v>0</v>
      </c>
      <c r="HE12" s="163">
        <f t="shared" si="19"/>
        <v>0</v>
      </c>
      <c r="HF12" s="163">
        <f t="shared" si="19"/>
        <v>0</v>
      </c>
      <c r="HG12" s="163">
        <f t="shared" si="19"/>
        <v>0</v>
      </c>
      <c r="HH12" s="163">
        <f t="shared" si="19"/>
        <v>0</v>
      </c>
      <c r="HI12" s="163">
        <f t="shared" si="19"/>
        <v>0</v>
      </c>
      <c r="HJ12" s="163">
        <f t="shared" si="20"/>
        <v>0</v>
      </c>
      <c r="HK12" s="163">
        <f t="shared" si="20"/>
        <v>0</v>
      </c>
      <c r="HL12" s="163">
        <f t="shared" si="20"/>
        <v>0</v>
      </c>
      <c r="HM12" s="163">
        <f t="shared" si="20"/>
        <v>0</v>
      </c>
      <c r="HN12" s="163">
        <f t="shared" si="20"/>
        <v>0</v>
      </c>
      <c r="HO12" s="163">
        <f t="shared" si="20"/>
        <v>0</v>
      </c>
      <c r="HP12" s="163">
        <f t="shared" si="20"/>
        <v>0</v>
      </c>
      <c r="HQ12" s="163">
        <f t="shared" si="20"/>
        <v>0</v>
      </c>
    </row>
    <row r="13" spans="2:225" ht="24" customHeight="1">
      <c r="B13" s="78">
        <v>9</v>
      </c>
      <c r="C13" s="71"/>
      <c r="D13" s="69"/>
      <c r="E13" s="218"/>
      <c r="F13" s="60"/>
      <c r="G13" s="60" t="s">
        <v>127</v>
      </c>
      <c r="H13" s="63"/>
      <c r="I13" s="172"/>
      <c r="J13" s="169">
        <f t="shared" si="7"/>
        <v>0</v>
      </c>
      <c r="K13" s="683">
        <f t="shared" si="8"/>
        <v>0</v>
      </c>
      <c r="L13" s="683">
        <f t="shared" si="8"/>
        <v>0</v>
      </c>
      <c r="M13" s="683">
        <f t="shared" si="8"/>
        <v>0</v>
      </c>
      <c r="N13" s="683">
        <f t="shared" si="8"/>
        <v>0</v>
      </c>
      <c r="O13" s="683">
        <f t="shared" si="8"/>
        <v>0</v>
      </c>
      <c r="P13" s="683">
        <f t="shared" si="8"/>
        <v>0</v>
      </c>
      <c r="Q13" s="683">
        <f t="shared" si="8"/>
        <v>0</v>
      </c>
      <c r="R13" s="683">
        <f t="shared" si="8"/>
        <v>0</v>
      </c>
      <c r="S13" s="683">
        <f t="shared" si="8"/>
        <v>0</v>
      </c>
      <c r="T13" s="683">
        <f t="shared" si="8"/>
        <v>0</v>
      </c>
      <c r="U13" s="683">
        <f t="shared" si="8"/>
        <v>0</v>
      </c>
      <c r="V13" s="683">
        <f t="shared" si="8"/>
        <v>0</v>
      </c>
      <c r="W13" s="683">
        <f t="shared" si="8"/>
        <v>0</v>
      </c>
      <c r="X13" s="683">
        <f t="shared" si="8"/>
        <v>0</v>
      </c>
      <c r="Y13" s="683">
        <f t="shared" si="8"/>
        <v>0</v>
      </c>
      <c r="Z13" s="683">
        <f t="shared" si="8"/>
        <v>0</v>
      </c>
      <c r="AA13" s="683">
        <f t="shared" si="9"/>
        <v>0</v>
      </c>
      <c r="AB13" s="683">
        <f t="shared" si="9"/>
        <v>0</v>
      </c>
      <c r="AC13" s="683">
        <f t="shared" si="9"/>
        <v>0</v>
      </c>
      <c r="AD13" s="683">
        <f t="shared" si="9"/>
        <v>0</v>
      </c>
      <c r="AE13" s="683">
        <f t="shared" si="9"/>
        <v>0</v>
      </c>
      <c r="AF13" s="683">
        <f t="shared" si="9"/>
        <v>0</v>
      </c>
      <c r="AG13" s="683">
        <f t="shared" si="9"/>
        <v>0</v>
      </c>
      <c r="AH13" s="683">
        <f t="shared" si="9"/>
        <v>0</v>
      </c>
      <c r="AI13" s="683">
        <f t="shared" si="9"/>
        <v>0</v>
      </c>
      <c r="AJ13" s="683">
        <f t="shared" si="9"/>
        <v>0</v>
      </c>
      <c r="AK13" s="683">
        <f t="shared" si="9"/>
        <v>0</v>
      </c>
      <c r="AL13" s="679">
        <f t="shared" si="9"/>
        <v>0</v>
      </c>
      <c r="AM13" s="209">
        <f t="shared" si="9"/>
        <v>0</v>
      </c>
      <c r="AN13" s="209">
        <f t="shared" si="9"/>
        <v>0</v>
      </c>
      <c r="AO13" s="209">
        <f t="shared" si="9"/>
        <v>0</v>
      </c>
      <c r="AP13" s="209">
        <f t="shared" si="9"/>
        <v>0</v>
      </c>
      <c r="AQ13" s="209">
        <f t="shared" si="10"/>
        <v>0</v>
      </c>
      <c r="AR13" s="209">
        <f t="shared" si="10"/>
        <v>0</v>
      </c>
      <c r="AS13" s="209">
        <f t="shared" si="10"/>
        <v>0</v>
      </c>
      <c r="AT13" s="209">
        <f t="shared" si="10"/>
        <v>0</v>
      </c>
      <c r="AU13" s="209">
        <f t="shared" si="10"/>
        <v>0</v>
      </c>
      <c r="AV13" s="945">
        <f t="shared" si="10"/>
        <v>0</v>
      </c>
      <c r="AW13" s="209">
        <f t="shared" si="11"/>
        <v>0</v>
      </c>
      <c r="AX13" s="209">
        <f t="shared" si="12"/>
        <v>0</v>
      </c>
      <c r="AY13" s="210">
        <f t="shared" si="12"/>
        <v>0</v>
      </c>
      <c r="AZ13" s="949">
        <f t="shared" si="21"/>
        <v>0</v>
      </c>
      <c r="BA13" s="209">
        <f t="shared" si="22"/>
        <v>0</v>
      </c>
      <c r="BB13" s="209">
        <f t="shared" si="23"/>
        <v>0</v>
      </c>
      <c r="BC13" s="209">
        <f t="shared" si="24"/>
        <v>0</v>
      </c>
      <c r="BD13" s="209">
        <f t="shared" si="25"/>
        <v>0</v>
      </c>
      <c r="BE13" s="209">
        <f t="shared" si="26"/>
        <v>0</v>
      </c>
      <c r="BF13" s="209">
        <f t="shared" si="27"/>
        <v>0</v>
      </c>
      <c r="BG13" s="209">
        <f t="shared" si="28"/>
        <v>0</v>
      </c>
      <c r="BH13" s="209">
        <f t="shared" si="29"/>
        <v>0</v>
      </c>
      <c r="BI13" s="209">
        <f t="shared" si="30"/>
        <v>0</v>
      </c>
      <c r="BJ13" s="209">
        <f t="shared" si="31"/>
        <v>0</v>
      </c>
      <c r="BK13" s="209">
        <f t="shared" si="32"/>
        <v>0</v>
      </c>
      <c r="BL13" s="209">
        <f t="shared" si="33"/>
        <v>0</v>
      </c>
      <c r="BM13" s="209">
        <f t="shared" si="34"/>
        <v>0</v>
      </c>
      <c r="BN13" s="209">
        <f t="shared" si="35"/>
        <v>0</v>
      </c>
      <c r="BO13" s="209">
        <f t="shared" si="36"/>
        <v>0</v>
      </c>
      <c r="BP13" s="209">
        <f t="shared" si="37"/>
        <v>0</v>
      </c>
      <c r="BQ13" s="209">
        <f t="shared" si="38"/>
        <v>0</v>
      </c>
      <c r="BR13" s="209">
        <f t="shared" si="39"/>
        <v>0</v>
      </c>
      <c r="BS13" s="209">
        <f t="shared" si="40"/>
        <v>0</v>
      </c>
      <c r="BT13" s="209">
        <f t="shared" si="41"/>
        <v>0</v>
      </c>
      <c r="BU13" s="209">
        <f t="shared" si="42"/>
        <v>0</v>
      </c>
      <c r="BV13" s="209">
        <f t="shared" si="43"/>
        <v>0</v>
      </c>
      <c r="BW13" s="209">
        <f t="shared" si="44"/>
        <v>0</v>
      </c>
      <c r="BX13" s="209">
        <f t="shared" si="45"/>
        <v>0</v>
      </c>
      <c r="BY13" s="209">
        <f t="shared" si="46"/>
        <v>0</v>
      </c>
      <c r="BZ13" s="209">
        <f t="shared" si="47"/>
        <v>0</v>
      </c>
      <c r="CA13" s="209">
        <f t="shared" si="48"/>
        <v>0</v>
      </c>
      <c r="CB13" s="209">
        <f t="shared" si="49"/>
        <v>0</v>
      </c>
      <c r="CC13" s="209">
        <f t="shared" si="50"/>
        <v>0</v>
      </c>
      <c r="CD13" s="209">
        <f t="shared" si="51"/>
        <v>0</v>
      </c>
      <c r="CE13" s="209">
        <f t="shared" si="52"/>
        <v>0</v>
      </c>
      <c r="CF13" s="209">
        <f t="shared" si="53"/>
        <v>0</v>
      </c>
      <c r="CG13" s="209">
        <f t="shared" si="54"/>
        <v>0</v>
      </c>
      <c r="CH13" s="209">
        <f t="shared" si="55"/>
        <v>0</v>
      </c>
      <c r="CI13" s="209">
        <f t="shared" si="56"/>
        <v>0</v>
      </c>
      <c r="CJ13" s="209">
        <f t="shared" si="57"/>
        <v>0</v>
      </c>
      <c r="CK13" s="209">
        <f t="shared" si="58"/>
        <v>0</v>
      </c>
      <c r="CL13" s="209">
        <f t="shared" si="59"/>
        <v>0</v>
      </c>
      <c r="CM13" s="209">
        <f t="shared" si="60"/>
        <v>0</v>
      </c>
      <c r="CN13" s="209">
        <f t="shared" si="61"/>
        <v>0</v>
      </c>
      <c r="CO13" s="210">
        <f t="shared" si="62"/>
        <v>0</v>
      </c>
      <c r="CS13" s="53">
        <f t="shared" si="63"/>
        <v>1</v>
      </c>
      <c r="CT13" s="163" t="e">
        <f t="shared" si="64"/>
        <v>#NUM!</v>
      </c>
      <c r="CU13" s="53">
        <f t="shared" si="65"/>
        <v>-28</v>
      </c>
      <c r="CV13" s="53">
        <f t="shared" si="65"/>
        <v>-27</v>
      </c>
      <c r="CW13" s="53">
        <f t="shared" si="65"/>
        <v>-26</v>
      </c>
      <c r="CX13" s="53">
        <f t="shared" si="65"/>
        <v>-25</v>
      </c>
      <c r="CY13" s="53">
        <f t="shared" si="65"/>
        <v>-24</v>
      </c>
      <c r="CZ13" s="53">
        <f t="shared" si="65"/>
        <v>-23</v>
      </c>
      <c r="DA13" s="53">
        <f t="shared" si="65"/>
        <v>-22</v>
      </c>
      <c r="DB13" s="53">
        <f t="shared" si="65"/>
        <v>-21</v>
      </c>
      <c r="DC13" s="53">
        <f t="shared" si="65"/>
        <v>-20</v>
      </c>
      <c r="DD13" s="53">
        <f t="shared" si="65"/>
        <v>-19</v>
      </c>
      <c r="DE13" s="53">
        <f t="shared" si="65"/>
        <v>-18</v>
      </c>
      <c r="DF13" s="53">
        <f t="shared" si="65"/>
        <v>-17</v>
      </c>
      <c r="DG13" s="53">
        <f t="shared" si="65"/>
        <v>-16</v>
      </c>
      <c r="DH13" s="53">
        <f t="shared" si="65"/>
        <v>-15</v>
      </c>
      <c r="DI13" s="53">
        <f t="shared" si="65"/>
        <v>-14</v>
      </c>
      <c r="DJ13" s="53">
        <f t="shared" si="65"/>
        <v>-13</v>
      </c>
      <c r="DK13" s="53">
        <f t="shared" si="67"/>
        <v>-12</v>
      </c>
      <c r="DL13" s="53">
        <f t="shared" si="67"/>
        <v>-11</v>
      </c>
      <c r="DM13" s="53">
        <f t="shared" si="67"/>
        <v>-10</v>
      </c>
      <c r="DN13" s="53">
        <f t="shared" si="67"/>
        <v>-9</v>
      </c>
      <c r="DO13" s="53">
        <f t="shared" si="67"/>
        <v>-8</v>
      </c>
      <c r="DP13" s="53">
        <f t="shared" si="67"/>
        <v>-7</v>
      </c>
      <c r="DQ13" s="53">
        <f t="shared" si="67"/>
        <v>-6</v>
      </c>
      <c r="DR13" s="53">
        <f t="shared" si="67"/>
        <v>-5</v>
      </c>
      <c r="DS13" s="53">
        <f t="shared" si="67"/>
        <v>-4</v>
      </c>
      <c r="DT13" s="53">
        <f t="shared" si="67"/>
        <v>-3</v>
      </c>
      <c r="DU13" s="53">
        <f t="shared" si="68"/>
        <v>-2</v>
      </c>
      <c r="DV13" s="53">
        <f t="shared" si="68"/>
        <v>-1</v>
      </c>
      <c r="DW13" s="53">
        <f t="shared" si="68"/>
        <v>0</v>
      </c>
      <c r="DX13" s="53">
        <f t="shared" si="68"/>
        <v>-1</v>
      </c>
      <c r="DY13" s="53">
        <f t="shared" si="68"/>
        <v>-1</v>
      </c>
      <c r="DZ13" s="53">
        <f t="shared" si="68"/>
        <v>-1</v>
      </c>
      <c r="EA13" s="53">
        <f t="shared" si="68"/>
        <v>-1</v>
      </c>
      <c r="EB13" s="53">
        <f t="shared" si="68"/>
        <v>-1</v>
      </c>
      <c r="EC13" s="53">
        <f t="shared" si="68"/>
        <v>-1</v>
      </c>
      <c r="ED13" s="53">
        <f t="shared" si="68"/>
        <v>-1</v>
      </c>
      <c r="EE13" s="53">
        <f t="shared" si="68"/>
        <v>-1</v>
      </c>
      <c r="EF13" s="53">
        <f t="shared" si="68"/>
        <v>-1</v>
      </c>
      <c r="EG13" s="53">
        <f t="shared" si="68"/>
        <v>-1</v>
      </c>
      <c r="EH13" s="53">
        <f t="shared" si="68"/>
        <v>-1</v>
      </c>
      <c r="EI13" s="53">
        <f t="shared" si="68"/>
        <v>-1</v>
      </c>
      <c r="EJ13" s="53">
        <f t="shared" si="68"/>
        <v>-1</v>
      </c>
      <c r="EL13" s="53">
        <f t="shared" si="16"/>
        <v>-28</v>
      </c>
      <c r="EM13" s="53">
        <f t="shared" si="16"/>
        <v>-27</v>
      </c>
      <c r="EN13" s="53">
        <f t="shared" si="16"/>
        <v>-26</v>
      </c>
      <c r="EO13" s="53">
        <f t="shared" si="16"/>
        <v>-25</v>
      </c>
      <c r="EP13" s="53">
        <f t="shared" si="16"/>
        <v>-24</v>
      </c>
      <c r="EQ13" s="53">
        <f t="shared" si="16"/>
        <v>-23</v>
      </c>
      <c r="ER13" s="53">
        <f t="shared" si="16"/>
        <v>-22</v>
      </c>
      <c r="ES13" s="53">
        <f t="shared" si="16"/>
        <v>-21</v>
      </c>
      <c r="ET13" s="53">
        <f t="shared" si="16"/>
        <v>-20</v>
      </c>
      <c r="EU13" s="53">
        <f t="shared" si="16"/>
        <v>-19</v>
      </c>
      <c r="EV13" s="53">
        <f t="shared" si="16"/>
        <v>-18</v>
      </c>
      <c r="EW13" s="53">
        <f t="shared" si="16"/>
        <v>-17</v>
      </c>
      <c r="EX13" s="53">
        <f t="shared" si="16"/>
        <v>-16</v>
      </c>
      <c r="EY13" s="53">
        <f t="shared" si="16"/>
        <v>-15</v>
      </c>
      <c r="EZ13" s="53">
        <f t="shared" si="16"/>
        <v>-14</v>
      </c>
      <c r="FA13" s="53">
        <f t="shared" si="16"/>
        <v>-13</v>
      </c>
      <c r="FB13" s="53">
        <f t="shared" si="17"/>
        <v>-12</v>
      </c>
      <c r="FC13" s="53">
        <f t="shared" si="17"/>
        <v>-11</v>
      </c>
      <c r="FD13" s="53">
        <f t="shared" si="17"/>
        <v>-10</v>
      </c>
      <c r="FE13" s="53">
        <f t="shared" si="17"/>
        <v>-9</v>
      </c>
      <c r="FF13" s="53">
        <f t="shared" si="17"/>
        <v>-8</v>
      </c>
      <c r="FG13" s="53">
        <f t="shared" si="17"/>
        <v>-7</v>
      </c>
      <c r="FH13" s="53">
        <f t="shared" si="17"/>
        <v>-6</v>
      </c>
      <c r="FI13" s="53">
        <f t="shared" si="17"/>
        <v>-5</v>
      </c>
      <c r="FJ13" s="53">
        <f t="shared" si="17"/>
        <v>-4</v>
      </c>
      <c r="FK13" s="53">
        <f t="shared" si="17"/>
        <v>-3</v>
      </c>
      <c r="FL13" s="53">
        <f t="shared" si="17"/>
        <v>-2</v>
      </c>
      <c r="FM13" s="53">
        <f t="shared" si="17"/>
        <v>-1</v>
      </c>
      <c r="FN13" s="53">
        <f t="shared" si="17"/>
        <v>0</v>
      </c>
      <c r="FO13" s="53">
        <f t="shared" si="17"/>
        <v>1</v>
      </c>
      <c r="FP13" s="53">
        <f t="shared" si="17"/>
        <v>-1</v>
      </c>
      <c r="FQ13" s="53">
        <f t="shared" si="17"/>
        <v>-1</v>
      </c>
      <c r="FR13" s="53">
        <f t="shared" si="17"/>
        <v>-1</v>
      </c>
      <c r="FS13" s="53">
        <f t="shared" si="17"/>
        <v>-1</v>
      </c>
      <c r="FT13" s="53">
        <f t="shared" si="17"/>
        <v>-1</v>
      </c>
      <c r="FU13" s="53">
        <f t="shared" si="17"/>
        <v>-1</v>
      </c>
      <c r="FV13" s="53">
        <f t="shared" si="17"/>
        <v>-1</v>
      </c>
      <c r="FW13" s="53">
        <f t="shared" si="17"/>
        <v>-1</v>
      </c>
      <c r="FX13" s="53">
        <f t="shared" si="17"/>
        <v>-1</v>
      </c>
      <c r="FY13" s="53">
        <f t="shared" si="17"/>
        <v>-1</v>
      </c>
      <c r="FZ13" s="53">
        <f t="shared" si="17"/>
        <v>-1</v>
      </c>
      <c r="GA13" s="53">
        <f t="shared" si="17"/>
        <v>-1</v>
      </c>
      <c r="GC13" s="163">
        <f t="shared" si="66"/>
        <v>0</v>
      </c>
      <c r="GD13" s="163">
        <f t="shared" si="18"/>
        <v>0</v>
      </c>
      <c r="GE13" s="163">
        <f t="shared" si="18"/>
        <v>0</v>
      </c>
      <c r="GF13" s="163">
        <f t="shared" si="18"/>
        <v>0</v>
      </c>
      <c r="GG13" s="163">
        <f t="shared" si="18"/>
        <v>0</v>
      </c>
      <c r="GH13" s="163">
        <f t="shared" si="18"/>
        <v>0</v>
      </c>
      <c r="GI13" s="163">
        <f t="shared" si="18"/>
        <v>0</v>
      </c>
      <c r="GJ13" s="163">
        <f t="shared" si="18"/>
        <v>0</v>
      </c>
      <c r="GK13" s="163">
        <f t="shared" si="18"/>
        <v>0</v>
      </c>
      <c r="GL13" s="163">
        <f t="shared" si="18"/>
        <v>0</v>
      </c>
      <c r="GM13" s="163">
        <f t="shared" si="18"/>
        <v>0</v>
      </c>
      <c r="GN13" s="163">
        <f t="shared" si="18"/>
        <v>0</v>
      </c>
      <c r="GO13" s="163">
        <f t="shared" si="18"/>
        <v>0</v>
      </c>
      <c r="GP13" s="163">
        <f t="shared" si="18"/>
        <v>0</v>
      </c>
      <c r="GQ13" s="163">
        <f t="shared" si="18"/>
        <v>0</v>
      </c>
      <c r="GR13" s="163">
        <f t="shared" si="18"/>
        <v>0</v>
      </c>
      <c r="GS13" s="163">
        <f t="shared" si="18"/>
        <v>0</v>
      </c>
      <c r="GT13" s="163">
        <f t="shared" si="19"/>
        <v>0</v>
      </c>
      <c r="GU13" s="163">
        <f t="shared" si="19"/>
        <v>0</v>
      </c>
      <c r="GV13" s="163">
        <f t="shared" si="19"/>
        <v>0</v>
      </c>
      <c r="GW13" s="163">
        <f t="shared" si="19"/>
        <v>0</v>
      </c>
      <c r="GX13" s="163">
        <f t="shared" si="19"/>
        <v>0</v>
      </c>
      <c r="GY13" s="163">
        <f t="shared" si="19"/>
        <v>0</v>
      </c>
      <c r="GZ13" s="163">
        <f t="shared" si="19"/>
        <v>0</v>
      </c>
      <c r="HA13" s="163">
        <f t="shared" si="19"/>
        <v>0</v>
      </c>
      <c r="HB13" s="163">
        <f t="shared" si="19"/>
        <v>0</v>
      </c>
      <c r="HC13" s="163">
        <f t="shared" si="19"/>
        <v>0</v>
      </c>
      <c r="HD13" s="163">
        <f t="shared" si="19"/>
        <v>0</v>
      </c>
      <c r="HE13" s="163">
        <f t="shared" si="19"/>
        <v>0</v>
      </c>
      <c r="HF13" s="163">
        <f t="shared" si="19"/>
        <v>0</v>
      </c>
      <c r="HG13" s="163">
        <f t="shared" si="19"/>
        <v>0</v>
      </c>
      <c r="HH13" s="163">
        <f t="shared" si="19"/>
        <v>0</v>
      </c>
      <c r="HI13" s="163">
        <f t="shared" si="19"/>
        <v>0</v>
      </c>
      <c r="HJ13" s="163">
        <f t="shared" si="20"/>
        <v>0</v>
      </c>
      <c r="HK13" s="163">
        <f t="shared" si="20"/>
        <v>0</v>
      </c>
      <c r="HL13" s="163">
        <f t="shared" si="20"/>
        <v>0</v>
      </c>
      <c r="HM13" s="163">
        <f t="shared" si="20"/>
        <v>0</v>
      </c>
      <c r="HN13" s="163">
        <f t="shared" si="20"/>
        <v>0</v>
      </c>
      <c r="HO13" s="163">
        <f t="shared" si="20"/>
        <v>0</v>
      </c>
      <c r="HP13" s="163">
        <f t="shared" si="20"/>
        <v>0</v>
      </c>
      <c r="HQ13" s="163">
        <f t="shared" si="20"/>
        <v>0</v>
      </c>
    </row>
    <row r="14" spans="2:225" ht="24" customHeight="1">
      <c r="B14" s="78">
        <v>10</v>
      </c>
      <c r="C14" s="71"/>
      <c r="D14" s="69"/>
      <c r="E14" s="218"/>
      <c r="F14" s="60"/>
      <c r="G14" s="60" t="s">
        <v>127</v>
      </c>
      <c r="H14" s="63"/>
      <c r="I14" s="172"/>
      <c r="J14" s="169">
        <f t="shared" si="7"/>
        <v>0</v>
      </c>
      <c r="K14" s="683">
        <f t="shared" si="8"/>
        <v>0</v>
      </c>
      <c r="L14" s="683">
        <f t="shared" si="8"/>
        <v>0</v>
      </c>
      <c r="M14" s="683">
        <f t="shared" si="8"/>
        <v>0</v>
      </c>
      <c r="N14" s="683">
        <f t="shared" si="8"/>
        <v>0</v>
      </c>
      <c r="O14" s="683">
        <f t="shared" si="8"/>
        <v>0</v>
      </c>
      <c r="P14" s="683">
        <f t="shared" si="8"/>
        <v>0</v>
      </c>
      <c r="Q14" s="683">
        <f t="shared" si="8"/>
        <v>0</v>
      </c>
      <c r="R14" s="683">
        <f t="shared" si="8"/>
        <v>0</v>
      </c>
      <c r="S14" s="683">
        <f t="shared" si="8"/>
        <v>0</v>
      </c>
      <c r="T14" s="683">
        <f t="shared" si="8"/>
        <v>0</v>
      </c>
      <c r="U14" s="683">
        <f t="shared" si="8"/>
        <v>0</v>
      </c>
      <c r="V14" s="683">
        <f t="shared" si="8"/>
        <v>0</v>
      </c>
      <c r="W14" s="683">
        <f t="shared" si="8"/>
        <v>0</v>
      </c>
      <c r="X14" s="683">
        <f t="shared" si="8"/>
        <v>0</v>
      </c>
      <c r="Y14" s="683">
        <f t="shared" si="8"/>
        <v>0</v>
      </c>
      <c r="Z14" s="683">
        <f t="shared" si="8"/>
        <v>0</v>
      </c>
      <c r="AA14" s="683">
        <f t="shared" si="9"/>
        <v>0</v>
      </c>
      <c r="AB14" s="683">
        <f t="shared" si="9"/>
        <v>0</v>
      </c>
      <c r="AC14" s="683">
        <f t="shared" si="9"/>
        <v>0</v>
      </c>
      <c r="AD14" s="683">
        <f t="shared" si="9"/>
        <v>0</v>
      </c>
      <c r="AE14" s="683">
        <f t="shared" si="9"/>
        <v>0</v>
      </c>
      <c r="AF14" s="683">
        <f t="shared" si="9"/>
        <v>0</v>
      </c>
      <c r="AG14" s="683">
        <f t="shared" si="9"/>
        <v>0</v>
      </c>
      <c r="AH14" s="683">
        <f t="shared" si="9"/>
        <v>0</v>
      </c>
      <c r="AI14" s="683">
        <f t="shared" si="9"/>
        <v>0</v>
      </c>
      <c r="AJ14" s="683">
        <f t="shared" si="9"/>
        <v>0</v>
      </c>
      <c r="AK14" s="683">
        <f t="shared" si="9"/>
        <v>0</v>
      </c>
      <c r="AL14" s="679">
        <f t="shared" si="9"/>
        <v>0</v>
      </c>
      <c r="AM14" s="209">
        <f t="shared" si="9"/>
        <v>0</v>
      </c>
      <c r="AN14" s="209">
        <f t="shared" si="9"/>
        <v>0</v>
      </c>
      <c r="AO14" s="209">
        <f t="shared" si="9"/>
        <v>0</v>
      </c>
      <c r="AP14" s="209">
        <f t="shared" si="9"/>
        <v>0</v>
      </c>
      <c r="AQ14" s="209">
        <f t="shared" si="10"/>
        <v>0</v>
      </c>
      <c r="AR14" s="209">
        <f t="shared" si="10"/>
        <v>0</v>
      </c>
      <c r="AS14" s="209">
        <f t="shared" si="10"/>
        <v>0</v>
      </c>
      <c r="AT14" s="209">
        <f t="shared" si="10"/>
        <v>0</v>
      </c>
      <c r="AU14" s="209">
        <f t="shared" si="10"/>
        <v>0</v>
      </c>
      <c r="AV14" s="945">
        <f t="shared" si="10"/>
        <v>0</v>
      </c>
      <c r="AW14" s="209">
        <f t="shared" si="11"/>
        <v>0</v>
      </c>
      <c r="AX14" s="209">
        <f t="shared" si="12"/>
        <v>0</v>
      </c>
      <c r="AY14" s="210">
        <f t="shared" si="12"/>
        <v>0</v>
      </c>
      <c r="AZ14" s="949">
        <f t="shared" si="21"/>
        <v>0</v>
      </c>
      <c r="BA14" s="209">
        <f t="shared" si="22"/>
        <v>0</v>
      </c>
      <c r="BB14" s="209">
        <f t="shared" si="23"/>
        <v>0</v>
      </c>
      <c r="BC14" s="209">
        <f t="shared" si="24"/>
        <v>0</v>
      </c>
      <c r="BD14" s="209">
        <f t="shared" si="25"/>
        <v>0</v>
      </c>
      <c r="BE14" s="209">
        <f t="shared" si="26"/>
        <v>0</v>
      </c>
      <c r="BF14" s="209">
        <f t="shared" si="27"/>
        <v>0</v>
      </c>
      <c r="BG14" s="209">
        <f t="shared" si="28"/>
        <v>0</v>
      </c>
      <c r="BH14" s="209">
        <f t="shared" si="29"/>
        <v>0</v>
      </c>
      <c r="BI14" s="209">
        <f t="shared" si="30"/>
        <v>0</v>
      </c>
      <c r="BJ14" s="209">
        <f t="shared" si="31"/>
        <v>0</v>
      </c>
      <c r="BK14" s="209">
        <f t="shared" si="32"/>
        <v>0</v>
      </c>
      <c r="BL14" s="209">
        <f t="shared" si="33"/>
        <v>0</v>
      </c>
      <c r="BM14" s="209">
        <f t="shared" si="34"/>
        <v>0</v>
      </c>
      <c r="BN14" s="209">
        <f t="shared" si="35"/>
        <v>0</v>
      </c>
      <c r="BO14" s="209">
        <f t="shared" si="36"/>
        <v>0</v>
      </c>
      <c r="BP14" s="209">
        <f t="shared" si="37"/>
        <v>0</v>
      </c>
      <c r="BQ14" s="209">
        <f t="shared" si="38"/>
        <v>0</v>
      </c>
      <c r="BR14" s="209">
        <f t="shared" si="39"/>
        <v>0</v>
      </c>
      <c r="BS14" s="209">
        <f t="shared" si="40"/>
        <v>0</v>
      </c>
      <c r="BT14" s="209">
        <f t="shared" si="41"/>
        <v>0</v>
      </c>
      <c r="BU14" s="209">
        <f t="shared" si="42"/>
        <v>0</v>
      </c>
      <c r="BV14" s="209">
        <f t="shared" si="43"/>
        <v>0</v>
      </c>
      <c r="BW14" s="209">
        <f t="shared" si="44"/>
        <v>0</v>
      </c>
      <c r="BX14" s="209">
        <f t="shared" si="45"/>
        <v>0</v>
      </c>
      <c r="BY14" s="209">
        <f t="shared" si="46"/>
        <v>0</v>
      </c>
      <c r="BZ14" s="209">
        <f t="shared" si="47"/>
        <v>0</v>
      </c>
      <c r="CA14" s="209">
        <f t="shared" si="48"/>
        <v>0</v>
      </c>
      <c r="CB14" s="209">
        <f t="shared" si="49"/>
        <v>0</v>
      </c>
      <c r="CC14" s="209">
        <f t="shared" si="50"/>
        <v>0</v>
      </c>
      <c r="CD14" s="209">
        <f t="shared" si="51"/>
        <v>0</v>
      </c>
      <c r="CE14" s="209">
        <f t="shared" si="52"/>
        <v>0</v>
      </c>
      <c r="CF14" s="209">
        <f t="shared" si="53"/>
        <v>0</v>
      </c>
      <c r="CG14" s="209">
        <f t="shared" si="54"/>
        <v>0</v>
      </c>
      <c r="CH14" s="209">
        <f t="shared" si="55"/>
        <v>0</v>
      </c>
      <c r="CI14" s="209">
        <f t="shared" si="56"/>
        <v>0</v>
      </c>
      <c r="CJ14" s="209">
        <f t="shared" si="57"/>
        <v>0</v>
      </c>
      <c r="CK14" s="209">
        <f t="shared" si="58"/>
        <v>0</v>
      </c>
      <c r="CL14" s="209">
        <f t="shared" si="59"/>
        <v>0</v>
      </c>
      <c r="CM14" s="209">
        <f t="shared" si="60"/>
        <v>0</v>
      </c>
      <c r="CN14" s="209">
        <f t="shared" si="61"/>
        <v>0</v>
      </c>
      <c r="CO14" s="210">
        <f t="shared" si="62"/>
        <v>0</v>
      </c>
      <c r="CS14" s="53">
        <f t="shared" si="63"/>
        <v>1</v>
      </c>
      <c r="CT14" s="163" t="e">
        <f t="shared" si="64"/>
        <v>#NUM!</v>
      </c>
      <c r="CU14" s="53">
        <f t="shared" si="65"/>
        <v>-28</v>
      </c>
      <c r="CV14" s="53">
        <f t="shared" si="65"/>
        <v>-27</v>
      </c>
      <c r="CW14" s="53">
        <f t="shared" si="65"/>
        <v>-26</v>
      </c>
      <c r="CX14" s="53">
        <f t="shared" si="65"/>
        <v>-25</v>
      </c>
      <c r="CY14" s="53">
        <f t="shared" si="65"/>
        <v>-24</v>
      </c>
      <c r="CZ14" s="53">
        <f t="shared" si="65"/>
        <v>-23</v>
      </c>
      <c r="DA14" s="53">
        <f t="shared" si="65"/>
        <v>-22</v>
      </c>
      <c r="DB14" s="53">
        <f t="shared" si="65"/>
        <v>-21</v>
      </c>
      <c r="DC14" s="53">
        <f t="shared" si="65"/>
        <v>-20</v>
      </c>
      <c r="DD14" s="53">
        <f t="shared" si="65"/>
        <v>-19</v>
      </c>
      <c r="DE14" s="53">
        <f t="shared" si="65"/>
        <v>-18</v>
      </c>
      <c r="DF14" s="53">
        <f t="shared" si="65"/>
        <v>-17</v>
      </c>
      <c r="DG14" s="53">
        <f t="shared" si="65"/>
        <v>-16</v>
      </c>
      <c r="DH14" s="53">
        <f t="shared" si="65"/>
        <v>-15</v>
      </c>
      <c r="DI14" s="53">
        <f t="shared" si="65"/>
        <v>-14</v>
      </c>
      <c r="DJ14" s="53">
        <f t="shared" si="65"/>
        <v>-13</v>
      </c>
      <c r="DK14" s="53">
        <f t="shared" si="67"/>
        <v>-12</v>
      </c>
      <c r="DL14" s="53">
        <f t="shared" si="67"/>
        <v>-11</v>
      </c>
      <c r="DM14" s="53">
        <f t="shared" si="67"/>
        <v>-10</v>
      </c>
      <c r="DN14" s="53">
        <f t="shared" si="67"/>
        <v>-9</v>
      </c>
      <c r="DO14" s="53">
        <f t="shared" si="67"/>
        <v>-8</v>
      </c>
      <c r="DP14" s="53">
        <f t="shared" si="67"/>
        <v>-7</v>
      </c>
      <c r="DQ14" s="53">
        <f t="shared" si="67"/>
        <v>-6</v>
      </c>
      <c r="DR14" s="53">
        <f t="shared" si="67"/>
        <v>-5</v>
      </c>
      <c r="DS14" s="53">
        <f t="shared" si="67"/>
        <v>-4</v>
      </c>
      <c r="DT14" s="53">
        <f t="shared" si="67"/>
        <v>-3</v>
      </c>
      <c r="DU14" s="53">
        <f t="shared" si="68"/>
        <v>-2</v>
      </c>
      <c r="DV14" s="53">
        <f t="shared" si="68"/>
        <v>-1</v>
      </c>
      <c r="DW14" s="53">
        <f t="shared" si="68"/>
        <v>0</v>
      </c>
      <c r="DX14" s="53">
        <f t="shared" si="68"/>
        <v>-1</v>
      </c>
      <c r="DY14" s="53">
        <f t="shared" si="68"/>
        <v>-1</v>
      </c>
      <c r="DZ14" s="53">
        <f t="shared" si="68"/>
        <v>-1</v>
      </c>
      <c r="EA14" s="53">
        <f t="shared" si="68"/>
        <v>-1</v>
      </c>
      <c r="EB14" s="53">
        <f t="shared" si="68"/>
        <v>-1</v>
      </c>
      <c r="EC14" s="53">
        <f t="shared" si="68"/>
        <v>-1</v>
      </c>
      <c r="ED14" s="53">
        <f t="shared" si="68"/>
        <v>-1</v>
      </c>
      <c r="EE14" s="53">
        <f t="shared" si="68"/>
        <v>-1</v>
      </c>
      <c r="EF14" s="53">
        <f t="shared" si="68"/>
        <v>-1</v>
      </c>
      <c r="EG14" s="53">
        <f t="shared" si="68"/>
        <v>-1</v>
      </c>
      <c r="EH14" s="53">
        <f t="shared" si="68"/>
        <v>-1</v>
      </c>
      <c r="EI14" s="53">
        <f t="shared" si="68"/>
        <v>-1</v>
      </c>
      <c r="EJ14" s="53">
        <f t="shared" si="68"/>
        <v>-1</v>
      </c>
      <c r="EL14" s="53">
        <f t="shared" si="16"/>
        <v>-28</v>
      </c>
      <c r="EM14" s="53">
        <f t="shared" si="16"/>
        <v>-27</v>
      </c>
      <c r="EN14" s="53">
        <f t="shared" si="16"/>
        <v>-26</v>
      </c>
      <c r="EO14" s="53">
        <f t="shared" si="16"/>
        <v>-25</v>
      </c>
      <c r="EP14" s="53">
        <f t="shared" si="16"/>
        <v>-24</v>
      </c>
      <c r="EQ14" s="53">
        <f t="shared" si="16"/>
        <v>-23</v>
      </c>
      <c r="ER14" s="53">
        <f t="shared" si="16"/>
        <v>-22</v>
      </c>
      <c r="ES14" s="53">
        <f t="shared" si="16"/>
        <v>-21</v>
      </c>
      <c r="ET14" s="53">
        <f t="shared" si="16"/>
        <v>-20</v>
      </c>
      <c r="EU14" s="53">
        <f t="shared" si="16"/>
        <v>-19</v>
      </c>
      <c r="EV14" s="53">
        <f t="shared" si="16"/>
        <v>-18</v>
      </c>
      <c r="EW14" s="53">
        <f t="shared" si="16"/>
        <v>-17</v>
      </c>
      <c r="EX14" s="53">
        <f t="shared" si="16"/>
        <v>-16</v>
      </c>
      <c r="EY14" s="53">
        <f t="shared" si="16"/>
        <v>-15</v>
      </c>
      <c r="EZ14" s="53">
        <f t="shared" si="16"/>
        <v>-14</v>
      </c>
      <c r="FA14" s="53">
        <f t="shared" si="16"/>
        <v>-13</v>
      </c>
      <c r="FB14" s="53">
        <f t="shared" si="17"/>
        <v>-12</v>
      </c>
      <c r="FC14" s="53">
        <f t="shared" si="17"/>
        <v>-11</v>
      </c>
      <c r="FD14" s="53">
        <f t="shared" si="17"/>
        <v>-10</v>
      </c>
      <c r="FE14" s="53">
        <f t="shared" si="17"/>
        <v>-9</v>
      </c>
      <c r="FF14" s="53">
        <f t="shared" si="17"/>
        <v>-8</v>
      </c>
      <c r="FG14" s="53">
        <f t="shared" si="17"/>
        <v>-7</v>
      </c>
      <c r="FH14" s="53">
        <f t="shared" si="17"/>
        <v>-6</v>
      </c>
      <c r="FI14" s="53">
        <f t="shared" si="17"/>
        <v>-5</v>
      </c>
      <c r="FJ14" s="53">
        <f t="shared" si="17"/>
        <v>-4</v>
      </c>
      <c r="FK14" s="53">
        <f t="shared" si="17"/>
        <v>-3</v>
      </c>
      <c r="FL14" s="53">
        <f t="shared" si="17"/>
        <v>-2</v>
      </c>
      <c r="FM14" s="53">
        <f t="shared" si="17"/>
        <v>-1</v>
      </c>
      <c r="FN14" s="53">
        <f t="shared" si="17"/>
        <v>0</v>
      </c>
      <c r="FO14" s="53">
        <f t="shared" si="17"/>
        <v>1</v>
      </c>
      <c r="FP14" s="53">
        <f t="shared" si="17"/>
        <v>-1</v>
      </c>
      <c r="FQ14" s="53">
        <f t="shared" si="17"/>
        <v>-1</v>
      </c>
      <c r="FR14" s="53">
        <f t="shared" si="17"/>
        <v>-1</v>
      </c>
      <c r="FS14" s="53">
        <f t="shared" si="17"/>
        <v>-1</v>
      </c>
      <c r="FT14" s="53">
        <f t="shared" si="17"/>
        <v>-1</v>
      </c>
      <c r="FU14" s="53">
        <f t="shared" si="17"/>
        <v>-1</v>
      </c>
      <c r="FV14" s="53">
        <f t="shared" si="17"/>
        <v>-1</v>
      </c>
      <c r="FW14" s="53">
        <f>IF($D14+$F14+$I14&lt;FW$3,-1,FW$3-$D14+1)</f>
        <v>-1</v>
      </c>
      <c r="FX14" s="53">
        <f>IF($D14+$F14+$I14&lt;FX$3,-1,FX$3-$D14+1)</f>
        <v>-1</v>
      </c>
      <c r="FY14" s="53">
        <f>IF($D14+$F14+$I14&lt;FY$3,-1,FY$3-$D14+1)</f>
        <v>-1</v>
      </c>
      <c r="FZ14" s="53">
        <f>IF($D14+$F14+$I14&lt;FZ$3,-1,FZ$3-$D14+1)</f>
        <v>-1</v>
      </c>
      <c r="GA14" s="53">
        <f>IF($D14+$F14+$I14&lt;GA$3,-1,GA$3-$D14+1)</f>
        <v>-1</v>
      </c>
      <c r="GC14" s="163">
        <f t="shared" si="66"/>
        <v>0</v>
      </c>
      <c r="GD14" s="163">
        <f t="shared" si="18"/>
        <v>0</v>
      </c>
      <c r="GE14" s="163">
        <f t="shared" si="18"/>
        <v>0</v>
      </c>
      <c r="GF14" s="163">
        <f t="shared" si="18"/>
        <v>0</v>
      </c>
      <c r="GG14" s="163">
        <f t="shared" si="18"/>
        <v>0</v>
      </c>
      <c r="GH14" s="163">
        <f t="shared" si="18"/>
        <v>0</v>
      </c>
      <c r="GI14" s="163">
        <f t="shared" si="18"/>
        <v>0</v>
      </c>
      <c r="GJ14" s="163">
        <f t="shared" si="18"/>
        <v>0</v>
      </c>
      <c r="GK14" s="163">
        <f t="shared" si="18"/>
        <v>0</v>
      </c>
      <c r="GL14" s="163">
        <f t="shared" si="18"/>
        <v>0</v>
      </c>
      <c r="GM14" s="163">
        <f t="shared" si="18"/>
        <v>0</v>
      </c>
      <c r="GN14" s="163">
        <f t="shared" si="18"/>
        <v>0</v>
      </c>
      <c r="GO14" s="163">
        <f t="shared" si="18"/>
        <v>0</v>
      </c>
      <c r="GP14" s="163">
        <f t="shared" si="18"/>
        <v>0</v>
      </c>
      <c r="GQ14" s="163">
        <f t="shared" si="18"/>
        <v>0</v>
      </c>
      <c r="GR14" s="163">
        <f t="shared" si="18"/>
        <v>0</v>
      </c>
      <c r="GS14" s="163">
        <f t="shared" si="18"/>
        <v>0</v>
      </c>
      <c r="GT14" s="163">
        <f t="shared" si="19"/>
        <v>0</v>
      </c>
      <c r="GU14" s="163">
        <f t="shared" si="19"/>
        <v>0</v>
      </c>
      <c r="GV14" s="163">
        <f t="shared" si="19"/>
        <v>0</v>
      </c>
      <c r="GW14" s="163">
        <f t="shared" si="19"/>
        <v>0</v>
      </c>
      <c r="GX14" s="163">
        <f t="shared" si="19"/>
        <v>0</v>
      </c>
      <c r="GY14" s="163">
        <f t="shared" si="19"/>
        <v>0</v>
      </c>
      <c r="GZ14" s="163">
        <f t="shared" si="19"/>
        <v>0</v>
      </c>
      <c r="HA14" s="163">
        <f t="shared" si="19"/>
        <v>0</v>
      </c>
      <c r="HB14" s="163">
        <f t="shared" si="19"/>
        <v>0</v>
      </c>
      <c r="HC14" s="163">
        <f t="shared" si="19"/>
        <v>0</v>
      </c>
      <c r="HD14" s="163">
        <f t="shared" si="19"/>
        <v>0</v>
      </c>
      <c r="HE14" s="163">
        <f t="shared" si="19"/>
        <v>0</v>
      </c>
      <c r="HF14" s="163">
        <f t="shared" si="19"/>
        <v>0</v>
      </c>
      <c r="HG14" s="163">
        <f t="shared" si="19"/>
        <v>0</v>
      </c>
      <c r="HH14" s="163">
        <f t="shared" si="19"/>
        <v>0</v>
      </c>
      <c r="HI14" s="163">
        <f t="shared" si="19"/>
        <v>0</v>
      </c>
      <c r="HJ14" s="163">
        <f t="shared" si="20"/>
        <v>0</v>
      </c>
      <c r="HK14" s="163">
        <f t="shared" si="20"/>
        <v>0</v>
      </c>
      <c r="HL14" s="163">
        <f t="shared" si="20"/>
        <v>0</v>
      </c>
      <c r="HM14" s="163">
        <f t="shared" si="20"/>
        <v>0</v>
      </c>
      <c r="HN14" s="163">
        <f t="shared" si="20"/>
        <v>0</v>
      </c>
      <c r="HO14" s="163">
        <f t="shared" si="20"/>
        <v>0</v>
      </c>
      <c r="HP14" s="163">
        <f t="shared" si="20"/>
        <v>0</v>
      </c>
      <c r="HQ14" s="163">
        <f t="shared" si="20"/>
        <v>0</v>
      </c>
    </row>
    <row r="15" spans="2:225" ht="24" customHeight="1">
      <c r="B15" s="78">
        <v>11</v>
      </c>
      <c r="C15" s="55"/>
      <c r="D15" s="69"/>
      <c r="E15" s="205"/>
      <c r="F15" s="60"/>
      <c r="G15" s="60" t="s">
        <v>127</v>
      </c>
      <c r="H15" s="63"/>
      <c r="I15" s="172"/>
      <c r="J15" s="169">
        <f t="shared" si="7"/>
        <v>0</v>
      </c>
      <c r="K15" s="683">
        <f t="shared" si="8"/>
        <v>0</v>
      </c>
      <c r="L15" s="683">
        <f t="shared" si="8"/>
        <v>0</v>
      </c>
      <c r="M15" s="683">
        <f t="shared" si="8"/>
        <v>0</v>
      </c>
      <c r="N15" s="683">
        <f t="shared" si="8"/>
        <v>0</v>
      </c>
      <c r="O15" s="683">
        <f t="shared" si="8"/>
        <v>0</v>
      </c>
      <c r="P15" s="683">
        <f t="shared" si="8"/>
        <v>0</v>
      </c>
      <c r="Q15" s="683">
        <f t="shared" si="8"/>
        <v>0</v>
      </c>
      <c r="R15" s="683">
        <f t="shared" si="8"/>
        <v>0</v>
      </c>
      <c r="S15" s="683">
        <f t="shared" si="8"/>
        <v>0</v>
      </c>
      <c r="T15" s="683">
        <f t="shared" si="8"/>
        <v>0</v>
      </c>
      <c r="U15" s="683">
        <f t="shared" si="8"/>
        <v>0</v>
      </c>
      <c r="V15" s="683">
        <f t="shared" si="8"/>
        <v>0</v>
      </c>
      <c r="W15" s="683">
        <f t="shared" si="8"/>
        <v>0</v>
      </c>
      <c r="X15" s="683">
        <f t="shared" si="8"/>
        <v>0</v>
      </c>
      <c r="Y15" s="683">
        <f t="shared" si="8"/>
        <v>0</v>
      </c>
      <c r="Z15" s="683">
        <f t="shared" si="8"/>
        <v>0</v>
      </c>
      <c r="AA15" s="683">
        <f t="shared" si="9"/>
        <v>0</v>
      </c>
      <c r="AB15" s="683">
        <f t="shared" si="9"/>
        <v>0</v>
      </c>
      <c r="AC15" s="683">
        <f t="shared" si="9"/>
        <v>0</v>
      </c>
      <c r="AD15" s="683">
        <f t="shared" si="9"/>
        <v>0</v>
      </c>
      <c r="AE15" s="683">
        <f t="shared" si="9"/>
        <v>0</v>
      </c>
      <c r="AF15" s="683">
        <f t="shared" si="9"/>
        <v>0</v>
      </c>
      <c r="AG15" s="683">
        <f t="shared" si="9"/>
        <v>0</v>
      </c>
      <c r="AH15" s="683">
        <f t="shared" si="9"/>
        <v>0</v>
      </c>
      <c r="AI15" s="683">
        <f t="shared" si="9"/>
        <v>0</v>
      </c>
      <c r="AJ15" s="683">
        <f t="shared" si="9"/>
        <v>0</v>
      </c>
      <c r="AK15" s="683">
        <f t="shared" si="9"/>
        <v>0</v>
      </c>
      <c r="AL15" s="679">
        <f t="shared" si="9"/>
        <v>0</v>
      </c>
      <c r="AM15" s="209">
        <f t="shared" si="9"/>
        <v>0</v>
      </c>
      <c r="AN15" s="209">
        <f t="shared" si="9"/>
        <v>0</v>
      </c>
      <c r="AO15" s="209">
        <f t="shared" si="9"/>
        <v>0</v>
      </c>
      <c r="AP15" s="209">
        <f t="shared" si="9"/>
        <v>0</v>
      </c>
      <c r="AQ15" s="209">
        <f t="shared" si="10"/>
        <v>0</v>
      </c>
      <c r="AR15" s="209">
        <f t="shared" si="10"/>
        <v>0</v>
      </c>
      <c r="AS15" s="209">
        <f t="shared" si="10"/>
        <v>0</v>
      </c>
      <c r="AT15" s="209">
        <f t="shared" si="10"/>
        <v>0</v>
      </c>
      <c r="AU15" s="209">
        <f t="shared" si="10"/>
        <v>0</v>
      </c>
      <c r="AV15" s="945">
        <f t="shared" si="10"/>
        <v>0</v>
      </c>
      <c r="AW15" s="209">
        <f t="shared" si="11"/>
        <v>0</v>
      </c>
      <c r="AX15" s="209">
        <f t="shared" si="12"/>
        <v>0</v>
      </c>
      <c r="AY15" s="210">
        <f t="shared" si="12"/>
        <v>0</v>
      </c>
      <c r="AZ15" s="949">
        <f t="shared" si="21"/>
        <v>0</v>
      </c>
      <c r="BA15" s="209">
        <f t="shared" si="22"/>
        <v>0</v>
      </c>
      <c r="BB15" s="209">
        <f t="shared" si="23"/>
        <v>0</v>
      </c>
      <c r="BC15" s="209">
        <f t="shared" si="24"/>
        <v>0</v>
      </c>
      <c r="BD15" s="209">
        <f t="shared" si="25"/>
        <v>0</v>
      </c>
      <c r="BE15" s="209">
        <f t="shared" si="26"/>
        <v>0</v>
      </c>
      <c r="BF15" s="209">
        <f t="shared" si="27"/>
        <v>0</v>
      </c>
      <c r="BG15" s="209">
        <f t="shared" si="28"/>
        <v>0</v>
      </c>
      <c r="BH15" s="209">
        <f t="shared" si="29"/>
        <v>0</v>
      </c>
      <c r="BI15" s="209">
        <f t="shared" si="30"/>
        <v>0</v>
      </c>
      <c r="BJ15" s="209">
        <f t="shared" si="31"/>
        <v>0</v>
      </c>
      <c r="BK15" s="209">
        <f t="shared" si="32"/>
        <v>0</v>
      </c>
      <c r="BL15" s="209">
        <f t="shared" si="33"/>
        <v>0</v>
      </c>
      <c r="BM15" s="209">
        <f t="shared" si="34"/>
        <v>0</v>
      </c>
      <c r="BN15" s="209">
        <f t="shared" si="35"/>
        <v>0</v>
      </c>
      <c r="BO15" s="209">
        <f t="shared" si="36"/>
        <v>0</v>
      </c>
      <c r="BP15" s="209">
        <f t="shared" si="37"/>
        <v>0</v>
      </c>
      <c r="BQ15" s="209">
        <f t="shared" si="38"/>
        <v>0</v>
      </c>
      <c r="BR15" s="209">
        <f t="shared" si="39"/>
        <v>0</v>
      </c>
      <c r="BS15" s="209">
        <f t="shared" si="40"/>
        <v>0</v>
      </c>
      <c r="BT15" s="209">
        <f t="shared" si="41"/>
        <v>0</v>
      </c>
      <c r="BU15" s="209">
        <f t="shared" si="42"/>
        <v>0</v>
      </c>
      <c r="BV15" s="209">
        <f t="shared" si="43"/>
        <v>0</v>
      </c>
      <c r="BW15" s="209">
        <f t="shared" si="44"/>
        <v>0</v>
      </c>
      <c r="BX15" s="209">
        <f t="shared" si="45"/>
        <v>0</v>
      </c>
      <c r="BY15" s="209">
        <f t="shared" si="46"/>
        <v>0</v>
      </c>
      <c r="BZ15" s="209">
        <f t="shared" si="47"/>
        <v>0</v>
      </c>
      <c r="CA15" s="209">
        <f t="shared" si="48"/>
        <v>0</v>
      </c>
      <c r="CB15" s="209">
        <f t="shared" si="49"/>
        <v>0</v>
      </c>
      <c r="CC15" s="209">
        <f t="shared" si="50"/>
        <v>0</v>
      </c>
      <c r="CD15" s="209">
        <f t="shared" si="51"/>
        <v>0</v>
      </c>
      <c r="CE15" s="209">
        <f t="shared" si="52"/>
        <v>0</v>
      </c>
      <c r="CF15" s="209">
        <f t="shared" si="53"/>
        <v>0</v>
      </c>
      <c r="CG15" s="209">
        <f t="shared" si="54"/>
        <v>0</v>
      </c>
      <c r="CH15" s="209">
        <f t="shared" si="55"/>
        <v>0</v>
      </c>
      <c r="CI15" s="209">
        <f t="shared" si="56"/>
        <v>0</v>
      </c>
      <c r="CJ15" s="209">
        <f t="shared" si="57"/>
        <v>0</v>
      </c>
      <c r="CK15" s="209">
        <f t="shared" si="58"/>
        <v>0</v>
      </c>
      <c r="CL15" s="209">
        <f t="shared" si="59"/>
        <v>0</v>
      </c>
      <c r="CM15" s="209">
        <f t="shared" si="60"/>
        <v>0</v>
      </c>
      <c r="CN15" s="209">
        <f t="shared" si="61"/>
        <v>0</v>
      </c>
      <c r="CO15" s="210">
        <f t="shared" si="62"/>
        <v>0</v>
      </c>
      <c r="CS15" s="53">
        <f t="shared" si="63"/>
        <v>1</v>
      </c>
      <c r="CT15" s="163" t="e">
        <f t="shared" si="64"/>
        <v>#NUM!</v>
      </c>
      <c r="CU15" s="53">
        <f t="shared" si="65"/>
        <v>-28</v>
      </c>
      <c r="CV15" s="53">
        <f t="shared" si="65"/>
        <v>-27</v>
      </c>
      <c r="CW15" s="53">
        <f t="shared" si="65"/>
        <v>-26</v>
      </c>
      <c r="CX15" s="53">
        <f t="shared" si="65"/>
        <v>-25</v>
      </c>
      <c r="CY15" s="53">
        <f t="shared" si="65"/>
        <v>-24</v>
      </c>
      <c r="CZ15" s="53">
        <f t="shared" si="65"/>
        <v>-23</v>
      </c>
      <c r="DA15" s="53">
        <f t="shared" si="65"/>
        <v>-22</v>
      </c>
      <c r="DB15" s="53">
        <f t="shared" si="65"/>
        <v>-21</v>
      </c>
      <c r="DC15" s="53">
        <f t="shared" si="65"/>
        <v>-20</v>
      </c>
      <c r="DD15" s="53">
        <f t="shared" si="65"/>
        <v>-19</v>
      </c>
      <c r="DE15" s="53">
        <f t="shared" si="65"/>
        <v>-18</v>
      </c>
      <c r="DF15" s="53">
        <f t="shared" si="65"/>
        <v>-17</v>
      </c>
      <c r="DG15" s="53">
        <f t="shared" si="65"/>
        <v>-16</v>
      </c>
      <c r="DH15" s="53">
        <f t="shared" si="65"/>
        <v>-15</v>
      </c>
      <c r="DI15" s="53">
        <f t="shared" si="65"/>
        <v>-14</v>
      </c>
      <c r="DJ15" s="53">
        <f t="shared" si="65"/>
        <v>-13</v>
      </c>
      <c r="DK15" s="53">
        <f t="shared" si="67"/>
        <v>-12</v>
      </c>
      <c r="DL15" s="53">
        <f t="shared" si="67"/>
        <v>-11</v>
      </c>
      <c r="DM15" s="53">
        <f t="shared" si="67"/>
        <v>-10</v>
      </c>
      <c r="DN15" s="53">
        <f t="shared" si="67"/>
        <v>-9</v>
      </c>
      <c r="DO15" s="53">
        <f t="shared" si="67"/>
        <v>-8</v>
      </c>
      <c r="DP15" s="53">
        <f t="shared" si="67"/>
        <v>-7</v>
      </c>
      <c r="DQ15" s="53">
        <f t="shared" si="67"/>
        <v>-6</v>
      </c>
      <c r="DR15" s="53">
        <f t="shared" si="67"/>
        <v>-5</v>
      </c>
      <c r="DS15" s="53">
        <f t="shared" si="67"/>
        <v>-4</v>
      </c>
      <c r="DT15" s="53">
        <f t="shared" si="67"/>
        <v>-3</v>
      </c>
      <c r="DU15" s="53">
        <f t="shared" si="68"/>
        <v>-2</v>
      </c>
      <c r="DV15" s="53">
        <f t="shared" si="68"/>
        <v>-1</v>
      </c>
      <c r="DW15" s="53">
        <f t="shared" si="68"/>
        <v>0</v>
      </c>
      <c r="DX15" s="53">
        <f t="shared" si="68"/>
        <v>-1</v>
      </c>
      <c r="DY15" s="53">
        <f t="shared" si="68"/>
        <v>-1</v>
      </c>
      <c r="DZ15" s="53">
        <f t="shared" si="68"/>
        <v>-1</v>
      </c>
      <c r="EA15" s="53">
        <f t="shared" si="68"/>
        <v>-1</v>
      </c>
      <c r="EB15" s="53">
        <f t="shared" si="68"/>
        <v>-1</v>
      </c>
      <c r="EC15" s="53">
        <f t="shared" si="68"/>
        <v>-1</v>
      </c>
      <c r="ED15" s="53">
        <f t="shared" si="68"/>
        <v>-1</v>
      </c>
      <c r="EE15" s="53">
        <f t="shared" si="68"/>
        <v>-1</v>
      </c>
      <c r="EF15" s="53">
        <f t="shared" si="68"/>
        <v>-1</v>
      </c>
      <c r="EG15" s="53">
        <f t="shared" si="68"/>
        <v>-1</v>
      </c>
      <c r="EH15" s="53">
        <f t="shared" si="68"/>
        <v>-1</v>
      </c>
      <c r="EI15" s="53">
        <f t="shared" si="68"/>
        <v>-1</v>
      </c>
      <c r="EJ15" s="53">
        <f t="shared" si="68"/>
        <v>-1</v>
      </c>
      <c r="EL15" s="53">
        <f t="shared" si="16"/>
        <v>-28</v>
      </c>
      <c r="EM15" s="53">
        <f t="shared" si="16"/>
        <v>-27</v>
      </c>
      <c r="EN15" s="53">
        <f t="shared" si="16"/>
        <v>-26</v>
      </c>
      <c r="EO15" s="53">
        <f t="shared" si="16"/>
        <v>-25</v>
      </c>
      <c r="EP15" s="53">
        <f t="shared" si="16"/>
        <v>-24</v>
      </c>
      <c r="EQ15" s="53">
        <f t="shared" si="16"/>
        <v>-23</v>
      </c>
      <c r="ER15" s="53">
        <f t="shared" si="16"/>
        <v>-22</v>
      </c>
      <c r="ES15" s="53">
        <f t="shared" si="16"/>
        <v>-21</v>
      </c>
      <c r="ET15" s="53">
        <f t="shared" si="16"/>
        <v>-20</v>
      </c>
      <c r="EU15" s="53">
        <f t="shared" si="16"/>
        <v>-19</v>
      </c>
      <c r="EV15" s="53">
        <f t="shared" si="16"/>
        <v>-18</v>
      </c>
      <c r="EW15" s="53">
        <f t="shared" si="16"/>
        <v>-17</v>
      </c>
      <c r="EX15" s="53">
        <f t="shared" si="16"/>
        <v>-16</v>
      </c>
      <c r="EY15" s="53">
        <f t="shared" si="16"/>
        <v>-15</v>
      </c>
      <c r="EZ15" s="53">
        <f t="shared" si="16"/>
        <v>-14</v>
      </c>
      <c r="FA15" s="53">
        <f t="shared" si="16"/>
        <v>-13</v>
      </c>
      <c r="FB15" s="53">
        <f t="shared" ref="FB15:GA19" si="69">IF($D15+$F15+$I15&lt;FB$3,-1,FB$3-$D15+1)</f>
        <v>-12</v>
      </c>
      <c r="FC15" s="53">
        <f t="shared" si="69"/>
        <v>-11</v>
      </c>
      <c r="FD15" s="53">
        <f t="shared" si="69"/>
        <v>-10</v>
      </c>
      <c r="FE15" s="53">
        <f t="shared" si="69"/>
        <v>-9</v>
      </c>
      <c r="FF15" s="53">
        <f t="shared" si="69"/>
        <v>-8</v>
      </c>
      <c r="FG15" s="53">
        <f t="shared" si="69"/>
        <v>-7</v>
      </c>
      <c r="FH15" s="53">
        <f t="shared" si="69"/>
        <v>-6</v>
      </c>
      <c r="FI15" s="53">
        <f t="shared" si="69"/>
        <v>-5</v>
      </c>
      <c r="FJ15" s="53">
        <f t="shared" si="69"/>
        <v>-4</v>
      </c>
      <c r="FK15" s="53">
        <f t="shared" si="69"/>
        <v>-3</v>
      </c>
      <c r="FL15" s="53">
        <f t="shared" si="69"/>
        <v>-2</v>
      </c>
      <c r="FM15" s="53">
        <f t="shared" si="69"/>
        <v>-1</v>
      </c>
      <c r="FN15" s="53">
        <f t="shared" si="69"/>
        <v>0</v>
      </c>
      <c r="FO15" s="53">
        <f t="shared" si="69"/>
        <v>1</v>
      </c>
      <c r="FP15" s="53">
        <f t="shared" si="69"/>
        <v>-1</v>
      </c>
      <c r="FQ15" s="53">
        <f t="shared" si="69"/>
        <v>-1</v>
      </c>
      <c r="FR15" s="53">
        <f t="shared" si="69"/>
        <v>-1</v>
      </c>
      <c r="FS15" s="53">
        <f t="shared" si="69"/>
        <v>-1</v>
      </c>
      <c r="FT15" s="53">
        <f t="shared" si="69"/>
        <v>-1</v>
      </c>
      <c r="FU15" s="53">
        <f t="shared" si="69"/>
        <v>-1</v>
      </c>
      <c r="FV15" s="53">
        <f t="shared" si="69"/>
        <v>-1</v>
      </c>
      <c r="FW15" s="53">
        <f t="shared" si="69"/>
        <v>-1</v>
      </c>
      <c r="FX15" s="53">
        <f t="shared" si="69"/>
        <v>-1</v>
      </c>
      <c r="FY15" s="53">
        <f t="shared" si="69"/>
        <v>-1</v>
      </c>
      <c r="FZ15" s="53">
        <f t="shared" si="69"/>
        <v>-1</v>
      </c>
      <c r="GA15" s="53">
        <f t="shared" si="69"/>
        <v>-1</v>
      </c>
      <c r="GC15" s="163">
        <f t="shared" si="66"/>
        <v>0</v>
      </c>
      <c r="GD15" s="163">
        <f t="shared" si="18"/>
        <v>0</v>
      </c>
      <c r="GE15" s="163">
        <f t="shared" si="18"/>
        <v>0</v>
      </c>
      <c r="GF15" s="163">
        <f t="shared" si="18"/>
        <v>0</v>
      </c>
      <c r="GG15" s="163">
        <f t="shared" si="18"/>
        <v>0</v>
      </c>
      <c r="GH15" s="163">
        <f t="shared" si="18"/>
        <v>0</v>
      </c>
      <c r="GI15" s="163">
        <f t="shared" si="18"/>
        <v>0</v>
      </c>
      <c r="GJ15" s="163">
        <f t="shared" si="18"/>
        <v>0</v>
      </c>
      <c r="GK15" s="163">
        <f t="shared" si="18"/>
        <v>0</v>
      </c>
      <c r="GL15" s="163">
        <f t="shared" si="18"/>
        <v>0</v>
      </c>
      <c r="GM15" s="163">
        <f t="shared" si="18"/>
        <v>0</v>
      </c>
      <c r="GN15" s="163">
        <f t="shared" si="18"/>
        <v>0</v>
      </c>
      <c r="GO15" s="163">
        <f t="shared" si="18"/>
        <v>0</v>
      </c>
      <c r="GP15" s="163">
        <f t="shared" si="18"/>
        <v>0</v>
      </c>
      <c r="GQ15" s="163">
        <f t="shared" si="18"/>
        <v>0</v>
      </c>
      <c r="GR15" s="163">
        <f t="shared" si="18"/>
        <v>0</v>
      </c>
      <c r="GS15" s="163">
        <f t="shared" si="18"/>
        <v>0</v>
      </c>
      <c r="GT15" s="163">
        <f t="shared" si="19"/>
        <v>0</v>
      </c>
      <c r="GU15" s="163">
        <f t="shared" si="19"/>
        <v>0</v>
      </c>
      <c r="GV15" s="163">
        <f t="shared" si="19"/>
        <v>0</v>
      </c>
      <c r="GW15" s="163">
        <f t="shared" si="19"/>
        <v>0</v>
      </c>
      <c r="GX15" s="163">
        <f t="shared" si="19"/>
        <v>0</v>
      </c>
      <c r="GY15" s="163">
        <f t="shared" si="19"/>
        <v>0</v>
      </c>
      <c r="GZ15" s="163">
        <f t="shared" si="19"/>
        <v>0</v>
      </c>
      <c r="HA15" s="163">
        <f t="shared" si="19"/>
        <v>0</v>
      </c>
      <c r="HB15" s="163">
        <f t="shared" si="19"/>
        <v>0</v>
      </c>
      <c r="HC15" s="163">
        <f t="shared" si="19"/>
        <v>0</v>
      </c>
      <c r="HD15" s="163">
        <f t="shared" si="19"/>
        <v>0</v>
      </c>
      <c r="HE15" s="163">
        <f t="shared" si="19"/>
        <v>0</v>
      </c>
      <c r="HF15" s="163">
        <f t="shared" si="19"/>
        <v>0</v>
      </c>
      <c r="HG15" s="163">
        <f t="shared" si="19"/>
        <v>0</v>
      </c>
      <c r="HH15" s="163">
        <f t="shared" si="19"/>
        <v>0</v>
      </c>
      <c r="HI15" s="163">
        <f t="shared" si="19"/>
        <v>0</v>
      </c>
      <c r="HJ15" s="163">
        <f t="shared" si="20"/>
        <v>0</v>
      </c>
      <c r="HK15" s="163">
        <f t="shared" si="20"/>
        <v>0</v>
      </c>
      <c r="HL15" s="163">
        <f t="shared" si="20"/>
        <v>0</v>
      </c>
      <c r="HM15" s="163">
        <f t="shared" si="20"/>
        <v>0</v>
      </c>
      <c r="HN15" s="163">
        <f t="shared" si="20"/>
        <v>0</v>
      </c>
      <c r="HO15" s="163">
        <f t="shared" si="20"/>
        <v>0</v>
      </c>
      <c r="HP15" s="163">
        <f t="shared" si="20"/>
        <v>0</v>
      </c>
      <c r="HQ15" s="163">
        <f t="shared" si="20"/>
        <v>0</v>
      </c>
    </row>
    <row r="16" spans="2:225" ht="24" customHeight="1">
      <c r="B16" s="78">
        <v>12</v>
      </c>
      <c r="C16" s="55"/>
      <c r="D16" s="69"/>
      <c r="E16" s="205"/>
      <c r="F16" s="60"/>
      <c r="G16" s="60" t="s">
        <v>127</v>
      </c>
      <c r="H16" s="63"/>
      <c r="I16" s="172"/>
      <c r="J16" s="169">
        <f t="shared" si="7"/>
        <v>0</v>
      </c>
      <c r="K16" s="683">
        <f t="shared" si="8"/>
        <v>0</v>
      </c>
      <c r="L16" s="683">
        <f t="shared" si="8"/>
        <v>0</v>
      </c>
      <c r="M16" s="683">
        <f t="shared" si="8"/>
        <v>0</v>
      </c>
      <c r="N16" s="683">
        <f t="shared" si="8"/>
        <v>0</v>
      </c>
      <c r="O16" s="683">
        <f t="shared" si="8"/>
        <v>0</v>
      </c>
      <c r="P16" s="683">
        <f t="shared" si="8"/>
        <v>0</v>
      </c>
      <c r="Q16" s="683">
        <f t="shared" si="8"/>
        <v>0</v>
      </c>
      <c r="R16" s="683">
        <f t="shared" si="8"/>
        <v>0</v>
      </c>
      <c r="S16" s="683">
        <f t="shared" si="8"/>
        <v>0</v>
      </c>
      <c r="T16" s="683">
        <f t="shared" si="8"/>
        <v>0</v>
      </c>
      <c r="U16" s="683">
        <f t="shared" si="8"/>
        <v>0</v>
      </c>
      <c r="V16" s="683">
        <f t="shared" si="8"/>
        <v>0</v>
      </c>
      <c r="W16" s="683">
        <f t="shared" si="8"/>
        <v>0</v>
      </c>
      <c r="X16" s="683">
        <f t="shared" si="8"/>
        <v>0</v>
      </c>
      <c r="Y16" s="683">
        <f t="shared" si="8"/>
        <v>0</v>
      </c>
      <c r="Z16" s="683">
        <f t="shared" si="8"/>
        <v>0</v>
      </c>
      <c r="AA16" s="683">
        <f t="shared" si="9"/>
        <v>0</v>
      </c>
      <c r="AB16" s="683">
        <f t="shared" si="9"/>
        <v>0</v>
      </c>
      <c r="AC16" s="683">
        <f t="shared" si="9"/>
        <v>0</v>
      </c>
      <c r="AD16" s="683">
        <f t="shared" si="9"/>
        <v>0</v>
      </c>
      <c r="AE16" s="683">
        <f t="shared" si="9"/>
        <v>0</v>
      </c>
      <c r="AF16" s="683">
        <f t="shared" si="9"/>
        <v>0</v>
      </c>
      <c r="AG16" s="683">
        <f t="shared" si="9"/>
        <v>0</v>
      </c>
      <c r="AH16" s="683">
        <f t="shared" si="9"/>
        <v>0</v>
      </c>
      <c r="AI16" s="683">
        <f t="shared" si="9"/>
        <v>0</v>
      </c>
      <c r="AJ16" s="683">
        <f t="shared" si="9"/>
        <v>0</v>
      </c>
      <c r="AK16" s="683">
        <f t="shared" si="9"/>
        <v>0</v>
      </c>
      <c r="AL16" s="679">
        <f t="shared" si="9"/>
        <v>0</v>
      </c>
      <c r="AM16" s="209">
        <f t="shared" si="9"/>
        <v>0</v>
      </c>
      <c r="AN16" s="209">
        <f t="shared" si="9"/>
        <v>0</v>
      </c>
      <c r="AO16" s="209">
        <f t="shared" si="9"/>
        <v>0</v>
      </c>
      <c r="AP16" s="209">
        <f t="shared" si="9"/>
        <v>0</v>
      </c>
      <c r="AQ16" s="209">
        <f t="shared" si="10"/>
        <v>0</v>
      </c>
      <c r="AR16" s="209">
        <f t="shared" si="10"/>
        <v>0</v>
      </c>
      <c r="AS16" s="209">
        <f t="shared" si="10"/>
        <v>0</v>
      </c>
      <c r="AT16" s="209">
        <f t="shared" si="10"/>
        <v>0</v>
      </c>
      <c r="AU16" s="209">
        <f t="shared" si="10"/>
        <v>0</v>
      </c>
      <c r="AV16" s="945">
        <f t="shared" si="10"/>
        <v>0</v>
      </c>
      <c r="AW16" s="209">
        <f t="shared" si="11"/>
        <v>0</v>
      </c>
      <c r="AX16" s="209">
        <f t="shared" si="12"/>
        <v>0</v>
      </c>
      <c r="AY16" s="210">
        <f t="shared" si="12"/>
        <v>0</v>
      </c>
      <c r="AZ16" s="949">
        <f t="shared" si="21"/>
        <v>0</v>
      </c>
      <c r="BA16" s="209">
        <f t="shared" si="22"/>
        <v>0</v>
      </c>
      <c r="BB16" s="209">
        <f t="shared" si="23"/>
        <v>0</v>
      </c>
      <c r="BC16" s="209">
        <f t="shared" si="24"/>
        <v>0</v>
      </c>
      <c r="BD16" s="209">
        <f t="shared" si="25"/>
        <v>0</v>
      </c>
      <c r="BE16" s="209">
        <f t="shared" si="26"/>
        <v>0</v>
      </c>
      <c r="BF16" s="209">
        <f t="shared" si="27"/>
        <v>0</v>
      </c>
      <c r="BG16" s="209">
        <f t="shared" si="28"/>
        <v>0</v>
      </c>
      <c r="BH16" s="209">
        <f t="shared" si="29"/>
        <v>0</v>
      </c>
      <c r="BI16" s="209">
        <f t="shared" si="30"/>
        <v>0</v>
      </c>
      <c r="BJ16" s="209">
        <f t="shared" si="31"/>
        <v>0</v>
      </c>
      <c r="BK16" s="209">
        <f t="shared" si="32"/>
        <v>0</v>
      </c>
      <c r="BL16" s="209">
        <f t="shared" si="33"/>
        <v>0</v>
      </c>
      <c r="BM16" s="209">
        <f t="shared" si="34"/>
        <v>0</v>
      </c>
      <c r="BN16" s="209">
        <f t="shared" si="35"/>
        <v>0</v>
      </c>
      <c r="BO16" s="209">
        <f t="shared" si="36"/>
        <v>0</v>
      </c>
      <c r="BP16" s="209">
        <f t="shared" si="37"/>
        <v>0</v>
      </c>
      <c r="BQ16" s="209">
        <f t="shared" si="38"/>
        <v>0</v>
      </c>
      <c r="BR16" s="209">
        <f t="shared" si="39"/>
        <v>0</v>
      </c>
      <c r="BS16" s="209">
        <f t="shared" si="40"/>
        <v>0</v>
      </c>
      <c r="BT16" s="209">
        <f t="shared" si="41"/>
        <v>0</v>
      </c>
      <c r="BU16" s="209">
        <f t="shared" si="42"/>
        <v>0</v>
      </c>
      <c r="BV16" s="209">
        <f t="shared" si="43"/>
        <v>0</v>
      </c>
      <c r="BW16" s="209">
        <f t="shared" si="44"/>
        <v>0</v>
      </c>
      <c r="BX16" s="209">
        <f t="shared" si="45"/>
        <v>0</v>
      </c>
      <c r="BY16" s="209">
        <f t="shared" si="46"/>
        <v>0</v>
      </c>
      <c r="BZ16" s="209">
        <f t="shared" si="47"/>
        <v>0</v>
      </c>
      <c r="CA16" s="209">
        <f t="shared" si="48"/>
        <v>0</v>
      </c>
      <c r="CB16" s="209">
        <f t="shared" si="49"/>
        <v>0</v>
      </c>
      <c r="CC16" s="209">
        <f t="shared" si="50"/>
        <v>0</v>
      </c>
      <c r="CD16" s="209">
        <f t="shared" si="51"/>
        <v>0</v>
      </c>
      <c r="CE16" s="209">
        <f t="shared" si="52"/>
        <v>0</v>
      </c>
      <c r="CF16" s="209">
        <f t="shared" si="53"/>
        <v>0</v>
      </c>
      <c r="CG16" s="209">
        <f t="shared" si="54"/>
        <v>0</v>
      </c>
      <c r="CH16" s="209">
        <f t="shared" si="55"/>
        <v>0</v>
      </c>
      <c r="CI16" s="209">
        <f t="shared" si="56"/>
        <v>0</v>
      </c>
      <c r="CJ16" s="209">
        <f t="shared" si="57"/>
        <v>0</v>
      </c>
      <c r="CK16" s="209">
        <f t="shared" si="58"/>
        <v>0</v>
      </c>
      <c r="CL16" s="209">
        <f t="shared" si="59"/>
        <v>0</v>
      </c>
      <c r="CM16" s="209">
        <f t="shared" si="60"/>
        <v>0</v>
      </c>
      <c r="CN16" s="209">
        <f t="shared" si="61"/>
        <v>0</v>
      </c>
      <c r="CO16" s="210">
        <f t="shared" si="62"/>
        <v>0</v>
      </c>
      <c r="CS16" s="53">
        <f t="shared" si="63"/>
        <v>1</v>
      </c>
      <c r="CT16" s="163" t="e">
        <f t="shared" si="64"/>
        <v>#NUM!</v>
      </c>
      <c r="CU16" s="53">
        <f t="shared" si="65"/>
        <v>-28</v>
      </c>
      <c r="CV16" s="53">
        <f t="shared" si="65"/>
        <v>-27</v>
      </c>
      <c r="CW16" s="53">
        <f t="shared" si="65"/>
        <v>-26</v>
      </c>
      <c r="CX16" s="53">
        <f t="shared" si="65"/>
        <v>-25</v>
      </c>
      <c r="CY16" s="53">
        <f t="shared" si="65"/>
        <v>-24</v>
      </c>
      <c r="CZ16" s="53">
        <f t="shared" si="65"/>
        <v>-23</v>
      </c>
      <c r="DA16" s="53">
        <f t="shared" si="65"/>
        <v>-22</v>
      </c>
      <c r="DB16" s="53">
        <f t="shared" si="65"/>
        <v>-21</v>
      </c>
      <c r="DC16" s="53">
        <f t="shared" si="65"/>
        <v>-20</v>
      </c>
      <c r="DD16" s="53">
        <f t="shared" si="65"/>
        <v>-19</v>
      </c>
      <c r="DE16" s="53">
        <f t="shared" si="65"/>
        <v>-18</v>
      </c>
      <c r="DF16" s="53">
        <f t="shared" si="65"/>
        <v>-17</v>
      </c>
      <c r="DG16" s="53">
        <f t="shared" si="65"/>
        <v>-16</v>
      </c>
      <c r="DH16" s="53">
        <f t="shared" si="65"/>
        <v>-15</v>
      </c>
      <c r="DI16" s="53">
        <f t="shared" si="65"/>
        <v>-14</v>
      </c>
      <c r="DJ16" s="53">
        <f t="shared" si="65"/>
        <v>-13</v>
      </c>
      <c r="DK16" s="53">
        <f t="shared" si="67"/>
        <v>-12</v>
      </c>
      <c r="DL16" s="53">
        <f t="shared" si="67"/>
        <v>-11</v>
      </c>
      <c r="DM16" s="53">
        <f t="shared" si="67"/>
        <v>-10</v>
      </c>
      <c r="DN16" s="53">
        <f t="shared" si="67"/>
        <v>-9</v>
      </c>
      <c r="DO16" s="53">
        <f t="shared" si="67"/>
        <v>-8</v>
      </c>
      <c r="DP16" s="53">
        <f t="shared" si="67"/>
        <v>-7</v>
      </c>
      <c r="DQ16" s="53">
        <f t="shared" si="67"/>
        <v>-6</v>
      </c>
      <c r="DR16" s="53">
        <f t="shared" si="67"/>
        <v>-5</v>
      </c>
      <c r="DS16" s="53">
        <f t="shared" si="67"/>
        <v>-4</v>
      </c>
      <c r="DT16" s="53">
        <f t="shared" si="67"/>
        <v>-3</v>
      </c>
      <c r="DU16" s="53">
        <f t="shared" si="68"/>
        <v>-2</v>
      </c>
      <c r="DV16" s="53">
        <f t="shared" si="68"/>
        <v>-1</v>
      </c>
      <c r="DW16" s="53">
        <f t="shared" si="68"/>
        <v>0</v>
      </c>
      <c r="DX16" s="53">
        <f t="shared" si="68"/>
        <v>-1</v>
      </c>
      <c r="DY16" s="53">
        <f t="shared" si="68"/>
        <v>-1</v>
      </c>
      <c r="DZ16" s="53">
        <f t="shared" si="68"/>
        <v>-1</v>
      </c>
      <c r="EA16" s="53">
        <f t="shared" si="68"/>
        <v>-1</v>
      </c>
      <c r="EB16" s="53">
        <f t="shared" si="68"/>
        <v>-1</v>
      </c>
      <c r="EC16" s="53">
        <f t="shared" si="68"/>
        <v>-1</v>
      </c>
      <c r="ED16" s="53">
        <f t="shared" si="68"/>
        <v>-1</v>
      </c>
      <c r="EE16" s="53">
        <f t="shared" si="68"/>
        <v>-1</v>
      </c>
      <c r="EF16" s="53">
        <f t="shared" si="68"/>
        <v>-1</v>
      </c>
      <c r="EG16" s="53">
        <f t="shared" si="68"/>
        <v>-1</v>
      </c>
      <c r="EH16" s="53">
        <f t="shared" si="68"/>
        <v>-1</v>
      </c>
      <c r="EI16" s="53">
        <f t="shared" si="68"/>
        <v>-1</v>
      </c>
      <c r="EJ16" s="53">
        <f t="shared" si="68"/>
        <v>-1</v>
      </c>
      <c r="EL16" s="53">
        <f t="shared" si="16"/>
        <v>-28</v>
      </c>
      <c r="EM16" s="53">
        <f t="shared" si="16"/>
        <v>-27</v>
      </c>
      <c r="EN16" s="53">
        <f t="shared" si="16"/>
        <v>-26</v>
      </c>
      <c r="EO16" s="53">
        <f t="shared" si="16"/>
        <v>-25</v>
      </c>
      <c r="EP16" s="53">
        <f t="shared" si="16"/>
        <v>-24</v>
      </c>
      <c r="EQ16" s="53">
        <f t="shared" si="16"/>
        <v>-23</v>
      </c>
      <c r="ER16" s="53">
        <f t="shared" si="16"/>
        <v>-22</v>
      </c>
      <c r="ES16" s="53">
        <f t="shared" si="16"/>
        <v>-21</v>
      </c>
      <c r="ET16" s="53">
        <f t="shared" si="16"/>
        <v>-20</v>
      </c>
      <c r="EU16" s="53">
        <f t="shared" si="16"/>
        <v>-19</v>
      </c>
      <c r="EV16" s="53">
        <f t="shared" si="16"/>
        <v>-18</v>
      </c>
      <c r="EW16" s="53">
        <f t="shared" si="16"/>
        <v>-17</v>
      </c>
      <c r="EX16" s="53">
        <f t="shared" si="16"/>
        <v>-16</v>
      </c>
      <c r="EY16" s="53">
        <f t="shared" si="16"/>
        <v>-15</v>
      </c>
      <c r="EZ16" s="53">
        <f t="shared" si="16"/>
        <v>-14</v>
      </c>
      <c r="FA16" s="53">
        <f t="shared" si="16"/>
        <v>-13</v>
      </c>
      <c r="FB16" s="53">
        <f t="shared" si="69"/>
        <v>-12</v>
      </c>
      <c r="FC16" s="53">
        <f t="shared" si="69"/>
        <v>-11</v>
      </c>
      <c r="FD16" s="53">
        <f t="shared" si="69"/>
        <v>-10</v>
      </c>
      <c r="FE16" s="53">
        <f t="shared" si="69"/>
        <v>-9</v>
      </c>
      <c r="FF16" s="53">
        <f t="shared" si="69"/>
        <v>-8</v>
      </c>
      <c r="FG16" s="53">
        <f t="shared" si="69"/>
        <v>-7</v>
      </c>
      <c r="FH16" s="53">
        <f t="shared" si="69"/>
        <v>-6</v>
      </c>
      <c r="FI16" s="53">
        <f t="shared" si="69"/>
        <v>-5</v>
      </c>
      <c r="FJ16" s="53">
        <f t="shared" si="69"/>
        <v>-4</v>
      </c>
      <c r="FK16" s="53">
        <f t="shared" si="69"/>
        <v>-3</v>
      </c>
      <c r="FL16" s="53">
        <f t="shared" si="69"/>
        <v>-2</v>
      </c>
      <c r="FM16" s="53">
        <f t="shared" si="69"/>
        <v>-1</v>
      </c>
      <c r="FN16" s="53">
        <f t="shared" si="69"/>
        <v>0</v>
      </c>
      <c r="FO16" s="53">
        <f t="shared" si="69"/>
        <v>1</v>
      </c>
      <c r="FP16" s="53">
        <f t="shared" si="69"/>
        <v>-1</v>
      </c>
      <c r="FQ16" s="53">
        <f t="shared" si="69"/>
        <v>-1</v>
      </c>
      <c r="FR16" s="53">
        <f t="shared" si="69"/>
        <v>-1</v>
      </c>
      <c r="FS16" s="53">
        <f t="shared" si="69"/>
        <v>-1</v>
      </c>
      <c r="FT16" s="53">
        <f t="shared" si="69"/>
        <v>-1</v>
      </c>
      <c r="FU16" s="53">
        <f t="shared" si="69"/>
        <v>-1</v>
      </c>
      <c r="FV16" s="53">
        <f t="shared" si="69"/>
        <v>-1</v>
      </c>
      <c r="FW16" s="53">
        <f t="shared" si="69"/>
        <v>-1</v>
      </c>
      <c r="FX16" s="53">
        <f t="shared" si="69"/>
        <v>-1</v>
      </c>
      <c r="FY16" s="53">
        <f t="shared" si="69"/>
        <v>-1</v>
      </c>
      <c r="FZ16" s="53">
        <f t="shared" si="69"/>
        <v>-1</v>
      </c>
      <c r="GA16" s="53">
        <f t="shared" si="69"/>
        <v>-1</v>
      </c>
      <c r="GC16" s="163">
        <f t="shared" si="66"/>
        <v>0</v>
      </c>
      <c r="GD16" s="163">
        <f t="shared" si="18"/>
        <v>0</v>
      </c>
      <c r="GE16" s="163">
        <f t="shared" si="18"/>
        <v>0</v>
      </c>
      <c r="GF16" s="163">
        <f t="shared" si="18"/>
        <v>0</v>
      </c>
      <c r="GG16" s="163">
        <f t="shared" si="18"/>
        <v>0</v>
      </c>
      <c r="GH16" s="163">
        <f t="shared" si="18"/>
        <v>0</v>
      </c>
      <c r="GI16" s="163">
        <f t="shared" si="18"/>
        <v>0</v>
      </c>
      <c r="GJ16" s="163">
        <f t="shared" si="18"/>
        <v>0</v>
      </c>
      <c r="GK16" s="163">
        <f t="shared" si="18"/>
        <v>0</v>
      </c>
      <c r="GL16" s="163">
        <f t="shared" si="18"/>
        <v>0</v>
      </c>
      <c r="GM16" s="163">
        <f t="shared" si="18"/>
        <v>0</v>
      </c>
      <c r="GN16" s="163">
        <f t="shared" si="18"/>
        <v>0</v>
      </c>
      <c r="GO16" s="163">
        <f t="shared" si="18"/>
        <v>0</v>
      </c>
      <c r="GP16" s="163">
        <f t="shared" si="18"/>
        <v>0</v>
      </c>
      <c r="GQ16" s="163">
        <f t="shared" si="18"/>
        <v>0</v>
      </c>
      <c r="GR16" s="163">
        <f t="shared" si="18"/>
        <v>0</v>
      </c>
      <c r="GS16" s="163">
        <f t="shared" si="18"/>
        <v>0</v>
      </c>
      <c r="GT16" s="163">
        <f t="shared" si="19"/>
        <v>0</v>
      </c>
      <c r="GU16" s="163">
        <f t="shared" si="19"/>
        <v>0</v>
      </c>
      <c r="GV16" s="163">
        <f t="shared" si="19"/>
        <v>0</v>
      </c>
      <c r="GW16" s="163">
        <f t="shared" si="19"/>
        <v>0</v>
      </c>
      <c r="GX16" s="163">
        <f t="shared" si="19"/>
        <v>0</v>
      </c>
      <c r="GY16" s="163">
        <f t="shared" si="19"/>
        <v>0</v>
      </c>
      <c r="GZ16" s="163">
        <f t="shared" si="19"/>
        <v>0</v>
      </c>
      <c r="HA16" s="163">
        <f t="shared" si="19"/>
        <v>0</v>
      </c>
      <c r="HB16" s="163">
        <f t="shared" si="19"/>
        <v>0</v>
      </c>
      <c r="HC16" s="163">
        <f t="shared" si="19"/>
        <v>0</v>
      </c>
      <c r="HD16" s="163">
        <f t="shared" si="19"/>
        <v>0</v>
      </c>
      <c r="HE16" s="163">
        <f t="shared" si="19"/>
        <v>0</v>
      </c>
      <c r="HF16" s="163">
        <f t="shared" si="19"/>
        <v>0</v>
      </c>
      <c r="HG16" s="163">
        <f t="shared" si="19"/>
        <v>0</v>
      </c>
      <c r="HH16" s="163">
        <f t="shared" si="19"/>
        <v>0</v>
      </c>
      <c r="HI16" s="163">
        <f t="shared" si="19"/>
        <v>0</v>
      </c>
      <c r="HJ16" s="163">
        <f t="shared" si="20"/>
        <v>0</v>
      </c>
      <c r="HK16" s="163">
        <f t="shared" si="20"/>
        <v>0</v>
      </c>
      <c r="HL16" s="163">
        <f t="shared" si="20"/>
        <v>0</v>
      </c>
      <c r="HM16" s="163">
        <f t="shared" si="20"/>
        <v>0</v>
      </c>
      <c r="HN16" s="163">
        <f t="shared" si="20"/>
        <v>0</v>
      </c>
      <c r="HO16" s="163">
        <f t="shared" si="20"/>
        <v>0</v>
      </c>
      <c r="HP16" s="163">
        <f t="shared" si="20"/>
        <v>0</v>
      </c>
      <c r="HQ16" s="163">
        <f t="shared" si="20"/>
        <v>0</v>
      </c>
    </row>
    <row r="17" spans="2:225" ht="24" customHeight="1">
      <c r="B17" s="78">
        <v>13</v>
      </c>
      <c r="C17" s="55"/>
      <c r="D17" s="69"/>
      <c r="E17" s="205"/>
      <c r="F17" s="60"/>
      <c r="G17" s="60" t="s">
        <v>127</v>
      </c>
      <c r="H17" s="63"/>
      <c r="I17" s="172"/>
      <c r="J17" s="169">
        <f t="shared" si="7"/>
        <v>0</v>
      </c>
      <c r="K17" s="683">
        <f t="shared" si="8"/>
        <v>0</v>
      </c>
      <c r="L17" s="683">
        <f t="shared" si="8"/>
        <v>0</v>
      </c>
      <c r="M17" s="683">
        <f t="shared" si="8"/>
        <v>0</v>
      </c>
      <c r="N17" s="683">
        <f t="shared" si="8"/>
        <v>0</v>
      </c>
      <c r="O17" s="683">
        <f t="shared" si="8"/>
        <v>0</v>
      </c>
      <c r="P17" s="683">
        <f t="shared" si="8"/>
        <v>0</v>
      </c>
      <c r="Q17" s="683">
        <f t="shared" si="8"/>
        <v>0</v>
      </c>
      <c r="R17" s="683">
        <f t="shared" si="8"/>
        <v>0</v>
      </c>
      <c r="S17" s="683">
        <f t="shared" si="8"/>
        <v>0</v>
      </c>
      <c r="T17" s="683">
        <f t="shared" si="8"/>
        <v>0</v>
      </c>
      <c r="U17" s="683">
        <f t="shared" si="8"/>
        <v>0</v>
      </c>
      <c r="V17" s="683">
        <f t="shared" si="8"/>
        <v>0</v>
      </c>
      <c r="W17" s="683">
        <f t="shared" si="8"/>
        <v>0</v>
      </c>
      <c r="X17" s="683">
        <f t="shared" si="8"/>
        <v>0</v>
      </c>
      <c r="Y17" s="683">
        <f t="shared" si="8"/>
        <v>0</v>
      </c>
      <c r="Z17" s="683">
        <f t="shared" si="8"/>
        <v>0</v>
      </c>
      <c r="AA17" s="683">
        <f t="shared" si="9"/>
        <v>0</v>
      </c>
      <c r="AB17" s="683">
        <f t="shared" si="9"/>
        <v>0</v>
      </c>
      <c r="AC17" s="683">
        <f t="shared" si="9"/>
        <v>0</v>
      </c>
      <c r="AD17" s="683">
        <f t="shared" si="9"/>
        <v>0</v>
      </c>
      <c r="AE17" s="683">
        <f t="shared" si="9"/>
        <v>0</v>
      </c>
      <c r="AF17" s="683">
        <f t="shared" si="9"/>
        <v>0</v>
      </c>
      <c r="AG17" s="683">
        <f t="shared" si="9"/>
        <v>0</v>
      </c>
      <c r="AH17" s="683">
        <f t="shared" si="9"/>
        <v>0</v>
      </c>
      <c r="AI17" s="683">
        <f t="shared" si="9"/>
        <v>0</v>
      </c>
      <c r="AJ17" s="683">
        <f t="shared" si="9"/>
        <v>0</v>
      </c>
      <c r="AK17" s="683">
        <f t="shared" si="9"/>
        <v>0</v>
      </c>
      <c r="AL17" s="679">
        <f t="shared" si="9"/>
        <v>0</v>
      </c>
      <c r="AM17" s="209">
        <f t="shared" si="9"/>
        <v>0</v>
      </c>
      <c r="AN17" s="209">
        <f t="shared" si="9"/>
        <v>0</v>
      </c>
      <c r="AO17" s="209">
        <f t="shared" si="9"/>
        <v>0</v>
      </c>
      <c r="AP17" s="209">
        <f t="shared" si="9"/>
        <v>0</v>
      </c>
      <c r="AQ17" s="209">
        <f t="shared" si="10"/>
        <v>0</v>
      </c>
      <c r="AR17" s="209">
        <f t="shared" si="10"/>
        <v>0</v>
      </c>
      <c r="AS17" s="209">
        <f t="shared" si="10"/>
        <v>0</v>
      </c>
      <c r="AT17" s="209">
        <f t="shared" si="10"/>
        <v>0</v>
      </c>
      <c r="AU17" s="209">
        <f t="shared" si="10"/>
        <v>0</v>
      </c>
      <c r="AV17" s="945">
        <f t="shared" si="10"/>
        <v>0</v>
      </c>
      <c r="AW17" s="209">
        <f t="shared" si="11"/>
        <v>0</v>
      </c>
      <c r="AX17" s="209">
        <f t="shared" si="12"/>
        <v>0</v>
      </c>
      <c r="AY17" s="210">
        <f t="shared" si="12"/>
        <v>0</v>
      </c>
      <c r="AZ17" s="949">
        <f t="shared" si="21"/>
        <v>0</v>
      </c>
      <c r="BA17" s="209">
        <f t="shared" si="22"/>
        <v>0</v>
      </c>
      <c r="BB17" s="209">
        <f t="shared" si="23"/>
        <v>0</v>
      </c>
      <c r="BC17" s="209">
        <f t="shared" si="24"/>
        <v>0</v>
      </c>
      <c r="BD17" s="209">
        <f t="shared" si="25"/>
        <v>0</v>
      </c>
      <c r="BE17" s="209">
        <f t="shared" si="26"/>
        <v>0</v>
      </c>
      <c r="BF17" s="209">
        <f t="shared" si="27"/>
        <v>0</v>
      </c>
      <c r="BG17" s="209">
        <f t="shared" si="28"/>
        <v>0</v>
      </c>
      <c r="BH17" s="209">
        <f t="shared" si="29"/>
        <v>0</v>
      </c>
      <c r="BI17" s="209">
        <f t="shared" si="30"/>
        <v>0</v>
      </c>
      <c r="BJ17" s="209">
        <f t="shared" si="31"/>
        <v>0</v>
      </c>
      <c r="BK17" s="209">
        <f t="shared" si="32"/>
        <v>0</v>
      </c>
      <c r="BL17" s="209">
        <f t="shared" si="33"/>
        <v>0</v>
      </c>
      <c r="BM17" s="209">
        <f t="shared" si="34"/>
        <v>0</v>
      </c>
      <c r="BN17" s="209">
        <f t="shared" si="35"/>
        <v>0</v>
      </c>
      <c r="BO17" s="209">
        <f t="shared" si="36"/>
        <v>0</v>
      </c>
      <c r="BP17" s="209">
        <f t="shared" si="37"/>
        <v>0</v>
      </c>
      <c r="BQ17" s="209">
        <f t="shared" si="38"/>
        <v>0</v>
      </c>
      <c r="BR17" s="209">
        <f t="shared" si="39"/>
        <v>0</v>
      </c>
      <c r="BS17" s="209">
        <f t="shared" si="40"/>
        <v>0</v>
      </c>
      <c r="BT17" s="209">
        <f t="shared" si="41"/>
        <v>0</v>
      </c>
      <c r="BU17" s="209">
        <f t="shared" si="42"/>
        <v>0</v>
      </c>
      <c r="BV17" s="209">
        <f t="shared" si="43"/>
        <v>0</v>
      </c>
      <c r="BW17" s="209">
        <f t="shared" si="44"/>
        <v>0</v>
      </c>
      <c r="BX17" s="209">
        <f t="shared" si="45"/>
        <v>0</v>
      </c>
      <c r="BY17" s="209">
        <f t="shared" si="46"/>
        <v>0</v>
      </c>
      <c r="BZ17" s="209">
        <f t="shared" si="47"/>
        <v>0</v>
      </c>
      <c r="CA17" s="209">
        <f t="shared" si="48"/>
        <v>0</v>
      </c>
      <c r="CB17" s="209">
        <f t="shared" si="49"/>
        <v>0</v>
      </c>
      <c r="CC17" s="209">
        <f t="shared" si="50"/>
        <v>0</v>
      </c>
      <c r="CD17" s="209">
        <f t="shared" si="51"/>
        <v>0</v>
      </c>
      <c r="CE17" s="209">
        <f t="shared" si="52"/>
        <v>0</v>
      </c>
      <c r="CF17" s="209">
        <f t="shared" si="53"/>
        <v>0</v>
      </c>
      <c r="CG17" s="209">
        <f t="shared" si="54"/>
        <v>0</v>
      </c>
      <c r="CH17" s="209">
        <f t="shared" si="55"/>
        <v>0</v>
      </c>
      <c r="CI17" s="209">
        <f t="shared" si="56"/>
        <v>0</v>
      </c>
      <c r="CJ17" s="209">
        <f t="shared" si="57"/>
        <v>0</v>
      </c>
      <c r="CK17" s="209">
        <f t="shared" si="58"/>
        <v>0</v>
      </c>
      <c r="CL17" s="209">
        <f t="shared" si="59"/>
        <v>0</v>
      </c>
      <c r="CM17" s="209">
        <f t="shared" si="60"/>
        <v>0</v>
      </c>
      <c r="CN17" s="209">
        <f t="shared" si="61"/>
        <v>0</v>
      </c>
      <c r="CO17" s="210">
        <f t="shared" si="62"/>
        <v>0</v>
      </c>
      <c r="CS17" s="53">
        <f t="shared" si="63"/>
        <v>1</v>
      </c>
      <c r="CT17" s="163" t="e">
        <f t="shared" si="64"/>
        <v>#NUM!</v>
      </c>
      <c r="CU17" s="53">
        <f t="shared" si="65"/>
        <v>-28</v>
      </c>
      <c r="CV17" s="53">
        <f t="shared" si="65"/>
        <v>-27</v>
      </c>
      <c r="CW17" s="53">
        <f t="shared" si="65"/>
        <v>-26</v>
      </c>
      <c r="CX17" s="53">
        <f t="shared" si="65"/>
        <v>-25</v>
      </c>
      <c r="CY17" s="53">
        <f t="shared" si="65"/>
        <v>-24</v>
      </c>
      <c r="CZ17" s="53">
        <f t="shared" si="65"/>
        <v>-23</v>
      </c>
      <c r="DA17" s="53">
        <f t="shared" si="65"/>
        <v>-22</v>
      </c>
      <c r="DB17" s="53">
        <f t="shared" si="65"/>
        <v>-21</v>
      </c>
      <c r="DC17" s="53">
        <f t="shared" si="65"/>
        <v>-20</v>
      </c>
      <c r="DD17" s="53">
        <f t="shared" si="65"/>
        <v>-19</v>
      </c>
      <c r="DE17" s="53">
        <f t="shared" si="65"/>
        <v>-18</v>
      </c>
      <c r="DF17" s="53">
        <f t="shared" si="65"/>
        <v>-17</v>
      </c>
      <c r="DG17" s="53">
        <f t="shared" si="65"/>
        <v>-16</v>
      </c>
      <c r="DH17" s="53">
        <f t="shared" si="65"/>
        <v>-15</v>
      </c>
      <c r="DI17" s="53">
        <f t="shared" si="65"/>
        <v>-14</v>
      </c>
      <c r="DJ17" s="53">
        <f t="shared" si="65"/>
        <v>-13</v>
      </c>
      <c r="DK17" s="53">
        <f t="shared" si="67"/>
        <v>-12</v>
      </c>
      <c r="DL17" s="53">
        <f t="shared" si="67"/>
        <v>-11</v>
      </c>
      <c r="DM17" s="53">
        <f t="shared" si="67"/>
        <v>-10</v>
      </c>
      <c r="DN17" s="53">
        <f t="shared" si="67"/>
        <v>-9</v>
      </c>
      <c r="DO17" s="53">
        <f t="shared" si="67"/>
        <v>-8</v>
      </c>
      <c r="DP17" s="53">
        <f t="shared" si="67"/>
        <v>-7</v>
      </c>
      <c r="DQ17" s="53">
        <f t="shared" si="67"/>
        <v>-6</v>
      </c>
      <c r="DR17" s="53">
        <f t="shared" si="67"/>
        <v>-5</v>
      </c>
      <c r="DS17" s="53">
        <f t="shared" si="67"/>
        <v>-4</v>
      </c>
      <c r="DT17" s="53">
        <f t="shared" si="67"/>
        <v>-3</v>
      </c>
      <c r="DU17" s="53">
        <f t="shared" si="68"/>
        <v>-2</v>
      </c>
      <c r="DV17" s="53">
        <f t="shared" si="68"/>
        <v>-1</v>
      </c>
      <c r="DW17" s="53">
        <f t="shared" si="68"/>
        <v>0</v>
      </c>
      <c r="DX17" s="53">
        <f t="shared" si="68"/>
        <v>-1</v>
      </c>
      <c r="DY17" s="53">
        <f t="shared" si="68"/>
        <v>-1</v>
      </c>
      <c r="DZ17" s="53">
        <f t="shared" si="68"/>
        <v>-1</v>
      </c>
      <c r="EA17" s="53">
        <f t="shared" si="68"/>
        <v>-1</v>
      </c>
      <c r="EB17" s="53">
        <f t="shared" si="68"/>
        <v>-1</v>
      </c>
      <c r="EC17" s="53">
        <f t="shared" si="68"/>
        <v>-1</v>
      </c>
      <c r="ED17" s="53">
        <f t="shared" si="68"/>
        <v>-1</v>
      </c>
      <c r="EE17" s="53">
        <f t="shared" si="68"/>
        <v>-1</v>
      </c>
      <c r="EF17" s="53">
        <f t="shared" si="68"/>
        <v>-1</v>
      </c>
      <c r="EG17" s="53">
        <f t="shared" si="68"/>
        <v>-1</v>
      </c>
      <c r="EH17" s="53">
        <f t="shared" si="68"/>
        <v>-1</v>
      </c>
      <c r="EI17" s="53">
        <f t="shared" si="68"/>
        <v>-1</v>
      </c>
      <c r="EJ17" s="53">
        <f t="shared" si="68"/>
        <v>-1</v>
      </c>
      <c r="EL17" s="53">
        <f t="shared" si="16"/>
        <v>-28</v>
      </c>
      <c r="EM17" s="53">
        <f t="shared" si="16"/>
        <v>-27</v>
      </c>
      <c r="EN17" s="53">
        <f t="shared" si="16"/>
        <v>-26</v>
      </c>
      <c r="EO17" s="53">
        <f t="shared" si="16"/>
        <v>-25</v>
      </c>
      <c r="EP17" s="53">
        <f t="shared" si="16"/>
        <v>-24</v>
      </c>
      <c r="EQ17" s="53">
        <f t="shared" si="16"/>
        <v>-23</v>
      </c>
      <c r="ER17" s="53">
        <f t="shared" si="16"/>
        <v>-22</v>
      </c>
      <c r="ES17" s="53">
        <f t="shared" si="16"/>
        <v>-21</v>
      </c>
      <c r="ET17" s="53">
        <f t="shared" si="16"/>
        <v>-20</v>
      </c>
      <c r="EU17" s="53">
        <f t="shared" si="16"/>
        <v>-19</v>
      </c>
      <c r="EV17" s="53">
        <f t="shared" si="16"/>
        <v>-18</v>
      </c>
      <c r="EW17" s="53">
        <f t="shared" si="16"/>
        <v>-17</v>
      </c>
      <c r="EX17" s="53">
        <f t="shared" si="16"/>
        <v>-16</v>
      </c>
      <c r="EY17" s="53">
        <f t="shared" si="16"/>
        <v>-15</v>
      </c>
      <c r="EZ17" s="53">
        <f t="shared" si="16"/>
        <v>-14</v>
      </c>
      <c r="FA17" s="53">
        <f t="shared" si="16"/>
        <v>-13</v>
      </c>
      <c r="FB17" s="53">
        <f t="shared" si="69"/>
        <v>-12</v>
      </c>
      <c r="FC17" s="53">
        <f t="shared" si="69"/>
        <v>-11</v>
      </c>
      <c r="FD17" s="53">
        <f t="shared" si="69"/>
        <v>-10</v>
      </c>
      <c r="FE17" s="53">
        <f t="shared" si="69"/>
        <v>-9</v>
      </c>
      <c r="FF17" s="53">
        <f t="shared" si="69"/>
        <v>-8</v>
      </c>
      <c r="FG17" s="53">
        <f t="shared" si="69"/>
        <v>-7</v>
      </c>
      <c r="FH17" s="53">
        <f t="shared" si="69"/>
        <v>-6</v>
      </c>
      <c r="FI17" s="53">
        <f t="shared" si="69"/>
        <v>-5</v>
      </c>
      <c r="FJ17" s="53">
        <f t="shared" si="69"/>
        <v>-4</v>
      </c>
      <c r="FK17" s="53">
        <f t="shared" si="69"/>
        <v>-3</v>
      </c>
      <c r="FL17" s="53">
        <f t="shared" si="69"/>
        <v>-2</v>
      </c>
      <c r="FM17" s="53">
        <f t="shared" si="69"/>
        <v>-1</v>
      </c>
      <c r="FN17" s="53">
        <f t="shared" si="69"/>
        <v>0</v>
      </c>
      <c r="FO17" s="53">
        <f t="shared" si="69"/>
        <v>1</v>
      </c>
      <c r="FP17" s="53">
        <f t="shared" si="69"/>
        <v>-1</v>
      </c>
      <c r="FQ17" s="53">
        <f t="shared" si="69"/>
        <v>-1</v>
      </c>
      <c r="FR17" s="53">
        <f t="shared" si="69"/>
        <v>-1</v>
      </c>
      <c r="FS17" s="53">
        <f t="shared" si="69"/>
        <v>-1</v>
      </c>
      <c r="FT17" s="53">
        <f t="shared" si="69"/>
        <v>-1</v>
      </c>
      <c r="FU17" s="53">
        <f t="shared" si="69"/>
        <v>-1</v>
      </c>
      <c r="FV17" s="53">
        <f t="shared" si="69"/>
        <v>-1</v>
      </c>
      <c r="FW17" s="53">
        <f t="shared" si="69"/>
        <v>-1</v>
      </c>
      <c r="FX17" s="53">
        <f t="shared" si="69"/>
        <v>-1</v>
      </c>
      <c r="FY17" s="53">
        <f t="shared" si="69"/>
        <v>-1</v>
      </c>
      <c r="FZ17" s="53">
        <f t="shared" si="69"/>
        <v>-1</v>
      </c>
      <c r="GA17" s="53">
        <f t="shared" si="69"/>
        <v>-1</v>
      </c>
      <c r="GC17" s="163">
        <f t="shared" si="66"/>
        <v>0</v>
      </c>
      <c r="GD17" s="163">
        <f t="shared" si="18"/>
        <v>0</v>
      </c>
      <c r="GE17" s="163">
        <f t="shared" si="18"/>
        <v>0</v>
      </c>
      <c r="GF17" s="163">
        <f t="shared" si="18"/>
        <v>0</v>
      </c>
      <c r="GG17" s="163">
        <f t="shared" si="18"/>
        <v>0</v>
      </c>
      <c r="GH17" s="163">
        <f t="shared" si="18"/>
        <v>0</v>
      </c>
      <c r="GI17" s="163">
        <f t="shared" si="18"/>
        <v>0</v>
      </c>
      <c r="GJ17" s="163">
        <f t="shared" si="18"/>
        <v>0</v>
      </c>
      <c r="GK17" s="163">
        <f t="shared" si="18"/>
        <v>0</v>
      </c>
      <c r="GL17" s="163">
        <f t="shared" si="18"/>
        <v>0</v>
      </c>
      <c r="GM17" s="163">
        <f t="shared" si="18"/>
        <v>0</v>
      </c>
      <c r="GN17" s="163">
        <f t="shared" si="18"/>
        <v>0</v>
      </c>
      <c r="GO17" s="163">
        <f t="shared" si="18"/>
        <v>0</v>
      </c>
      <c r="GP17" s="163">
        <f t="shared" si="18"/>
        <v>0</v>
      </c>
      <c r="GQ17" s="163">
        <f t="shared" si="18"/>
        <v>0</v>
      </c>
      <c r="GR17" s="163">
        <f t="shared" si="18"/>
        <v>0</v>
      </c>
      <c r="GS17" s="163">
        <f t="shared" si="18"/>
        <v>0</v>
      </c>
      <c r="GT17" s="163">
        <f t="shared" si="19"/>
        <v>0</v>
      </c>
      <c r="GU17" s="163">
        <f t="shared" si="19"/>
        <v>0</v>
      </c>
      <c r="GV17" s="163">
        <f t="shared" si="19"/>
        <v>0</v>
      </c>
      <c r="GW17" s="163">
        <f t="shared" si="19"/>
        <v>0</v>
      </c>
      <c r="GX17" s="163">
        <f t="shared" si="19"/>
        <v>0</v>
      </c>
      <c r="GY17" s="163">
        <f t="shared" si="19"/>
        <v>0</v>
      </c>
      <c r="GZ17" s="163">
        <f t="shared" si="19"/>
        <v>0</v>
      </c>
      <c r="HA17" s="163">
        <f t="shared" si="19"/>
        <v>0</v>
      </c>
      <c r="HB17" s="163">
        <f t="shared" si="19"/>
        <v>0</v>
      </c>
      <c r="HC17" s="163">
        <f t="shared" si="19"/>
        <v>0</v>
      </c>
      <c r="HD17" s="163">
        <f t="shared" si="19"/>
        <v>0</v>
      </c>
      <c r="HE17" s="163">
        <f t="shared" si="19"/>
        <v>0</v>
      </c>
      <c r="HF17" s="163">
        <f t="shared" si="19"/>
        <v>0</v>
      </c>
      <c r="HG17" s="163">
        <f t="shared" si="19"/>
        <v>0</v>
      </c>
      <c r="HH17" s="163">
        <f t="shared" si="19"/>
        <v>0</v>
      </c>
      <c r="HI17" s="163">
        <f t="shared" si="19"/>
        <v>0</v>
      </c>
      <c r="HJ17" s="163">
        <f t="shared" si="20"/>
        <v>0</v>
      </c>
      <c r="HK17" s="163">
        <f t="shared" si="20"/>
        <v>0</v>
      </c>
      <c r="HL17" s="163">
        <f t="shared" si="20"/>
        <v>0</v>
      </c>
      <c r="HM17" s="163">
        <f t="shared" si="20"/>
        <v>0</v>
      </c>
      <c r="HN17" s="163">
        <f t="shared" si="20"/>
        <v>0</v>
      </c>
      <c r="HO17" s="163">
        <f t="shared" si="20"/>
        <v>0</v>
      </c>
      <c r="HP17" s="163">
        <f t="shared" si="20"/>
        <v>0</v>
      </c>
      <c r="HQ17" s="163">
        <f t="shared" si="20"/>
        <v>0</v>
      </c>
    </row>
    <row r="18" spans="2:225" ht="24" customHeight="1">
      <c r="B18" s="78">
        <v>14</v>
      </c>
      <c r="C18" s="55"/>
      <c r="D18" s="69"/>
      <c r="E18" s="205"/>
      <c r="F18" s="60"/>
      <c r="G18" s="60" t="s">
        <v>127</v>
      </c>
      <c r="H18" s="63"/>
      <c r="I18" s="172"/>
      <c r="J18" s="169">
        <f t="shared" si="7"/>
        <v>0</v>
      </c>
      <c r="K18" s="683">
        <f t="shared" si="8"/>
        <v>0</v>
      </c>
      <c r="L18" s="683">
        <f t="shared" si="8"/>
        <v>0</v>
      </c>
      <c r="M18" s="683">
        <f t="shared" si="8"/>
        <v>0</v>
      </c>
      <c r="N18" s="683">
        <f t="shared" si="8"/>
        <v>0</v>
      </c>
      <c r="O18" s="683">
        <f t="shared" si="8"/>
        <v>0</v>
      </c>
      <c r="P18" s="683">
        <f t="shared" si="8"/>
        <v>0</v>
      </c>
      <c r="Q18" s="683">
        <f t="shared" si="8"/>
        <v>0</v>
      </c>
      <c r="R18" s="683">
        <f t="shared" si="8"/>
        <v>0</v>
      </c>
      <c r="S18" s="683">
        <f t="shared" si="8"/>
        <v>0</v>
      </c>
      <c r="T18" s="683">
        <f t="shared" si="8"/>
        <v>0</v>
      </c>
      <c r="U18" s="683">
        <f t="shared" si="8"/>
        <v>0</v>
      </c>
      <c r="V18" s="683">
        <f t="shared" si="8"/>
        <v>0</v>
      </c>
      <c r="W18" s="683">
        <f t="shared" si="8"/>
        <v>0</v>
      </c>
      <c r="X18" s="683">
        <f t="shared" si="8"/>
        <v>0</v>
      </c>
      <c r="Y18" s="683">
        <f t="shared" si="8"/>
        <v>0</v>
      </c>
      <c r="Z18" s="683">
        <f t="shared" si="8"/>
        <v>0</v>
      </c>
      <c r="AA18" s="683">
        <f t="shared" si="9"/>
        <v>0</v>
      </c>
      <c r="AB18" s="683">
        <f t="shared" si="9"/>
        <v>0</v>
      </c>
      <c r="AC18" s="683">
        <f t="shared" si="9"/>
        <v>0</v>
      </c>
      <c r="AD18" s="683">
        <f t="shared" si="9"/>
        <v>0</v>
      </c>
      <c r="AE18" s="683">
        <f t="shared" si="9"/>
        <v>0</v>
      </c>
      <c r="AF18" s="683">
        <f t="shared" si="9"/>
        <v>0</v>
      </c>
      <c r="AG18" s="683">
        <f t="shared" si="9"/>
        <v>0</v>
      </c>
      <c r="AH18" s="683">
        <f t="shared" si="9"/>
        <v>0</v>
      </c>
      <c r="AI18" s="683">
        <f t="shared" si="9"/>
        <v>0</v>
      </c>
      <c r="AJ18" s="683">
        <f t="shared" si="9"/>
        <v>0</v>
      </c>
      <c r="AK18" s="683">
        <f t="shared" si="9"/>
        <v>0</v>
      </c>
      <c r="AL18" s="679">
        <f t="shared" si="9"/>
        <v>0</v>
      </c>
      <c r="AM18" s="209">
        <f t="shared" si="9"/>
        <v>0</v>
      </c>
      <c r="AN18" s="209">
        <f t="shared" si="9"/>
        <v>0</v>
      </c>
      <c r="AO18" s="209">
        <f t="shared" si="9"/>
        <v>0</v>
      </c>
      <c r="AP18" s="209">
        <f t="shared" si="9"/>
        <v>0</v>
      </c>
      <c r="AQ18" s="209">
        <f t="shared" si="10"/>
        <v>0</v>
      </c>
      <c r="AR18" s="209">
        <f t="shared" si="10"/>
        <v>0</v>
      </c>
      <c r="AS18" s="209">
        <f t="shared" si="10"/>
        <v>0</v>
      </c>
      <c r="AT18" s="209">
        <f t="shared" si="10"/>
        <v>0</v>
      </c>
      <c r="AU18" s="209">
        <f t="shared" si="10"/>
        <v>0</v>
      </c>
      <c r="AV18" s="945">
        <f t="shared" si="10"/>
        <v>0</v>
      </c>
      <c r="AW18" s="209">
        <f t="shared" si="11"/>
        <v>0</v>
      </c>
      <c r="AX18" s="209">
        <f t="shared" si="12"/>
        <v>0</v>
      </c>
      <c r="AY18" s="210">
        <f t="shared" si="12"/>
        <v>0</v>
      </c>
      <c r="AZ18" s="949">
        <f t="shared" si="21"/>
        <v>0</v>
      </c>
      <c r="BA18" s="209">
        <f t="shared" si="22"/>
        <v>0</v>
      </c>
      <c r="BB18" s="209">
        <f t="shared" si="23"/>
        <v>0</v>
      </c>
      <c r="BC18" s="209">
        <f t="shared" si="24"/>
        <v>0</v>
      </c>
      <c r="BD18" s="209">
        <f t="shared" si="25"/>
        <v>0</v>
      </c>
      <c r="BE18" s="209">
        <f t="shared" si="26"/>
        <v>0</v>
      </c>
      <c r="BF18" s="209">
        <f t="shared" si="27"/>
        <v>0</v>
      </c>
      <c r="BG18" s="209">
        <f t="shared" si="28"/>
        <v>0</v>
      </c>
      <c r="BH18" s="209">
        <f t="shared" si="29"/>
        <v>0</v>
      </c>
      <c r="BI18" s="209">
        <f t="shared" si="30"/>
        <v>0</v>
      </c>
      <c r="BJ18" s="209">
        <f t="shared" si="31"/>
        <v>0</v>
      </c>
      <c r="BK18" s="209">
        <f t="shared" si="32"/>
        <v>0</v>
      </c>
      <c r="BL18" s="209">
        <f t="shared" si="33"/>
        <v>0</v>
      </c>
      <c r="BM18" s="209">
        <f t="shared" si="34"/>
        <v>0</v>
      </c>
      <c r="BN18" s="209">
        <f t="shared" si="35"/>
        <v>0</v>
      </c>
      <c r="BO18" s="209">
        <f t="shared" si="36"/>
        <v>0</v>
      </c>
      <c r="BP18" s="209">
        <f t="shared" si="37"/>
        <v>0</v>
      </c>
      <c r="BQ18" s="209">
        <f t="shared" si="38"/>
        <v>0</v>
      </c>
      <c r="BR18" s="209">
        <f t="shared" si="39"/>
        <v>0</v>
      </c>
      <c r="BS18" s="209">
        <f t="shared" si="40"/>
        <v>0</v>
      </c>
      <c r="BT18" s="209">
        <f t="shared" si="41"/>
        <v>0</v>
      </c>
      <c r="BU18" s="209">
        <f t="shared" si="42"/>
        <v>0</v>
      </c>
      <c r="BV18" s="209">
        <f t="shared" si="43"/>
        <v>0</v>
      </c>
      <c r="BW18" s="209">
        <f t="shared" si="44"/>
        <v>0</v>
      </c>
      <c r="BX18" s="209">
        <f t="shared" si="45"/>
        <v>0</v>
      </c>
      <c r="BY18" s="209">
        <f t="shared" si="46"/>
        <v>0</v>
      </c>
      <c r="BZ18" s="209">
        <f t="shared" si="47"/>
        <v>0</v>
      </c>
      <c r="CA18" s="209">
        <f t="shared" si="48"/>
        <v>0</v>
      </c>
      <c r="CB18" s="209">
        <f t="shared" si="49"/>
        <v>0</v>
      </c>
      <c r="CC18" s="209">
        <f t="shared" si="50"/>
        <v>0</v>
      </c>
      <c r="CD18" s="209">
        <f t="shared" si="51"/>
        <v>0</v>
      </c>
      <c r="CE18" s="209">
        <f t="shared" si="52"/>
        <v>0</v>
      </c>
      <c r="CF18" s="209">
        <f t="shared" si="53"/>
        <v>0</v>
      </c>
      <c r="CG18" s="209">
        <f t="shared" si="54"/>
        <v>0</v>
      </c>
      <c r="CH18" s="209">
        <f t="shared" si="55"/>
        <v>0</v>
      </c>
      <c r="CI18" s="209">
        <f t="shared" si="56"/>
        <v>0</v>
      </c>
      <c r="CJ18" s="209">
        <f t="shared" si="57"/>
        <v>0</v>
      </c>
      <c r="CK18" s="209">
        <f t="shared" si="58"/>
        <v>0</v>
      </c>
      <c r="CL18" s="209">
        <f t="shared" si="59"/>
        <v>0</v>
      </c>
      <c r="CM18" s="209">
        <f t="shared" si="60"/>
        <v>0</v>
      </c>
      <c r="CN18" s="209">
        <f t="shared" si="61"/>
        <v>0</v>
      </c>
      <c r="CO18" s="210">
        <f t="shared" si="62"/>
        <v>0</v>
      </c>
      <c r="CS18" s="53">
        <f t="shared" si="63"/>
        <v>1</v>
      </c>
      <c r="CT18" s="163" t="e">
        <f t="shared" si="64"/>
        <v>#NUM!</v>
      </c>
      <c r="CU18" s="53">
        <f t="shared" si="65"/>
        <v>-28</v>
      </c>
      <c r="CV18" s="53">
        <f t="shared" si="65"/>
        <v>-27</v>
      </c>
      <c r="CW18" s="53">
        <f t="shared" si="65"/>
        <v>-26</v>
      </c>
      <c r="CX18" s="53">
        <f t="shared" si="65"/>
        <v>-25</v>
      </c>
      <c r="CY18" s="53">
        <f t="shared" si="65"/>
        <v>-24</v>
      </c>
      <c r="CZ18" s="53">
        <f t="shared" si="65"/>
        <v>-23</v>
      </c>
      <c r="DA18" s="53">
        <f t="shared" si="65"/>
        <v>-22</v>
      </c>
      <c r="DB18" s="53">
        <f t="shared" si="65"/>
        <v>-21</v>
      </c>
      <c r="DC18" s="53">
        <f t="shared" si="65"/>
        <v>-20</v>
      </c>
      <c r="DD18" s="53">
        <f t="shared" si="65"/>
        <v>-19</v>
      </c>
      <c r="DE18" s="53">
        <f t="shared" si="65"/>
        <v>-18</v>
      </c>
      <c r="DF18" s="53">
        <f t="shared" si="65"/>
        <v>-17</v>
      </c>
      <c r="DG18" s="53">
        <f t="shared" si="65"/>
        <v>-16</v>
      </c>
      <c r="DH18" s="53">
        <f t="shared" si="65"/>
        <v>-15</v>
      </c>
      <c r="DI18" s="53">
        <f t="shared" si="65"/>
        <v>-14</v>
      </c>
      <c r="DJ18" s="53">
        <f t="shared" si="65"/>
        <v>-13</v>
      </c>
      <c r="DK18" s="53">
        <f t="shared" si="67"/>
        <v>-12</v>
      </c>
      <c r="DL18" s="53">
        <f t="shared" si="67"/>
        <v>-11</v>
      </c>
      <c r="DM18" s="53">
        <f t="shared" si="67"/>
        <v>-10</v>
      </c>
      <c r="DN18" s="53">
        <f t="shared" si="67"/>
        <v>-9</v>
      </c>
      <c r="DO18" s="53">
        <f t="shared" si="67"/>
        <v>-8</v>
      </c>
      <c r="DP18" s="53">
        <f t="shared" si="67"/>
        <v>-7</v>
      </c>
      <c r="DQ18" s="53">
        <f t="shared" si="67"/>
        <v>-6</v>
      </c>
      <c r="DR18" s="53">
        <f t="shared" si="67"/>
        <v>-5</v>
      </c>
      <c r="DS18" s="53">
        <f t="shared" si="67"/>
        <v>-4</v>
      </c>
      <c r="DT18" s="53">
        <f t="shared" si="67"/>
        <v>-3</v>
      </c>
      <c r="DU18" s="53">
        <f t="shared" si="68"/>
        <v>-2</v>
      </c>
      <c r="DV18" s="53">
        <f t="shared" si="68"/>
        <v>-1</v>
      </c>
      <c r="DW18" s="53">
        <f t="shared" si="68"/>
        <v>0</v>
      </c>
      <c r="DX18" s="53">
        <f t="shared" si="68"/>
        <v>-1</v>
      </c>
      <c r="DY18" s="53">
        <f t="shared" si="68"/>
        <v>-1</v>
      </c>
      <c r="DZ18" s="53">
        <f t="shared" si="68"/>
        <v>-1</v>
      </c>
      <c r="EA18" s="53">
        <f t="shared" si="68"/>
        <v>-1</v>
      </c>
      <c r="EB18" s="53">
        <f t="shared" si="68"/>
        <v>-1</v>
      </c>
      <c r="EC18" s="53">
        <f t="shared" si="68"/>
        <v>-1</v>
      </c>
      <c r="ED18" s="53">
        <f t="shared" si="68"/>
        <v>-1</v>
      </c>
      <c r="EE18" s="53">
        <f t="shared" si="68"/>
        <v>-1</v>
      </c>
      <c r="EF18" s="53">
        <f t="shared" si="68"/>
        <v>-1</v>
      </c>
      <c r="EG18" s="53">
        <f t="shared" si="68"/>
        <v>-1</v>
      </c>
      <c r="EH18" s="53">
        <f t="shared" si="68"/>
        <v>-1</v>
      </c>
      <c r="EI18" s="53">
        <f t="shared" si="68"/>
        <v>-1</v>
      </c>
      <c r="EJ18" s="53">
        <f t="shared" si="68"/>
        <v>-1</v>
      </c>
      <c r="EL18" s="53">
        <f t="shared" si="16"/>
        <v>-28</v>
      </c>
      <c r="EM18" s="53">
        <f t="shared" si="16"/>
        <v>-27</v>
      </c>
      <c r="EN18" s="53">
        <f t="shared" si="16"/>
        <v>-26</v>
      </c>
      <c r="EO18" s="53">
        <f t="shared" si="16"/>
        <v>-25</v>
      </c>
      <c r="EP18" s="53">
        <f t="shared" si="16"/>
        <v>-24</v>
      </c>
      <c r="EQ18" s="53">
        <f t="shared" si="16"/>
        <v>-23</v>
      </c>
      <c r="ER18" s="53">
        <f t="shared" si="16"/>
        <v>-22</v>
      </c>
      <c r="ES18" s="53">
        <f t="shared" si="16"/>
        <v>-21</v>
      </c>
      <c r="ET18" s="53">
        <f t="shared" si="16"/>
        <v>-20</v>
      </c>
      <c r="EU18" s="53">
        <f t="shared" si="16"/>
        <v>-19</v>
      </c>
      <c r="EV18" s="53">
        <f t="shared" si="16"/>
        <v>-18</v>
      </c>
      <c r="EW18" s="53">
        <f t="shared" si="16"/>
        <v>-17</v>
      </c>
      <c r="EX18" s="53">
        <f t="shared" si="16"/>
        <v>-16</v>
      </c>
      <c r="EY18" s="53">
        <f t="shared" si="16"/>
        <v>-15</v>
      </c>
      <c r="EZ18" s="53">
        <f t="shared" si="16"/>
        <v>-14</v>
      </c>
      <c r="FA18" s="53">
        <f t="shared" si="16"/>
        <v>-13</v>
      </c>
      <c r="FB18" s="53">
        <f t="shared" si="69"/>
        <v>-12</v>
      </c>
      <c r="FC18" s="53">
        <f t="shared" si="69"/>
        <v>-11</v>
      </c>
      <c r="FD18" s="53">
        <f t="shared" si="69"/>
        <v>-10</v>
      </c>
      <c r="FE18" s="53">
        <f t="shared" si="69"/>
        <v>-9</v>
      </c>
      <c r="FF18" s="53">
        <f t="shared" si="69"/>
        <v>-8</v>
      </c>
      <c r="FG18" s="53">
        <f t="shared" si="69"/>
        <v>-7</v>
      </c>
      <c r="FH18" s="53">
        <f t="shared" si="69"/>
        <v>-6</v>
      </c>
      <c r="FI18" s="53">
        <f t="shared" si="69"/>
        <v>-5</v>
      </c>
      <c r="FJ18" s="53">
        <f t="shared" si="69"/>
        <v>-4</v>
      </c>
      <c r="FK18" s="53">
        <f t="shared" si="69"/>
        <v>-3</v>
      </c>
      <c r="FL18" s="53">
        <f t="shared" si="69"/>
        <v>-2</v>
      </c>
      <c r="FM18" s="53">
        <f t="shared" si="69"/>
        <v>-1</v>
      </c>
      <c r="FN18" s="53">
        <f t="shared" si="69"/>
        <v>0</v>
      </c>
      <c r="FO18" s="53">
        <f t="shared" si="69"/>
        <v>1</v>
      </c>
      <c r="FP18" s="53">
        <f t="shared" si="69"/>
        <v>-1</v>
      </c>
      <c r="FQ18" s="53">
        <f t="shared" si="69"/>
        <v>-1</v>
      </c>
      <c r="FR18" s="53">
        <f t="shared" si="69"/>
        <v>-1</v>
      </c>
      <c r="FS18" s="53">
        <f t="shared" si="69"/>
        <v>-1</v>
      </c>
      <c r="FT18" s="53">
        <f t="shared" si="69"/>
        <v>-1</v>
      </c>
      <c r="FU18" s="53">
        <f t="shared" si="69"/>
        <v>-1</v>
      </c>
      <c r="FV18" s="53">
        <f t="shared" si="69"/>
        <v>-1</v>
      </c>
      <c r="FW18" s="53">
        <f t="shared" si="69"/>
        <v>-1</v>
      </c>
      <c r="FX18" s="53">
        <f t="shared" si="69"/>
        <v>-1</v>
      </c>
      <c r="FY18" s="53">
        <f t="shared" si="69"/>
        <v>-1</v>
      </c>
      <c r="FZ18" s="53">
        <f t="shared" si="69"/>
        <v>-1</v>
      </c>
      <c r="GA18" s="53">
        <f t="shared" si="69"/>
        <v>-1</v>
      </c>
      <c r="GC18" s="163">
        <f t="shared" si="66"/>
        <v>0</v>
      </c>
      <c r="GD18" s="163">
        <f t="shared" si="18"/>
        <v>0</v>
      </c>
      <c r="GE18" s="163">
        <f t="shared" si="18"/>
        <v>0</v>
      </c>
      <c r="GF18" s="163">
        <f t="shared" si="18"/>
        <v>0</v>
      </c>
      <c r="GG18" s="163">
        <f t="shared" si="18"/>
        <v>0</v>
      </c>
      <c r="GH18" s="163">
        <f t="shared" si="18"/>
        <v>0</v>
      </c>
      <c r="GI18" s="163">
        <f t="shared" si="18"/>
        <v>0</v>
      </c>
      <c r="GJ18" s="163">
        <f t="shared" si="18"/>
        <v>0</v>
      </c>
      <c r="GK18" s="163">
        <f t="shared" si="18"/>
        <v>0</v>
      </c>
      <c r="GL18" s="163">
        <f t="shared" si="18"/>
        <v>0</v>
      </c>
      <c r="GM18" s="163">
        <f t="shared" si="18"/>
        <v>0</v>
      </c>
      <c r="GN18" s="163">
        <f t="shared" si="18"/>
        <v>0</v>
      </c>
      <c r="GO18" s="163">
        <f t="shared" si="18"/>
        <v>0</v>
      </c>
      <c r="GP18" s="163">
        <f t="shared" si="18"/>
        <v>0</v>
      </c>
      <c r="GQ18" s="163">
        <f t="shared" si="18"/>
        <v>0</v>
      </c>
      <c r="GR18" s="163">
        <f t="shared" si="18"/>
        <v>0</v>
      </c>
      <c r="GS18" s="163">
        <f t="shared" si="18"/>
        <v>0</v>
      </c>
      <c r="GT18" s="163">
        <f t="shared" si="19"/>
        <v>0</v>
      </c>
      <c r="GU18" s="163">
        <f t="shared" si="19"/>
        <v>0</v>
      </c>
      <c r="GV18" s="163">
        <f t="shared" si="19"/>
        <v>0</v>
      </c>
      <c r="GW18" s="163">
        <f t="shared" si="19"/>
        <v>0</v>
      </c>
      <c r="GX18" s="163">
        <f t="shared" si="19"/>
        <v>0</v>
      </c>
      <c r="GY18" s="163">
        <f t="shared" si="19"/>
        <v>0</v>
      </c>
      <c r="GZ18" s="163">
        <f t="shared" si="19"/>
        <v>0</v>
      </c>
      <c r="HA18" s="163">
        <f t="shared" si="19"/>
        <v>0</v>
      </c>
      <c r="HB18" s="163">
        <f t="shared" si="19"/>
        <v>0</v>
      </c>
      <c r="HC18" s="163">
        <f t="shared" si="19"/>
        <v>0</v>
      </c>
      <c r="HD18" s="163">
        <f t="shared" si="19"/>
        <v>0</v>
      </c>
      <c r="HE18" s="163">
        <f t="shared" si="19"/>
        <v>0</v>
      </c>
      <c r="HF18" s="163">
        <f t="shared" si="19"/>
        <v>0</v>
      </c>
      <c r="HG18" s="163">
        <f t="shared" si="19"/>
        <v>0</v>
      </c>
      <c r="HH18" s="163">
        <f t="shared" si="19"/>
        <v>0</v>
      </c>
      <c r="HI18" s="163">
        <f t="shared" si="19"/>
        <v>0</v>
      </c>
      <c r="HJ18" s="163">
        <f t="shared" si="20"/>
        <v>0</v>
      </c>
      <c r="HK18" s="163">
        <f t="shared" si="20"/>
        <v>0</v>
      </c>
      <c r="HL18" s="163">
        <f t="shared" si="20"/>
        <v>0</v>
      </c>
      <c r="HM18" s="163">
        <f t="shared" si="20"/>
        <v>0</v>
      </c>
      <c r="HN18" s="163">
        <f t="shared" si="20"/>
        <v>0</v>
      </c>
      <c r="HO18" s="163">
        <f t="shared" si="20"/>
        <v>0</v>
      </c>
      <c r="HP18" s="163">
        <f t="shared" si="20"/>
        <v>0</v>
      </c>
      <c r="HQ18" s="163">
        <f t="shared" si="20"/>
        <v>0</v>
      </c>
    </row>
    <row r="19" spans="2:225" ht="24" customHeight="1">
      <c r="B19" s="78">
        <v>15</v>
      </c>
      <c r="C19" s="55"/>
      <c r="D19" s="69"/>
      <c r="E19" s="205"/>
      <c r="F19" s="60"/>
      <c r="G19" s="60" t="s">
        <v>127</v>
      </c>
      <c r="H19" s="63"/>
      <c r="I19" s="172"/>
      <c r="J19" s="169">
        <f t="shared" si="7"/>
        <v>0</v>
      </c>
      <c r="K19" s="683">
        <f t="shared" si="8"/>
        <v>0</v>
      </c>
      <c r="L19" s="683">
        <f t="shared" si="8"/>
        <v>0</v>
      </c>
      <c r="M19" s="683">
        <f t="shared" si="8"/>
        <v>0</v>
      </c>
      <c r="N19" s="683">
        <f t="shared" si="8"/>
        <v>0</v>
      </c>
      <c r="O19" s="683">
        <f t="shared" si="8"/>
        <v>0</v>
      </c>
      <c r="P19" s="683">
        <f t="shared" si="8"/>
        <v>0</v>
      </c>
      <c r="Q19" s="683">
        <f t="shared" si="8"/>
        <v>0</v>
      </c>
      <c r="R19" s="683">
        <f t="shared" si="8"/>
        <v>0</v>
      </c>
      <c r="S19" s="683">
        <f t="shared" si="8"/>
        <v>0</v>
      </c>
      <c r="T19" s="683">
        <f t="shared" si="8"/>
        <v>0</v>
      </c>
      <c r="U19" s="683">
        <f t="shared" si="8"/>
        <v>0</v>
      </c>
      <c r="V19" s="683">
        <f t="shared" si="8"/>
        <v>0</v>
      </c>
      <c r="W19" s="683">
        <f t="shared" si="8"/>
        <v>0</v>
      </c>
      <c r="X19" s="683">
        <f t="shared" si="8"/>
        <v>0</v>
      </c>
      <c r="Y19" s="683">
        <f t="shared" si="8"/>
        <v>0</v>
      </c>
      <c r="Z19" s="683">
        <f t="shared" si="8"/>
        <v>0</v>
      </c>
      <c r="AA19" s="683">
        <f t="shared" si="9"/>
        <v>0</v>
      </c>
      <c r="AB19" s="683">
        <f t="shared" si="9"/>
        <v>0</v>
      </c>
      <c r="AC19" s="683">
        <f t="shared" si="9"/>
        <v>0</v>
      </c>
      <c r="AD19" s="683">
        <f t="shared" si="9"/>
        <v>0</v>
      </c>
      <c r="AE19" s="683">
        <f t="shared" si="9"/>
        <v>0</v>
      </c>
      <c r="AF19" s="683">
        <f t="shared" si="9"/>
        <v>0</v>
      </c>
      <c r="AG19" s="683">
        <f t="shared" si="9"/>
        <v>0</v>
      </c>
      <c r="AH19" s="683">
        <f t="shared" si="9"/>
        <v>0</v>
      </c>
      <c r="AI19" s="683">
        <f t="shared" si="9"/>
        <v>0</v>
      </c>
      <c r="AJ19" s="683">
        <f t="shared" si="9"/>
        <v>0</v>
      </c>
      <c r="AK19" s="683">
        <f t="shared" si="9"/>
        <v>0</v>
      </c>
      <c r="AL19" s="679">
        <f t="shared" si="9"/>
        <v>0</v>
      </c>
      <c r="AM19" s="209">
        <f t="shared" si="9"/>
        <v>0</v>
      </c>
      <c r="AN19" s="209">
        <f t="shared" si="9"/>
        <v>0</v>
      </c>
      <c r="AO19" s="209">
        <f t="shared" si="9"/>
        <v>0</v>
      </c>
      <c r="AP19" s="209">
        <f t="shared" si="9"/>
        <v>0</v>
      </c>
      <c r="AQ19" s="209">
        <f t="shared" si="10"/>
        <v>0</v>
      </c>
      <c r="AR19" s="209">
        <f t="shared" si="10"/>
        <v>0</v>
      </c>
      <c r="AS19" s="209">
        <f t="shared" si="10"/>
        <v>0</v>
      </c>
      <c r="AT19" s="209">
        <f t="shared" si="10"/>
        <v>0</v>
      </c>
      <c r="AU19" s="209">
        <f t="shared" si="10"/>
        <v>0</v>
      </c>
      <c r="AV19" s="945">
        <f t="shared" si="10"/>
        <v>0</v>
      </c>
      <c r="AW19" s="209">
        <f t="shared" si="11"/>
        <v>0</v>
      </c>
      <c r="AX19" s="209">
        <f t="shared" si="12"/>
        <v>0</v>
      </c>
      <c r="AY19" s="210">
        <f t="shared" si="12"/>
        <v>0</v>
      </c>
      <c r="AZ19" s="949">
        <f t="shared" si="21"/>
        <v>0</v>
      </c>
      <c r="BA19" s="209">
        <f t="shared" si="22"/>
        <v>0</v>
      </c>
      <c r="BB19" s="209">
        <f t="shared" si="23"/>
        <v>0</v>
      </c>
      <c r="BC19" s="209">
        <f t="shared" si="24"/>
        <v>0</v>
      </c>
      <c r="BD19" s="209">
        <f t="shared" si="25"/>
        <v>0</v>
      </c>
      <c r="BE19" s="209">
        <f t="shared" si="26"/>
        <v>0</v>
      </c>
      <c r="BF19" s="209">
        <f t="shared" si="27"/>
        <v>0</v>
      </c>
      <c r="BG19" s="209">
        <f t="shared" si="28"/>
        <v>0</v>
      </c>
      <c r="BH19" s="209">
        <f t="shared" si="29"/>
        <v>0</v>
      </c>
      <c r="BI19" s="209">
        <f t="shared" si="30"/>
        <v>0</v>
      </c>
      <c r="BJ19" s="209">
        <f t="shared" si="31"/>
        <v>0</v>
      </c>
      <c r="BK19" s="209">
        <f t="shared" si="32"/>
        <v>0</v>
      </c>
      <c r="BL19" s="209">
        <f t="shared" si="33"/>
        <v>0</v>
      </c>
      <c r="BM19" s="209">
        <f t="shared" si="34"/>
        <v>0</v>
      </c>
      <c r="BN19" s="209">
        <f t="shared" si="35"/>
        <v>0</v>
      </c>
      <c r="BO19" s="209">
        <f t="shared" si="36"/>
        <v>0</v>
      </c>
      <c r="BP19" s="209">
        <f t="shared" si="37"/>
        <v>0</v>
      </c>
      <c r="BQ19" s="209">
        <f t="shared" si="38"/>
        <v>0</v>
      </c>
      <c r="BR19" s="209">
        <f t="shared" si="39"/>
        <v>0</v>
      </c>
      <c r="BS19" s="209">
        <f t="shared" si="40"/>
        <v>0</v>
      </c>
      <c r="BT19" s="209">
        <f t="shared" si="41"/>
        <v>0</v>
      </c>
      <c r="BU19" s="209">
        <f t="shared" si="42"/>
        <v>0</v>
      </c>
      <c r="BV19" s="209">
        <f t="shared" si="43"/>
        <v>0</v>
      </c>
      <c r="BW19" s="209">
        <f t="shared" si="44"/>
        <v>0</v>
      </c>
      <c r="BX19" s="209">
        <f t="shared" si="45"/>
        <v>0</v>
      </c>
      <c r="BY19" s="209">
        <f t="shared" si="46"/>
        <v>0</v>
      </c>
      <c r="BZ19" s="209">
        <f t="shared" si="47"/>
        <v>0</v>
      </c>
      <c r="CA19" s="209">
        <f t="shared" si="48"/>
        <v>0</v>
      </c>
      <c r="CB19" s="209">
        <f t="shared" si="49"/>
        <v>0</v>
      </c>
      <c r="CC19" s="209">
        <f t="shared" si="50"/>
        <v>0</v>
      </c>
      <c r="CD19" s="209">
        <f t="shared" si="51"/>
        <v>0</v>
      </c>
      <c r="CE19" s="209">
        <f t="shared" si="52"/>
        <v>0</v>
      </c>
      <c r="CF19" s="209">
        <f t="shared" si="53"/>
        <v>0</v>
      </c>
      <c r="CG19" s="209">
        <f t="shared" si="54"/>
        <v>0</v>
      </c>
      <c r="CH19" s="209">
        <f t="shared" si="55"/>
        <v>0</v>
      </c>
      <c r="CI19" s="209">
        <f t="shared" si="56"/>
        <v>0</v>
      </c>
      <c r="CJ19" s="209">
        <f t="shared" si="57"/>
        <v>0</v>
      </c>
      <c r="CK19" s="209">
        <f t="shared" si="58"/>
        <v>0</v>
      </c>
      <c r="CL19" s="209">
        <f t="shared" si="59"/>
        <v>0</v>
      </c>
      <c r="CM19" s="209">
        <f t="shared" si="60"/>
        <v>0</v>
      </c>
      <c r="CN19" s="209">
        <f t="shared" si="61"/>
        <v>0</v>
      </c>
      <c r="CO19" s="210">
        <f t="shared" si="62"/>
        <v>0</v>
      </c>
      <c r="CS19" s="53">
        <f t="shared" si="63"/>
        <v>1</v>
      </c>
      <c r="CT19" s="163" t="e">
        <f t="shared" si="64"/>
        <v>#NUM!</v>
      </c>
      <c r="CU19" s="53">
        <f t="shared" si="65"/>
        <v>-28</v>
      </c>
      <c r="CV19" s="53">
        <f t="shared" si="65"/>
        <v>-27</v>
      </c>
      <c r="CW19" s="53">
        <f t="shared" si="65"/>
        <v>-26</v>
      </c>
      <c r="CX19" s="53">
        <f t="shared" si="65"/>
        <v>-25</v>
      </c>
      <c r="CY19" s="53">
        <f t="shared" si="65"/>
        <v>-24</v>
      </c>
      <c r="CZ19" s="53">
        <f t="shared" si="65"/>
        <v>-23</v>
      </c>
      <c r="DA19" s="53">
        <f t="shared" si="65"/>
        <v>-22</v>
      </c>
      <c r="DB19" s="53">
        <f t="shared" si="65"/>
        <v>-21</v>
      </c>
      <c r="DC19" s="53">
        <f t="shared" si="65"/>
        <v>-20</v>
      </c>
      <c r="DD19" s="53">
        <f t="shared" si="65"/>
        <v>-19</v>
      </c>
      <c r="DE19" s="53">
        <f t="shared" si="65"/>
        <v>-18</v>
      </c>
      <c r="DF19" s="53">
        <f t="shared" si="65"/>
        <v>-17</v>
      </c>
      <c r="DG19" s="53">
        <f t="shared" si="65"/>
        <v>-16</v>
      </c>
      <c r="DH19" s="53">
        <f t="shared" si="65"/>
        <v>-15</v>
      </c>
      <c r="DI19" s="53">
        <f t="shared" si="65"/>
        <v>-14</v>
      </c>
      <c r="DJ19" s="53">
        <f t="shared" si="65"/>
        <v>-13</v>
      </c>
      <c r="DK19" s="53">
        <f t="shared" si="67"/>
        <v>-12</v>
      </c>
      <c r="DL19" s="53">
        <f t="shared" si="67"/>
        <v>-11</v>
      </c>
      <c r="DM19" s="53">
        <f t="shared" si="67"/>
        <v>-10</v>
      </c>
      <c r="DN19" s="53">
        <f t="shared" si="67"/>
        <v>-9</v>
      </c>
      <c r="DO19" s="53">
        <f t="shared" si="67"/>
        <v>-8</v>
      </c>
      <c r="DP19" s="53">
        <f t="shared" si="67"/>
        <v>-7</v>
      </c>
      <c r="DQ19" s="53">
        <f t="shared" si="67"/>
        <v>-6</v>
      </c>
      <c r="DR19" s="53">
        <f t="shared" si="67"/>
        <v>-5</v>
      </c>
      <c r="DS19" s="53">
        <f t="shared" si="67"/>
        <v>-4</v>
      </c>
      <c r="DT19" s="53">
        <f t="shared" si="67"/>
        <v>-3</v>
      </c>
      <c r="DU19" s="53">
        <f t="shared" si="68"/>
        <v>-2</v>
      </c>
      <c r="DV19" s="53">
        <f t="shared" si="68"/>
        <v>-1</v>
      </c>
      <c r="DW19" s="53">
        <f t="shared" si="68"/>
        <v>0</v>
      </c>
      <c r="DX19" s="53">
        <f t="shared" si="68"/>
        <v>-1</v>
      </c>
      <c r="DY19" s="53">
        <f t="shared" si="68"/>
        <v>-1</v>
      </c>
      <c r="DZ19" s="53">
        <f t="shared" si="68"/>
        <v>-1</v>
      </c>
      <c r="EA19" s="53">
        <f t="shared" si="68"/>
        <v>-1</v>
      </c>
      <c r="EB19" s="53">
        <f t="shared" si="68"/>
        <v>-1</v>
      </c>
      <c r="EC19" s="53">
        <f t="shared" si="68"/>
        <v>-1</v>
      </c>
      <c r="ED19" s="53">
        <f t="shared" si="68"/>
        <v>-1</v>
      </c>
      <c r="EE19" s="53">
        <f t="shared" si="68"/>
        <v>-1</v>
      </c>
      <c r="EF19" s="53">
        <f t="shared" si="68"/>
        <v>-1</v>
      </c>
      <c r="EG19" s="53">
        <f t="shared" si="68"/>
        <v>-1</v>
      </c>
      <c r="EH19" s="53">
        <f t="shared" si="68"/>
        <v>-1</v>
      </c>
      <c r="EI19" s="53">
        <f t="shared" si="68"/>
        <v>-1</v>
      </c>
      <c r="EJ19" s="53">
        <f t="shared" si="68"/>
        <v>-1</v>
      </c>
      <c r="EL19" s="53">
        <f t="shared" si="16"/>
        <v>-28</v>
      </c>
      <c r="EM19" s="53">
        <f t="shared" si="16"/>
        <v>-27</v>
      </c>
      <c r="EN19" s="53">
        <f t="shared" si="16"/>
        <v>-26</v>
      </c>
      <c r="EO19" s="53">
        <f t="shared" si="16"/>
        <v>-25</v>
      </c>
      <c r="EP19" s="53">
        <f t="shared" si="16"/>
        <v>-24</v>
      </c>
      <c r="EQ19" s="53">
        <f t="shared" si="16"/>
        <v>-23</v>
      </c>
      <c r="ER19" s="53">
        <f t="shared" si="16"/>
        <v>-22</v>
      </c>
      <c r="ES19" s="53">
        <f t="shared" si="16"/>
        <v>-21</v>
      </c>
      <c r="ET19" s="53">
        <f t="shared" si="16"/>
        <v>-20</v>
      </c>
      <c r="EU19" s="53">
        <f t="shared" si="16"/>
        <v>-19</v>
      </c>
      <c r="EV19" s="53">
        <f t="shared" si="16"/>
        <v>-18</v>
      </c>
      <c r="EW19" s="53">
        <f t="shared" si="16"/>
        <v>-17</v>
      </c>
      <c r="EX19" s="53">
        <f t="shared" si="16"/>
        <v>-16</v>
      </c>
      <c r="EY19" s="53">
        <f t="shared" si="16"/>
        <v>-15</v>
      </c>
      <c r="EZ19" s="53">
        <f t="shared" si="16"/>
        <v>-14</v>
      </c>
      <c r="FA19" s="53">
        <f t="shared" si="16"/>
        <v>-13</v>
      </c>
      <c r="FB19" s="53">
        <f t="shared" si="69"/>
        <v>-12</v>
      </c>
      <c r="FC19" s="53">
        <f t="shared" si="69"/>
        <v>-11</v>
      </c>
      <c r="FD19" s="53">
        <f t="shared" si="69"/>
        <v>-10</v>
      </c>
      <c r="FE19" s="53">
        <f t="shared" si="69"/>
        <v>-9</v>
      </c>
      <c r="FF19" s="53">
        <f t="shared" si="69"/>
        <v>-8</v>
      </c>
      <c r="FG19" s="53">
        <f t="shared" si="69"/>
        <v>-7</v>
      </c>
      <c r="FH19" s="53">
        <f t="shared" si="69"/>
        <v>-6</v>
      </c>
      <c r="FI19" s="53">
        <f t="shared" si="69"/>
        <v>-5</v>
      </c>
      <c r="FJ19" s="53">
        <f t="shared" si="69"/>
        <v>-4</v>
      </c>
      <c r="FK19" s="53">
        <f t="shared" si="69"/>
        <v>-3</v>
      </c>
      <c r="FL19" s="53">
        <f t="shared" si="69"/>
        <v>-2</v>
      </c>
      <c r="FM19" s="53">
        <f t="shared" si="69"/>
        <v>-1</v>
      </c>
      <c r="FN19" s="53">
        <f t="shared" si="69"/>
        <v>0</v>
      </c>
      <c r="FO19" s="53">
        <f t="shared" si="69"/>
        <v>1</v>
      </c>
      <c r="FP19" s="53">
        <f t="shared" si="69"/>
        <v>-1</v>
      </c>
      <c r="FQ19" s="53">
        <f t="shared" si="69"/>
        <v>-1</v>
      </c>
      <c r="FR19" s="53">
        <f t="shared" si="69"/>
        <v>-1</v>
      </c>
      <c r="FS19" s="53">
        <f t="shared" si="69"/>
        <v>-1</v>
      </c>
      <c r="FT19" s="53">
        <f t="shared" si="69"/>
        <v>-1</v>
      </c>
      <c r="FU19" s="53">
        <f t="shared" si="69"/>
        <v>-1</v>
      </c>
      <c r="FV19" s="53">
        <f t="shared" si="69"/>
        <v>-1</v>
      </c>
      <c r="FW19" s="53">
        <f t="shared" si="69"/>
        <v>-1</v>
      </c>
      <c r="FX19" s="53">
        <f t="shared" si="69"/>
        <v>-1</v>
      </c>
      <c r="FY19" s="53">
        <f t="shared" si="69"/>
        <v>-1</v>
      </c>
      <c r="FZ19" s="53">
        <f t="shared" si="69"/>
        <v>-1</v>
      </c>
      <c r="GA19" s="53">
        <f t="shared" si="69"/>
        <v>-1</v>
      </c>
      <c r="GC19" s="163">
        <f t="shared" si="66"/>
        <v>0</v>
      </c>
      <c r="GD19" s="163">
        <f t="shared" si="18"/>
        <v>0</v>
      </c>
      <c r="GE19" s="163">
        <f t="shared" si="18"/>
        <v>0</v>
      </c>
      <c r="GF19" s="163">
        <f t="shared" si="18"/>
        <v>0</v>
      </c>
      <c r="GG19" s="163">
        <f t="shared" si="18"/>
        <v>0</v>
      </c>
      <c r="GH19" s="163">
        <f t="shared" si="18"/>
        <v>0</v>
      </c>
      <c r="GI19" s="163">
        <f t="shared" si="18"/>
        <v>0</v>
      </c>
      <c r="GJ19" s="163">
        <f t="shared" si="18"/>
        <v>0</v>
      </c>
      <c r="GK19" s="163">
        <f t="shared" si="18"/>
        <v>0</v>
      </c>
      <c r="GL19" s="163">
        <f t="shared" si="18"/>
        <v>0</v>
      </c>
      <c r="GM19" s="163">
        <f t="shared" si="18"/>
        <v>0</v>
      </c>
      <c r="GN19" s="163">
        <f t="shared" si="18"/>
        <v>0</v>
      </c>
      <c r="GO19" s="163">
        <f t="shared" si="18"/>
        <v>0</v>
      </c>
      <c r="GP19" s="163">
        <f t="shared" si="18"/>
        <v>0</v>
      </c>
      <c r="GQ19" s="163">
        <f t="shared" si="18"/>
        <v>0</v>
      </c>
      <c r="GR19" s="163">
        <f t="shared" si="18"/>
        <v>0</v>
      </c>
      <c r="GS19" s="163">
        <f t="shared" si="18"/>
        <v>0</v>
      </c>
      <c r="GT19" s="163">
        <f t="shared" si="19"/>
        <v>0</v>
      </c>
      <c r="GU19" s="163">
        <f t="shared" si="19"/>
        <v>0</v>
      </c>
      <c r="GV19" s="163">
        <f t="shared" si="19"/>
        <v>0</v>
      </c>
      <c r="GW19" s="163">
        <f t="shared" si="19"/>
        <v>0</v>
      </c>
      <c r="GX19" s="163">
        <f t="shared" si="19"/>
        <v>0</v>
      </c>
      <c r="GY19" s="163">
        <f t="shared" si="19"/>
        <v>0</v>
      </c>
      <c r="GZ19" s="163">
        <f t="shared" si="19"/>
        <v>0</v>
      </c>
      <c r="HA19" s="163">
        <f t="shared" si="19"/>
        <v>0</v>
      </c>
      <c r="HB19" s="163">
        <f t="shared" si="19"/>
        <v>0</v>
      </c>
      <c r="HC19" s="163">
        <f t="shared" si="19"/>
        <v>0</v>
      </c>
      <c r="HD19" s="163">
        <f t="shared" si="19"/>
        <v>0</v>
      </c>
      <c r="HE19" s="163">
        <f t="shared" si="19"/>
        <v>0</v>
      </c>
      <c r="HF19" s="163">
        <f t="shared" si="19"/>
        <v>0</v>
      </c>
      <c r="HG19" s="163">
        <f t="shared" si="19"/>
        <v>0</v>
      </c>
      <c r="HH19" s="163">
        <f t="shared" si="19"/>
        <v>0</v>
      </c>
      <c r="HI19" s="163">
        <f t="shared" si="19"/>
        <v>0</v>
      </c>
      <c r="HJ19" s="163">
        <f t="shared" si="20"/>
        <v>0</v>
      </c>
      <c r="HK19" s="163">
        <f t="shared" si="20"/>
        <v>0</v>
      </c>
      <c r="HL19" s="163">
        <f t="shared" si="20"/>
        <v>0</v>
      </c>
      <c r="HM19" s="163">
        <f t="shared" si="20"/>
        <v>0</v>
      </c>
      <c r="HN19" s="163">
        <f t="shared" si="20"/>
        <v>0</v>
      </c>
      <c r="HO19" s="163">
        <f t="shared" si="20"/>
        <v>0</v>
      </c>
      <c r="HP19" s="163">
        <f t="shared" si="20"/>
        <v>0</v>
      </c>
      <c r="HQ19" s="163">
        <f t="shared" si="20"/>
        <v>0</v>
      </c>
    </row>
    <row r="20" spans="2:225" ht="24" customHeight="1">
      <c r="B20" s="78">
        <v>16</v>
      </c>
      <c r="C20" s="55"/>
      <c r="D20" s="69"/>
      <c r="E20" s="205"/>
      <c r="F20" s="60"/>
      <c r="G20" s="60" t="s">
        <v>127</v>
      </c>
      <c r="H20" s="63"/>
      <c r="I20" s="172"/>
      <c r="J20" s="169">
        <f t="shared" si="7"/>
        <v>0</v>
      </c>
      <c r="K20" s="683">
        <f t="shared" si="8"/>
        <v>0</v>
      </c>
      <c r="L20" s="683">
        <f t="shared" si="8"/>
        <v>0</v>
      </c>
      <c r="M20" s="683">
        <f t="shared" si="8"/>
        <v>0</v>
      </c>
      <c r="N20" s="683">
        <f t="shared" si="8"/>
        <v>0</v>
      </c>
      <c r="O20" s="683">
        <f t="shared" si="8"/>
        <v>0</v>
      </c>
      <c r="P20" s="683">
        <f t="shared" si="8"/>
        <v>0</v>
      </c>
      <c r="Q20" s="683">
        <f t="shared" si="8"/>
        <v>0</v>
      </c>
      <c r="R20" s="683">
        <f t="shared" si="8"/>
        <v>0</v>
      </c>
      <c r="S20" s="683">
        <f t="shared" si="8"/>
        <v>0</v>
      </c>
      <c r="T20" s="683">
        <f t="shared" si="8"/>
        <v>0</v>
      </c>
      <c r="U20" s="683">
        <f t="shared" si="8"/>
        <v>0</v>
      </c>
      <c r="V20" s="683">
        <f t="shared" si="8"/>
        <v>0</v>
      </c>
      <c r="W20" s="683">
        <f t="shared" si="8"/>
        <v>0</v>
      </c>
      <c r="X20" s="683">
        <f t="shared" si="8"/>
        <v>0</v>
      </c>
      <c r="Y20" s="683">
        <f t="shared" si="8"/>
        <v>0</v>
      </c>
      <c r="Z20" s="683">
        <f t="shared" ref="Z20:AO24" si="70">IF(FB20&lt;1,0,GR20*$H20/100)</f>
        <v>0</v>
      </c>
      <c r="AA20" s="683">
        <f t="shared" si="9"/>
        <v>0</v>
      </c>
      <c r="AB20" s="683">
        <f t="shared" si="9"/>
        <v>0</v>
      </c>
      <c r="AC20" s="683">
        <f t="shared" si="9"/>
        <v>0</v>
      </c>
      <c r="AD20" s="683">
        <f t="shared" si="9"/>
        <v>0</v>
      </c>
      <c r="AE20" s="683">
        <f t="shared" si="9"/>
        <v>0</v>
      </c>
      <c r="AF20" s="683">
        <f t="shared" si="9"/>
        <v>0</v>
      </c>
      <c r="AG20" s="683">
        <f t="shared" si="9"/>
        <v>0</v>
      </c>
      <c r="AH20" s="683">
        <f t="shared" si="9"/>
        <v>0</v>
      </c>
      <c r="AI20" s="683">
        <f t="shared" si="9"/>
        <v>0</v>
      </c>
      <c r="AJ20" s="683">
        <f t="shared" si="9"/>
        <v>0</v>
      </c>
      <c r="AK20" s="683">
        <f t="shared" si="9"/>
        <v>0</v>
      </c>
      <c r="AL20" s="679">
        <f t="shared" si="9"/>
        <v>0</v>
      </c>
      <c r="AM20" s="209">
        <f t="shared" si="9"/>
        <v>0</v>
      </c>
      <c r="AN20" s="209">
        <f t="shared" si="9"/>
        <v>0</v>
      </c>
      <c r="AO20" s="209">
        <f t="shared" si="9"/>
        <v>0</v>
      </c>
      <c r="AP20" s="209">
        <f>IF(FR20&lt;1,0,HH20*$H20/100)</f>
        <v>0</v>
      </c>
      <c r="AQ20" s="209">
        <f t="shared" si="10"/>
        <v>0</v>
      </c>
      <c r="AR20" s="209">
        <f t="shared" si="10"/>
        <v>0</v>
      </c>
      <c r="AS20" s="209">
        <f t="shared" si="10"/>
        <v>0</v>
      </c>
      <c r="AT20" s="209">
        <f t="shared" si="10"/>
        <v>0</v>
      </c>
      <c r="AU20" s="209">
        <f t="shared" si="10"/>
        <v>0</v>
      </c>
      <c r="AV20" s="945">
        <f t="shared" si="10"/>
        <v>0</v>
      </c>
      <c r="AW20" s="209">
        <f t="shared" si="11"/>
        <v>0</v>
      </c>
      <c r="AX20" s="209">
        <f t="shared" si="12"/>
        <v>0</v>
      </c>
      <c r="AY20" s="210">
        <f t="shared" si="12"/>
        <v>0</v>
      </c>
      <c r="AZ20" s="949">
        <f t="shared" si="21"/>
        <v>0</v>
      </c>
      <c r="BA20" s="209">
        <f t="shared" si="22"/>
        <v>0</v>
      </c>
      <c r="BB20" s="209">
        <f t="shared" si="23"/>
        <v>0</v>
      </c>
      <c r="BC20" s="209">
        <f t="shared" si="24"/>
        <v>0</v>
      </c>
      <c r="BD20" s="209">
        <f t="shared" si="25"/>
        <v>0</v>
      </c>
      <c r="BE20" s="209">
        <f t="shared" si="26"/>
        <v>0</v>
      </c>
      <c r="BF20" s="209">
        <f t="shared" si="27"/>
        <v>0</v>
      </c>
      <c r="BG20" s="209">
        <f t="shared" si="28"/>
        <v>0</v>
      </c>
      <c r="BH20" s="209">
        <f t="shared" si="29"/>
        <v>0</v>
      </c>
      <c r="BI20" s="209">
        <f t="shared" si="30"/>
        <v>0</v>
      </c>
      <c r="BJ20" s="209">
        <f t="shared" si="31"/>
        <v>0</v>
      </c>
      <c r="BK20" s="209">
        <f t="shared" si="32"/>
        <v>0</v>
      </c>
      <c r="BL20" s="209">
        <f t="shared" si="33"/>
        <v>0</v>
      </c>
      <c r="BM20" s="209">
        <f t="shared" si="34"/>
        <v>0</v>
      </c>
      <c r="BN20" s="209">
        <f t="shared" si="35"/>
        <v>0</v>
      </c>
      <c r="BO20" s="209">
        <f t="shared" si="36"/>
        <v>0</v>
      </c>
      <c r="BP20" s="209">
        <f t="shared" si="37"/>
        <v>0</v>
      </c>
      <c r="BQ20" s="209">
        <f t="shared" si="38"/>
        <v>0</v>
      </c>
      <c r="BR20" s="209">
        <f t="shared" si="39"/>
        <v>0</v>
      </c>
      <c r="BS20" s="209">
        <f t="shared" si="40"/>
        <v>0</v>
      </c>
      <c r="BT20" s="209">
        <f t="shared" si="41"/>
        <v>0</v>
      </c>
      <c r="BU20" s="209">
        <f t="shared" si="42"/>
        <v>0</v>
      </c>
      <c r="BV20" s="209">
        <f t="shared" si="43"/>
        <v>0</v>
      </c>
      <c r="BW20" s="209">
        <f t="shared" si="44"/>
        <v>0</v>
      </c>
      <c r="BX20" s="209">
        <f t="shared" si="45"/>
        <v>0</v>
      </c>
      <c r="BY20" s="209">
        <f t="shared" si="46"/>
        <v>0</v>
      </c>
      <c r="BZ20" s="209">
        <f t="shared" si="47"/>
        <v>0</v>
      </c>
      <c r="CA20" s="209">
        <f t="shared" si="48"/>
        <v>0</v>
      </c>
      <c r="CB20" s="209">
        <f t="shared" si="49"/>
        <v>0</v>
      </c>
      <c r="CC20" s="209">
        <f t="shared" si="50"/>
        <v>0</v>
      </c>
      <c r="CD20" s="209">
        <f t="shared" si="51"/>
        <v>0</v>
      </c>
      <c r="CE20" s="209">
        <f t="shared" si="52"/>
        <v>0</v>
      </c>
      <c r="CF20" s="209">
        <f t="shared" si="53"/>
        <v>0</v>
      </c>
      <c r="CG20" s="209">
        <f t="shared" si="54"/>
        <v>0</v>
      </c>
      <c r="CH20" s="209">
        <f t="shared" si="55"/>
        <v>0</v>
      </c>
      <c r="CI20" s="209">
        <f t="shared" si="56"/>
        <v>0</v>
      </c>
      <c r="CJ20" s="209">
        <f t="shared" si="57"/>
        <v>0</v>
      </c>
      <c r="CK20" s="209">
        <f t="shared" si="58"/>
        <v>0</v>
      </c>
      <c r="CL20" s="209">
        <f t="shared" si="59"/>
        <v>0</v>
      </c>
      <c r="CM20" s="209">
        <f t="shared" si="60"/>
        <v>0</v>
      </c>
      <c r="CN20" s="209">
        <f t="shared" si="61"/>
        <v>0</v>
      </c>
      <c r="CO20" s="210">
        <f t="shared" si="62"/>
        <v>0</v>
      </c>
      <c r="CS20" s="53">
        <f t="shared" si="63"/>
        <v>1</v>
      </c>
      <c r="CT20" s="163" t="e">
        <f t="shared" si="64"/>
        <v>#NUM!</v>
      </c>
      <c r="CU20" s="53">
        <f t="shared" si="65"/>
        <v>-28</v>
      </c>
      <c r="CV20" s="53">
        <f t="shared" si="65"/>
        <v>-27</v>
      </c>
      <c r="CW20" s="53">
        <f t="shared" si="65"/>
        <v>-26</v>
      </c>
      <c r="CX20" s="53">
        <f t="shared" si="65"/>
        <v>-25</v>
      </c>
      <c r="CY20" s="53">
        <f t="shared" si="65"/>
        <v>-24</v>
      </c>
      <c r="CZ20" s="53">
        <f t="shared" si="65"/>
        <v>-23</v>
      </c>
      <c r="DA20" s="53">
        <f t="shared" si="65"/>
        <v>-22</v>
      </c>
      <c r="DB20" s="53">
        <f t="shared" si="65"/>
        <v>-21</v>
      </c>
      <c r="DC20" s="53">
        <f t="shared" si="65"/>
        <v>-20</v>
      </c>
      <c r="DD20" s="53">
        <f t="shared" si="65"/>
        <v>-19</v>
      </c>
      <c r="DE20" s="53">
        <f t="shared" si="65"/>
        <v>-18</v>
      </c>
      <c r="DF20" s="53">
        <f t="shared" si="65"/>
        <v>-17</v>
      </c>
      <c r="DG20" s="53">
        <f t="shared" si="65"/>
        <v>-16</v>
      </c>
      <c r="DH20" s="53">
        <f t="shared" si="65"/>
        <v>-15</v>
      </c>
      <c r="DI20" s="53">
        <f t="shared" si="65"/>
        <v>-14</v>
      </c>
      <c r="DJ20" s="53">
        <f t="shared" si="65"/>
        <v>-13</v>
      </c>
      <c r="DK20" s="53">
        <f t="shared" si="67"/>
        <v>-12</v>
      </c>
      <c r="DL20" s="53">
        <f t="shared" si="67"/>
        <v>-11</v>
      </c>
      <c r="DM20" s="53">
        <f t="shared" si="67"/>
        <v>-10</v>
      </c>
      <c r="DN20" s="53">
        <f t="shared" si="67"/>
        <v>-9</v>
      </c>
      <c r="DO20" s="53">
        <f t="shared" si="67"/>
        <v>-8</v>
      </c>
      <c r="DP20" s="53">
        <f t="shared" si="67"/>
        <v>-7</v>
      </c>
      <c r="DQ20" s="53">
        <f t="shared" si="67"/>
        <v>-6</v>
      </c>
      <c r="DR20" s="53">
        <f t="shared" si="67"/>
        <v>-5</v>
      </c>
      <c r="DS20" s="53">
        <f t="shared" si="67"/>
        <v>-4</v>
      </c>
      <c r="DT20" s="53">
        <f t="shared" si="67"/>
        <v>-3</v>
      </c>
      <c r="DU20" s="53">
        <f t="shared" si="68"/>
        <v>-2</v>
      </c>
      <c r="DV20" s="53">
        <f t="shared" si="68"/>
        <v>-1</v>
      </c>
      <c r="DW20" s="53">
        <f t="shared" si="68"/>
        <v>0</v>
      </c>
      <c r="DX20" s="53">
        <f t="shared" si="68"/>
        <v>-1</v>
      </c>
      <c r="DY20" s="53">
        <f t="shared" si="68"/>
        <v>-1</v>
      </c>
      <c r="DZ20" s="53">
        <f t="shared" si="68"/>
        <v>-1</v>
      </c>
      <c r="EA20" s="53">
        <f t="shared" si="68"/>
        <v>-1</v>
      </c>
      <c r="EB20" s="53">
        <f t="shared" si="68"/>
        <v>-1</v>
      </c>
      <c r="EC20" s="53">
        <f t="shared" si="68"/>
        <v>-1</v>
      </c>
      <c r="ED20" s="53">
        <f t="shared" si="68"/>
        <v>-1</v>
      </c>
      <c r="EE20" s="53">
        <f t="shared" si="68"/>
        <v>-1</v>
      </c>
      <c r="EF20" s="53">
        <f t="shared" si="68"/>
        <v>-1</v>
      </c>
      <c r="EG20" s="53">
        <f t="shared" si="68"/>
        <v>-1</v>
      </c>
      <c r="EH20" s="53">
        <f t="shared" si="68"/>
        <v>-1</v>
      </c>
      <c r="EI20" s="53">
        <f t="shared" si="68"/>
        <v>-1</v>
      </c>
      <c r="EJ20" s="53">
        <f t="shared" si="68"/>
        <v>-1</v>
      </c>
      <c r="EL20" s="53">
        <f t="shared" si="16"/>
        <v>-28</v>
      </c>
      <c r="EM20" s="53">
        <f t="shared" si="16"/>
        <v>-27</v>
      </c>
      <c r="EN20" s="53">
        <f t="shared" si="16"/>
        <v>-26</v>
      </c>
      <c r="EO20" s="53">
        <f t="shared" si="16"/>
        <v>-25</v>
      </c>
      <c r="EP20" s="53">
        <f t="shared" si="16"/>
        <v>-24</v>
      </c>
      <c r="EQ20" s="53">
        <f t="shared" si="16"/>
        <v>-23</v>
      </c>
      <c r="ER20" s="53">
        <f t="shared" si="16"/>
        <v>-22</v>
      </c>
      <c r="ES20" s="53">
        <f t="shared" si="16"/>
        <v>-21</v>
      </c>
      <c r="ET20" s="53">
        <f t="shared" si="16"/>
        <v>-20</v>
      </c>
      <c r="EU20" s="53">
        <f t="shared" si="16"/>
        <v>-19</v>
      </c>
      <c r="EV20" s="53">
        <f t="shared" si="16"/>
        <v>-18</v>
      </c>
      <c r="EW20" s="53">
        <f t="shared" si="16"/>
        <v>-17</v>
      </c>
      <c r="EX20" s="53">
        <f t="shared" si="16"/>
        <v>-16</v>
      </c>
      <c r="EY20" s="53">
        <f t="shared" si="16"/>
        <v>-15</v>
      </c>
      <c r="EZ20" s="53">
        <f t="shared" si="16"/>
        <v>-14</v>
      </c>
      <c r="FA20" s="53">
        <f t="shared" ref="FA20:GA24" si="71">IF($D20+$F20+$I20&lt;FA$3,-1,FA$3-$D20+1)</f>
        <v>-13</v>
      </c>
      <c r="FB20" s="53">
        <f t="shared" si="71"/>
        <v>-12</v>
      </c>
      <c r="FC20" s="53">
        <f t="shared" si="71"/>
        <v>-11</v>
      </c>
      <c r="FD20" s="53">
        <f t="shared" si="71"/>
        <v>-10</v>
      </c>
      <c r="FE20" s="53">
        <f t="shared" si="71"/>
        <v>-9</v>
      </c>
      <c r="FF20" s="53">
        <f t="shared" si="71"/>
        <v>-8</v>
      </c>
      <c r="FG20" s="53">
        <f t="shared" si="71"/>
        <v>-7</v>
      </c>
      <c r="FH20" s="53">
        <f t="shared" si="71"/>
        <v>-6</v>
      </c>
      <c r="FI20" s="53">
        <f t="shared" si="71"/>
        <v>-5</v>
      </c>
      <c r="FJ20" s="53">
        <f t="shared" si="71"/>
        <v>-4</v>
      </c>
      <c r="FK20" s="53">
        <f t="shared" si="71"/>
        <v>-3</v>
      </c>
      <c r="FL20" s="53">
        <f t="shared" si="71"/>
        <v>-2</v>
      </c>
      <c r="FM20" s="53">
        <f t="shared" si="71"/>
        <v>-1</v>
      </c>
      <c r="FN20" s="53">
        <f t="shared" si="71"/>
        <v>0</v>
      </c>
      <c r="FO20" s="53">
        <f t="shared" si="71"/>
        <v>1</v>
      </c>
      <c r="FP20" s="53">
        <f t="shared" si="71"/>
        <v>-1</v>
      </c>
      <c r="FQ20" s="53">
        <f t="shared" si="71"/>
        <v>-1</v>
      </c>
      <c r="FR20" s="53">
        <f t="shared" si="71"/>
        <v>-1</v>
      </c>
      <c r="FS20" s="53">
        <f t="shared" si="71"/>
        <v>-1</v>
      </c>
      <c r="FT20" s="53">
        <f t="shared" si="71"/>
        <v>-1</v>
      </c>
      <c r="FU20" s="53">
        <f t="shared" si="71"/>
        <v>-1</v>
      </c>
      <c r="FV20" s="53">
        <f t="shared" si="71"/>
        <v>-1</v>
      </c>
      <c r="FW20" s="53">
        <f t="shared" si="71"/>
        <v>-1</v>
      </c>
      <c r="FX20" s="53">
        <f t="shared" si="71"/>
        <v>-1</v>
      </c>
      <c r="FY20" s="53">
        <f t="shared" si="71"/>
        <v>-1</v>
      </c>
      <c r="FZ20" s="53">
        <f t="shared" si="71"/>
        <v>-1</v>
      </c>
      <c r="GA20" s="53">
        <f t="shared" si="71"/>
        <v>-1</v>
      </c>
      <c r="GC20" s="163">
        <f t="shared" si="66"/>
        <v>0</v>
      </c>
      <c r="GD20" s="163">
        <f t="shared" si="18"/>
        <v>0</v>
      </c>
      <c r="GE20" s="163">
        <f t="shared" si="18"/>
        <v>0</v>
      </c>
      <c r="GF20" s="163">
        <f t="shared" si="18"/>
        <v>0</v>
      </c>
      <c r="GG20" s="163">
        <f t="shared" si="18"/>
        <v>0</v>
      </c>
      <c r="GH20" s="163">
        <f t="shared" si="18"/>
        <v>0</v>
      </c>
      <c r="GI20" s="163">
        <f t="shared" si="18"/>
        <v>0</v>
      </c>
      <c r="GJ20" s="163">
        <f t="shared" si="18"/>
        <v>0</v>
      </c>
      <c r="GK20" s="163">
        <f t="shared" si="18"/>
        <v>0</v>
      </c>
      <c r="GL20" s="163">
        <f t="shared" si="18"/>
        <v>0</v>
      </c>
      <c r="GM20" s="163">
        <f t="shared" si="18"/>
        <v>0</v>
      </c>
      <c r="GN20" s="163">
        <f t="shared" si="18"/>
        <v>0</v>
      </c>
      <c r="GO20" s="163">
        <f t="shared" si="18"/>
        <v>0</v>
      </c>
      <c r="GP20" s="163">
        <f t="shared" si="18"/>
        <v>0</v>
      </c>
      <c r="GQ20" s="163">
        <f t="shared" si="18"/>
        <v>0</v>
      </c>
      <c r="GR20" s="163">
        <f t="shared" si="18"/>
        <v>0</v>
      </c>
      <c r="GS20" s="163">
        <f t="shared" ref="GS20:HH24" si="72">IF(FB20&lt;0,0,IF(FB20=0,$E20,GR20-BP20))</f>
        <v>0</v>
      </c>
      <c r="GT20" s="163">
        <f t="shared" si="19"/>
        <v>0</v>
      </c>
      <c r="GU20" s="163">
        <f t="shared" si="19"/>
        <v>0</v>
      </c>
      <c r="GV20" s="163">
        <f t="shared" si="19"/>
        <v>0</v>
      </c>
      <c r="GW20" s="163">
        <f t="shared" si="19"/>
        <v>0</v>
      </c>
      <c r="GX20" s="163">
        <f t="shared" si="19"/>
        <v>0</v>
      </c>
      <c r="GY20" s="163">
        <f t="shared" si="19"/>
        <v>0</v>
      </c>
      <c r="GZ20" s="163">
        <f t="shared" si="19"/>
        <v>0</v>
      </c>
      <c r="HA20" s="163">
        <f t="shared" si="19"/>
        <v>0</v>
      </c>
      <c r="HB20" s="163">
        <f t="shared" si="19"/>
        <v>0</v>
      </c>
      <c r="HC20" s="163">
        <f t="shared" si="19"/>
        <v>0</v>
      </c>
      <c r="HD20" s="163">
        <f t="shared" si="19"/>
        <v>0</v>
      </c>
      <c r="HE20" s="163">
        <f t="shared" si="19"/>
        <v>0</v>
      </c>
      <c r="HF20" s="163">
        <f t="shared" si="19"/>
        <v>0</v>
      </c>
      <c r="HG20" s="163">
        <f t="shared" si="19"/>
        <v>0</v>
      </c>
      <c r="HH20" s="163">
        <f t="shared" si="19"/>
        <v>0</v>
      </c>
      <c r="HI20" s="163">
        <f t="shared" ref="HI20:HQ24" si="73">IF(FR20&lt;0,0,IF(FR20=0,$E20,HH20-CF20))</f>
        <v>0</v>
      </c>
      <c r="HJ20" s="163">
        <f t="shared" si="20"/>
        <v>0</v>
      </c>
      <c r="HK20" s="163">
        <f t="shared" si="20"/>
        <v>0</v>
      </c>
      <c r="HL20" s="163">
        <f t="shared" si="20"/>
        <v>0</v>
      </c>
      <c r="HM20" s="163">
        <f t="shared" si="20"/>
        <v>0</v>
      </c>
      <c r="HN20" s="163">
        <f t="shared" si="20"/>
        <v>0</v>
      </c>
      <c r="HO20" s="163">
        <f t="shared" si="20"/>
        <v>0</v>
      </c>
      <c r="HP20" s="163">
        <f t="shared" si="20"/>
        <v>0</v>
      </c>
      <c r="HQ20" s="163">
        <f t="shared" si="20"/>
        <v>0</v>
      </c>
    </row>
    <row r="21" spans="2:225" ht="24" customHeight="1">
      <c r="B21" s="78">
        <v>17</v>
      </c>
      <c r="C21" s="55"/>
      <c r="D21" s="69"/>
      <c r="E21" s="205"/>
      <c r="F21" s="60"/>
      <c r="G21" s="60" t="s">
        <v>127</v>
      </c>
      <c r="H21" s="63"/>
      <c r="I21" s="172"/>
      <c r="J21" s="169">
        <f t="shared" si="7"/>
        <v>0</v>
      </c>
      <c r="K21" s="683">
        <f t="shared" ref="K21:Y24" si="74">IF(EM21&lt;1,0,GC21*$H21/100)</f>
        <v>0</v>
      </c>
      <c r="L21" s="683">
        <f t="shared" si="74"/>
        <v>0</v>
      </c>
      <c r="M21" s="683">
        <f t="shared" si="74"/>
        <v>0</v>
      </c>
      <c r="N21" s="683">
        <f t="shared" si="74"/>
        <v>0</v>
      </c>
      <c r="O21" s="683">
        <f t="shared" si="74"/>
        <v>0</v>
      </c>
      <c r="P21" s="683">
        <f t="shared" si="74"/>
        <v>0</v>
      </c>
      <c r="Q21" s="683">
        <f t="shared" si="74"/>
        <v>0</v>
      </c>
      <c r="R21" s="683">
        <f t="shared" si="74"/>
        <v>0</v>
      </c>
      <c r="S21" s="683">
        <f t="shared" si="74"/>
        <v>0</v>
      </c>
      <c r="T21" s="683">
        <f t="shared" si="74"/>
        <v>0</v>
      </c>
      <c r="U21" s="683">
        <f t="shared" si="74"/>
        <v>0</v>
      </c>
      <c r="V21" s="683">
        <f t="shared" si="74"/>
        <v>0</v>
      </c>
      <c r="W21" s="683">
        <f t="shared" si="74"/>
        <v>0</v>
      </c>
      <c r="X21" s="683">
        <f t="shared" si="74"/>
        <v>0</v>
      </c>
      <c r="Y21" s="683">
        <f t="shared" si="74"/>
        <v>0</v>
      </c>
      <c r="Z21" s="683">
        <f t="shared" si="70"/>
        <v>0</v>
      </c>
      <c r="AA21" s="683">
        <f t="shared" si="70"/>
        <v>0</v>
      </c>
      <c r="AB21" s="683">
        <f t="shared" si="70"/>
        <v>0</v>
      </c>
      <c r="AC21" s="683">
        <f t="shared" si="70"/>
        <v>0</v>
      </c>
      <c r="AD21" s="683">
        <f t="shared" si="70"/>
        <v>0</v>
      </c>
      <c r="AE21" s="683">
        <f t="shared" si="70"/>
        <v>0</v>
      </c>
      <c r="AF21" s="683">
        <f t="shared" si="70"/>
        <v>0</v>
      </c>
      <c r="AG21" s="683">
        <f t="shared" si="70"/>
        <v>0</v>
      </c>
      <c r="AH21" s="683">
        <f t="shared" si="70"/>
        <v>0</v>
      </c>
      <c r="AI21" s="683">
        <f t="shared" si="70"/>
        <v>0</v>
      </c>
      <c r="AJ21" s="683">
        <f t="shared" si="70"/>
        <v>0</v>
      </c>
      <c r="AK21" s="683">
        <f t="shared" si="70"/>
        <v>0</v>
      </c>
      <c r="AL21" s="679">
        <f t="shared" si="70"/>
        <v>0</v>
      </c>
      <c r="AM21" s="209">
        <f t="shared" si="70"/>
        <v>0</v>
      </c>
      <c r="AN21" s="209">
        <f t="shared" si="70"/>
        <v>0</v>
      </c>
      <c r="AO21" s="209">
        <f t="shared" si="70"/>
        <v>0</v>
      </c>
      <c r="AP21" s="209">
        <f>IF(FR21&lt;1,0,HH21*$H21/100)</f>
        <v>0</v>
      </c>
      <c r="AQ21" s="209">
        <f t="shared" si="10"/>
        <v>0</v>
      </c>
      <c r="AR21" s="209">
        <f t="shared" si="10"/>
        <v>0</v>
      </c>
      <c r="AS21" s="209">
        <f t="shared" si="10"/>
        <v>0</v>
      </c>
      <c r="AT21" s="209">
        <f t="shared" si="10"/>
        <v>0</v>
      </c>
      <c r="AU21" s="209">
        <f t="shared" si="10"/>
        <v>0</v>
      </c>
      <c r="AV21" s="945">
        <f t="shared" si="10"/>
        <v>0</v>
      </c>
      <c r="AW21" s="209">
        <f t="shared" si="11"/>
        <v>0</v>
      </c>
      <c r="AX21" s="209">
        <f t="shared" si="12"/>
        <v>0</v>
      </c>
      <c r="AY21" s="210">
        <f t="shared" si="12"/>
        <v>0</v>
      </c>
      <c r="AZ21" s="949">
        <f t="shared" si="21"/>
        <v>0</v>
      </c>
      <c r="BA21" s="209">
        <f t="shared" si="22"/>
        <v>0</v>
      </c>
      <c r="BB21" s="209">
        <f t="shared" si="23"/>
        <v>0</v>
      </c>
      <c r="BC21" s="209">
        <f t="shared" si="24"/>
        <v>0</v>
      </c>
      <c r="BD21" s="209">
        <f t="shared" si="25"/>
        <v>0</v>
      </c>
      <c r="BE21" s="209">
        <f t="shared" si="26"/>
        <v>0</v>
      </c>
      <c r="BF21" s="209">
        <f t="shared" si="27"/>
        <v>0</v>
      </c>
      <c r="BG21" s="209">
        <f t="shared" si="28"/>
        <v>0</v>
      </c>
      <c r="BH21" s="209">
        <f t="shared" si="29"/>
        <v>0</v>
      </c>
      <c r="BI21" s="209">
        <f t="shared" si="30"/>
        <v>0</v>
      </c>
      <c r="BJ21" s="209">
        <f t="shared" si="31"/>
        <v>0</v>
      </c>
      <c r="BK21" s="209">
        <f t="shared" si="32"/>
        <v>0</v>
      </c>
      <c r="BL21" s="209">
        <f t="shared" si="33"/>
        <v>0</v>
      </c>
      <c r="BM21" s="209">
        <f t="shared" si="34"/>
        <v>0</v>
      </c>
      <c r="BN21" s="209">
        <f t="shared" si="35"/>
        <v>0</v>
      </c>
      <c r="BO21" s="209">
        <f t="shared" si="36"/>
        <v>0</v>
      </c>
      <c r="BP21" s="209">
        <f t="shared" si="37"/>
        <v>0</v>
      </c>
      <c r="BQ21" s="209">
        <f t="shared" si="38"/>
        <v>0</v>
      </c>
      <c r="BR21" s="209">
        <f t="shared" si="39"/>
        <v>0</v>
      </c>
      <c r="BS21" s="209">
        <f t="shared" si="40"/>
        <v>0</v>
      </c>
      <c r="BT21" s="209">
        <f t="shared" si="41"/>
        <v>0</v>
      </c>
      <c r="BU21" s="209">
        <f t="shared" si="42"/>
        <v>0</v>
      </c>
      <c r="BV21" s="209">
        <f t="shared" si="43"/>
        <v>0</v>
      </c>
      <c r="BW21" s="209">
        <f t="shared" si="44"/>
        <v>0</v>
      </c>
      <c r="BX21" s="209">
        <f t="shared" si="45"/>
        <v>0</v>
      </c>
      <c r="BY21" s="209">
        <f t="shared" si="46"/>
        <v>0</v>
      </c>
      <c r="BZ21" s="209">
        <f t="shared" si="47"/>
        <v>0</v>
      </c>
      <c r="CA21" s="209">
        <f t="shared" si="48"/>
        <v>0</v>
      </c>
      <c r="CB21" s="209">
        <f t="shared" si="49"/>
        <v>0</v>
      </c>
      <c r="CC21" s="209">
        <f t="shared" si="50"/>
        <v>0</v>
      </c>
      <c r="CD21" s="209">
        <f t="shared" si="51"/>
        <v>0</v>
      </c>
      <c r="CE21" s="209">
        <f t="shared" si="52"/>
        <v>0</v>
      </c>
      <c r="CF21" s="209">
        <f t="shared" si="53"/>
        <v>0</v>
      </c>
      <c r="CG21" s="209">
        <f t="shared" si="54"/>
        <v>0</v>
      </c>
      <c r="CH21" s="209">
        <f t="shared" si="55"/>
        <v>0</v>
      </c>
      <c r="CI21" s="209">
        <f t="shared" si="56"/>
        <v>0</v>
      </c>
      <c r="CJ21" s="209">
        <f t="shared" si="57"/>
        <v>0</v>
      </c>
      <c r="CK21" s="209">
        <f t="shared" si="58"/>
        <v>0</v>
      </c>
      <c r="CL21" s="209">
        <f t="shared" si="59"/>
        <v>0</v>
      </c>
      <c r="CM21" s="209">
        <f t="shared" si="60"/>
        <v>0</v>
      </c>
      <c r="CN21" s="209">
        <f t="shared" si="61"/>
        <v>0</v>
      </c>
      <c r="CO21" s="210">
        <f t="shared" si="62"/>
        <v>0</v>
      </c>
      <c r="CS21" s="53">
        <f t="shared" si="63"/>
        <v>1</v>
      </c>
      <c r="CT21" s="163" t="e">
        <f t="shared" si="64"/>
        <v>#NUM!</v>
      </c>
      <c r="CU21" s="53">
        <f t="shared" si="65"/>
        <v>-28</v>
      </c>
      <c r="CV21" s="53">
        <f t="shared" si="65"/>
        <v>-27</v>
      </c>
      <c r="CW21" s="53">
        <f t="shared" si="65"/>
        <v>-26</v>
      </c>
      <c r="CX21" s="53">
        <f t="shared" si="65"/>
        <v>-25</v>
      </c>
      <c r="CY21" s="53">
        <f t="shared" si="65"/>
        <v>-24</v>
      </c>
      <c r="CZ21" s="53">
        <f t="shared" si="65"/>
        <v>-23</v>
      </c>
      <c r="DA21" s="53">
        <f t="shared" si="65"/>
        <v>-22</v>
      </c>
      <c r="DB21" s="53">
        <f t="shared" si="65"/>
        <v>-21</v>
      </c>
      <c r="DC21" s="53">
        <f t="shared" si="65"/>
        <v>-20</v>
      </c>
      <c r="DD21" s="53">
        <f t="shared" si="65"/>
        <v>-19</v>
      </c>
      <c r="DE21" s="53">
        <f t="shared" si="65"/>
        <v>-18</v>
      </c>
      <c r="DF21" s="53">
        <f t="shared" si="65"/>
        <v>-17</v>
      </c>
      <c r="DG21" s="53">
        <f t="shared" si="65"/>
        <v>-16</v>
      </c>
      <c r="DH21" s="53">
        <f t="shared" si="65"/>
        <v>-15</v>
      </c>
      <c r="DI21" s="53">
        <f t="shared" si="65"/>
        <v>-14</v>
      </c>
      <c r="DJ21" s="53">
        <f t="shared" si="65"/>
        <v>-13</v>
      </c>
      <c r="DK21" s="53">
        <f t="shared" si="67"/>
        <v>-12</v>
      </c>
      <c r="DL21" s="53">
        <f t="shared" si="67"/>
        <v>-11</v>
      </c>
      <c r="DM21" s="53">
        <f t="shared" si="67"/>
        <v>-10</v>
      </c>
      <c r="DN21" s="53">
        <f t="shared" si="67"/>
        <v>-9</v>
      </c>
      <c r="DO21" s="53">
        <f t="shared" si="67"/>
        <v>-8</v>
      </c>
      <c r="DP21" s="53">
        <f t="shared" si="67"/>
        <v>-7</v>
      </c>
      <c r="DQ21" s="53">
        <f t="shared" si="67"/>
        <v>-6</v>
      </c>
      <c r="DR21" s="53">
        <f t="shared" si="67"/>
        <v>-5</v>
      </c>
      <c r="DS21" s="53">
        <f t="shared" si="67"/>
        <v>-4</v>
      </c>
      <c r="DT21" s="53">
        <f t="shared" si="67"/>
        <v>-3</v>
      </c>
      <c r="DU21" s="53">
        <f t="shared" si="68"/>
        <v>-2</v>
      </c>
      <c r="DV21" s="53">
        <f t="shared" si="68"/>
        <v>-1</v>
      </c>
      <c r="DW21" s="53">
        <f t="shared" si="68"/>
        <v>0</v>
      </c>
      <c r="DX21" s="53">
        <f t="shared" si="68"/>
        <v>-1</v>
      </c>
      <c r="DY21" s="53">
        <f t="shared" si="68"/>
        <v>-1</v>
      </c>
      <c r="DZ21" s="53">
        <f t="shared" si="68"/>
        <v>-1</v>
      </c>
      <c r="EA21" s="53">
        <f t="shared" si="68"/>
        <v>-1</v>
      </c>
      <c r="EB21" s="53">
        <f t="shared" si="68"/>
        <v>-1</v>
      </c>
      <c r="EC21" s="53">
        <f t="shared" si="68"/>
        <v>-1</v>
      </c>
      <c r="ED21" s="53">
        <f t="shared" si="68"/>
        <v>-1</v>
      </c>
      <c r="EE21" s="53">
        <f t="shared" si="68"/>
        <v>-1</v>
      </c>
      <c r="EF21" s="53">
        <f t="shared" si="68"/>
        <v>-1</v>
      </c>
      <c r="EG21" s="53">
        <f t="shared" si="68"/>
        <v>-1</v>
      </c>
      <c r="EH21" s="53">
        <f t="shared" si="68"/>
        <v>-1</v>
      </c>
      <c r="EI21" s="53">
        <f t="shared" si="68"/>
        <v>-1</v>
      </c>
      <c r="EJ21" s="53">
        <f t="shared" si="68"/>
        <v>-1</v>
      </c>
      <c r="EL21" s="53">
        <f t="shared" ref="EL21:FA24" si="75">IF($D21+$F21+$I21&lt;EL$3,-1,EL$3-$D21+1)</f>
        <v>-28</v>
      </c>
      <c r="EM21" s="53">
        <f t="shared" si="75"/>
        <v>-27</v>
      </c>
      <c r="EN21" s="53">
        <f t="shared" si="75"/>
        <v>-26</v>
      </c>
      <c r="EO21" s="53">
        <f t="shared" si="75"/>
        <v>-25</v>
      </c>
      <c r="EP21" s="53">
        <f t="shared" si="75"/>
        <v>-24</v>
      </c>
      <c r="EQ21" s="53">
        <f t="shared" si="75"/>
        <v>-23</v>
      </c>
      <c r="ER21" s="53">
        <f t="shared" si="75"/>
        <v>-22</v>
      </c>
      <c r="ES21" s="53">
        <f t="shared" si="75"/>
        <v>-21</v>
      </c>
      <c r="ET21" s="53">
        <f t="shared" si="75"/>
        <v>-20</v>
      </c>
      <c r="EU21" s="53">
        <f t="shared" si="75"/>
        <v>-19</v>
      </c>
      <c r="EV21" s="53">
        <f t="shared" si="75"/>
        <v>-18</v>
      </c>
      <c r="EW21" s="53">
        <f t="shared" si="75"/>
        <v>-17</v>
      </c>
      <c r="EX21" s="53">
        <f t="shared" si="75"/>
        <v>-16</v>
      </c>
      <c r="EY21" s="53">
        <f t="shared" si="75"/>
        <v>-15</v>
      </c>
      <c r="EZ21" s="53">
        <f t="shared" si="75"/>
        <v>-14</v>
      </c>
      <c r="FA21" s="53">
        <f t="shared" si="75"/>
        <v>-13</v>
      </c>
      <c r="FB21" s="53">
        <f t="shared" si="71"/>
        <v>-12</v>
      </c>
      <c r="FC21" s="53">
        <f t="shared" si="71"/>
        <v>-11</v>
      </c>
      <c r="FD21" s="53">
        <f t="shared" si="71"/>
        <v>-10</v>
      </c>
      <c r="FE21" s="53">
        <f t="shared" si="71"/>
        <v>-9</v>
      </c>
      <c r="FF21" s="53">
        <f t="shared" si="71"/>
        <v>-8</v>
      </c>
      <c r="FG21" s="53">
        <f t="shared" si="71"/>
        <v>-7</v>
      </c>
      <c r="FH21" s="53">
        <f t="shared" si="71"/>
        <v>-6</v>
      </c>
      <c r="FI21" s="53">
        <f t="shared" si="71"/>
        <v>-5</v>
      </c>
      <c r="FJ21" s="53">
        <f t="shared" si="71"/>
        <v>-4</v>
      </c>
      <c r="FK21" s="53">
        <f t="shared" si="71"/>
        <v>-3</v>
      </c>
      <c r="FL21" s="53">
        <f t="shared" si="71"/>
        <v>-2</v>
      </c>
      <c r="FM21" s="53">
        <f t="shared" si="71"/>
        <v>-1</v>
      </c>
      <c r="FN21" s="53">
        <f t="shared" si="71"/>
        <v>0</v>
      </c>
      <c r="FO21" s="53">
        <f t="shared" si="71"/>
        <v>1</v>
      </c>
      <c r="FP21" s="53">
        <f t="shared" si="71"/>
        <v>-1</v>
      </c>
      <c r="FQ21" s="53">
        <f t="shared" si="71"/>
        <v>-1</v>
      </c>
      <c r="FR21" s="53">
        <f t="shared" si="71"/>
        <v>-1</v>
      </c>
      <c r="FS21" s="53">
        <f t="shared" si="71"/>
        <v>-1</v>
      </c>
      <c r="FT21" s="53">
        <f t="shared" si="71"/>
        <v>-1</v>
      </c>
      <c r="FU21" s="53">
        <f t="shared" si="71"/>
        <v>-1</v>
      </c>
      <c r="FV21" s="53">
        <f t="shared" si="71"/>
        <v>-1</v>
      </c>
      <c r="FW21" s="53">
        <f t="shared" si="71"/>
        <v>-1</v>
      </c>
      <c r="FX21" s="53">
        <f t="shared" si="71"/>
        <v>-1</v>
      </c>
      <c r="FY21" s="53">
        <f t="shared" si="71"/>
        <v>-1</v>
      </c>
      <c r="FZ21" s="53">
        <f t="shared" si="71"/>
        <v>-1</v>
      </c>
      <c r="GA21" s="53">
        <f t="shared" si="71"/>
        <v>-1</v>
      </c>
      <c r="GC21" s="163">
        <f t="shared" si="66"/>
        <v>0</v>
      </c>
      <c r="GD21" s="163">
        <f t="shared" ref="GD21:GR24" si="76">IF(EM21&lt;0,0,IF(EM21=0,$E21,GC21-BA21))</f>
        <v>0</v>
      </c>
      <c r="GE21" s="163">
        <f t="shared" si="76"/>
        <v>0</v>
      </c>
      <c r="GF21" s="163">
        <f t="shared" si="76"/>
        <v>0</v>
      </c>
      <c r="GG21" s="163">
        <f t="shared" si="76"/>
        <v>0</v>
      </c>
      <c r="GH21" s="163">
        <f t="shared" si="76"/>
        <v>0</v>
      </c>
      <c r="GI21" s="163">
        <f t="shared" si="76"/>
        <v>0</v>
      </c>
      <c r="GJ21" s="163">
        <f t="shared" si="76"/>
        <v>0</v>
      </c>
      <c r="GK21" s="163">
        <f t="shared" si="76"/>
        <v>0</v>
      </c>
      <c r="GL21" s="163">
        <f t="shared" si="76"/>
        <v>0</v>
      </c>
      <c r="GM21" s="163">
        <f t="shared" si="76"/>
        <v>0</v>
      </c>
      <c r="GN21" s="163">
        <f t="shared" si="76"/>
        <v>0</v>
      </c>
      <c r="GO21" s="163">
        <f t="shared" si="76"/>
        <v>0</v>
      </c>
      <c r="GP21" s="163">
        <f t="shared" si="76"/>
        <v>0</v>
      </c>
      <c r="GQ21" s="163">
        <f t="shared" si="76"/>
        <v>0</v>
      </c>
      <c r="GR21" s="163">
        <f t="shared" si="76"/>
        <v>0</v>
      </c>
      <c r="GS21" s="163">
        <f t="shared" si="72"/>
        <v>0</v>
      </c>
      <c r="GT21" s="163">
        <f t="shared" si="72"/>
        <v>0</v>
      </c>
      <c r="GU21" s="163">
        <f t="shared" si="72"/>
        <v>0</v>
      </c>
      <c r="GV21" s="163">
        <f t="shared" si="72"/>
        <v>0</v>
      </c>
      <c r="GW21" s="163">
        <f t="shared" si="72"/>
        <v>0</v>
      </c>
      <c r="GX21" s="163">
        <f t="shared" si="72"/>
        <v>0</v>
      </c>
      <c r="GY21" s="163">
        <f t="shared" si="72"/>
        <v>0</v>
      </c>
      <c r="GZ21" s="163">
        <f t="shared" si="72"/>
        <v>0</v>
      </c>
      <c r="HA21" s="163">
        <f t="shared" si="72"/>
        <v>0</v>
      </c>
      <c r="HB21" s="163">
        <f t="shared" si="72"/>
        <v>0</v>
      </c>
      <c r="HC21" s="163">
        <f t="shared" si="72"/>
        <v>0</v>
      </c>
      <c r="HD21" s="163">
        <f t="shared" si="72"/>
        <v>0</v>
      </c>
      <c r="HE21" s="163">
        <f t="shared" si="72"/>
        <v>0</v>
      </c>
      <c r="HF21" s="163">
        <f t="shared" si="72"/>
        <v>0</v>
      </c>
      <c r="HG21" s="163">
        <f t="shared" si="72"/>
        <v>0</v>
      </c>
      <c r="HH21" s="163">
        <f t="shared" si="72"/>
        <v>0</v>
      </c>
      <c r="HI21" s="163">
        <f t="shared" si="73"/>
        <v>0</v>
      </c>
      <c r="HJ21" s="163">
        <f t="shared" si="73"/>
        <v>0</v>
      </c>
      <c r="HK21" s="163">
        <f t="shared" si="73"/>
        <v>0</v>
      </c>
      <c r="HL21" s="163">
        <f t="shared" si="73"/>
        <v>0</v>
      </c>
      <c r="HM21" s="163">
        <f t="shared" si="73"/>
        <v>0</v>
      </c>
      <c r="HN21" s="163">
        <f t="shared" si="73"/>
        <v>0</v>
      </c>
      <c r="HO21" s="163">
        <f t="shared" si="73"/>
        <v>0</v>
      </c>
      <c r="HP21" s="163">
        <f t="shared" si="73"/>
        <v>0</v>
      </c>
      <c r="HQ21" s="163">
        <f t="shared" si="73"/>
        <v>0</v>
      </c>
    </row>
    <row r="22" spans="2:225" ht="24" customHeight="1">
      <c r="B22" s="78">
        <v>18</v>
      </c>
      <c r="C22" s="55"/>
      <c r="D22" s="69"/>
      <c r="E22" s="205"/>
      <c r="F22" s="60"/>
      <c r="G22" s="60" t="s">
        <v>127</v>
      </c>
      <c r="H22" s="63"/>
      <c r="I22" s="172"/>
      <c r="J22" s="169">
        <f t="shared" si="7"/>
        <v>0</v>
      </c>
      <c r="K22" s="683">
        <f t="shared" si="74"/>
        <v>0</v>
      </c>
      <c r="L22" s="683">
        <f t="shared" si="74"/>
        <v>0</v>
      </c>
      <c r="M22" s="683">
        <f t="shared" si="74"/>
        <v>0</v>
      </c>
      <c r="N22" s="683">
        <f t="shared" si="74"/>
        <v>0</v>
      </c>
      <c r="O22" s="683">
        <f t="shared" si="74"/>
        <v>0</v>
      </c>
      <c r="P22" s="683">
        <f t="shared" si="74"/>
        <v>0</v>
      </c>
      <c r="Q22" s="683">
        <f t="shared" si="74"/>
        <v>0</v>
      </c>
      <c r="R22" s="683">
        <f t="shared" si="74"/>
        <v>0</v>
      </c>
      <c r="S22" s="683">
        <f t="shared" si="74"/>
        <v>0</v>
      </c>
      <c r="T22" s="683">
        <f t="shared" si="74"/>
        <v>0</v>
      </c>
      <c r="U22" s="683">
        <f t="shared" si="74"/>
        <v>0</v>
      </c>
      <c r="V22" s="683">
        <f t="shared" si="74"/>
        <v>0</v>
      </c>
      <c r="W22" s="683">
        <f t="shared" si="74"/>
        <v>0</v>
      </c>
      <c r="X22" s="683">
        <f t="shared" si="74"/>
        <v>0</v>
      </c>
      <c r="Y22" s="683">
        <f t="shared" si="74"/>
        <v>0</v>
      </c>
      <c r="Z22" s="683">
        <f t="shared" si="70"/>
        <v>0</v>
      </c>
      <c r="AA22" s="683">
        <f t="shared" si="70"/>
        <v>0</v>
      </c>
      <c r="AB22" s="683">
        <f t="shared" si="70"/>
        <v>0</v>
      </c>
      <c r="AC22" s="683">
        <f t="shared" si="70"/>
        <v>0</v>
      </c>
      <c r="AD22" s="683">
        <f t="shared" si="70"/>
        <v>0</v>
      </c>
      <c r="AE22" s="683">
        <f t="shared" si="70"/>
        <v>0</v>
      </c>
      <c r="AF22" s="683">
        <f t="shared" si="70"/>
        <v>0</v>
      </c>
      <c r="AG22" s="683">
        <f t="shared" si="70"/>
        <v>0</v>
      </c>
      <c r="AH22" s="683">
        <f t="shared" si="70"/>
        <v>0</v>
      </c>
      <c r="AI22" s="683">
        <f t="shared" si="70"/>
        <v>0</v>
      </c>
      <c r="AJ22" s="683">
        <f t="shared" si="70"/>
        <v>0</v>
      </c>
      <c r="AK22" s="683">
        <f t="shared" si="70"/>
        <v>0</v>
      </c>
      <c r="AL22" s="679">
        <f t="shared" si="70"/>
        <v>0</v>
      </c>
      <c r="AM22" s="209">
        <f t="shared" si="70"/>
        <v>0</v>
      </c>
      <c r="AN22" s="209">
        <f t="shared" si="70"/>
        <v>0</v>
      </c>
      <c r="AO22" s="209">
        <f t="shared" si="70"/>
        <v>0</v>
      </c>
      <c r="AP22" s="209">
        <f>IF(FR22&lt;1,0,HH22*$H22/100)</f>
        <v>0</v>
      </c>
      <c r="AQ22" s="209">
        <f t="shared" si="10"/>
        <v>0</v>
      </c>
      <c r="AR22" s="209">
        <f t="shared" si="10"/>
        <v>0</v>
      </c>
      <c r="AS22" s="209">
        <f t="shared" si="10"/>
        <v>0</v>
      </c>
      <c r="AT22" s="209">
        <f t="shared" si="10"/>
        <v>0</v>
      </c>
      <c r="AU22" s="209">
        <f t="shared" si="10"/>
        <v>0</v>
      </c>
      <c r="AV22" s="945">
        <f t="shared" si="10"/>
        <v>0</v>
      </c>
      <c r="AW22" s="209">
        <f t="shared" si="11"/>
        <v>0</v>
      </c>
      <c r="AX22" s="209">
        <f t="shared" si="12"/>
        <v>0</v>
      </c>
      <c r="AY22" s="210">
        <f t="shared" si="12"/>
        <v>0</v>
      </c>
      <c r="AZ22" s="949">
        <f t="shared" si="21"/>
        <v>0</v>
      </c>
      <c r="BA22" s="209">
        <f t="shared" si="22"/>
        <v>0</v>
      </c>
      <c r="BB22" s="209">
        <f t="shared" si="23"/>
        <v>0</v>
      </c>
      <c r="BC22" s="209">
        <f t="shared" si="24"/>
        <v>0</v>
      </c>
      <c r="BD22" s="209">
        <f t="shared" si="25"/>
        <v>0</v>
      </c>
      <c r="BE22" s="209">
        <f t="shared" si="26"/>
        <v>0</v>
      </c>
      <c r="BF22" s="209">
        <f t="shared" si="27"/>
        <v>0</v>
      </c>
      <c r="BG22" s="209">
        <f t="shared" si="28"/>
        <v>0</v>
      </c>
      <c r="BH22" s="209">
        <f t="shared" si="29"/>
        <v>0</v>
      </c>
      <c r="BI22" s="209">
        <f t="shared" si="30"/>
        <v>0</v>
      </c>
      <c r="BJ22" s="209">
        <f t="shared" si="31"/>
        <v>0</v>
      </c>
      <c r="BK22" s="209">
        <f t="shared" si="32"/>
        <v>0</v>
      </c>
      <c r="BL22" s="209">
        <f t="shared" si="33"/>
        <v>0</v>
      </c>
      <c r="BM22" s="209">
        <f t="shared" si="34"/>
        <v>0</v>
      </c>
      <c r="BN22" s="209">
        <f t="shared" si="35"/>
        <v>0</v>
      </c>
      <c r="BO22" s="209">
        <f t="shared" si="36"/>
        <v>0</v>
      </c>
      <c r="BP22" s="209">
        <f t="shared" si="37"/>
        <v>0</v>
      </c>
      <c r="BQ22" s="209">
        <f t="shared" si="38"/>
        <v>0</v>
      </c>
      <c r="BR22" s="209">
        <f t="shared" si="39"/>
        <v>0</v>
      </c>
      <c r="BS22" s="209">
        <f t="shared" si="40"/>
        <v>0</v>
      </c>
      <c r="BT22" s="209">
        <f t="shared" si="41"/>
        <v>0</v>
      </c>
      <c r="BU22" s="209">
        <f t="shared" si="42"/>
        <v>0</v>
      </c>
      <c r="BV22" s="209">
        <f t="shared" si="43"/>
        <v>0</v>
      </c>
      <c r="BW22" s="209">
        <f t="shared" si="44"/>
        <v>0</v>
      </c>
      <c r="BX22" s="209">
        <f t="shared" si="45"/>
        <v>0</v>
      </c>
      <c r="BY22" s="209">
        <f t="shared" si="46"/>
        <v>0</v>
      </c>
      <c r="BZ22" s="209">
        <f t="shared" si="47"/>
        <v>0</v>
      </c>
      <c r="CA22" s="209">
        <f t="shared" si="48"/>
        <v>0</v>
      </c>
      <c r="CB22" s="209">
        <f t="shared" si="49"/>
        <v>0</v>
      </c>
      <c r="CC22" s="209">
        <f t="shared" si="50"/>
        <v>0</v>
      </c>
      <c r="CD22" s="209">
        <f t="shared" si="51"/>
        <v>0</v>
      </c>
      <c r="CE22" s="209">
        <f t="shared" si="52"/>
        <v>0</v>
      </c>
      <c r="CF22" s="209">
        <f t="shared" si="53"/>
        <v>0</v>
      </c>
      <c r="CG22" s="209">
        <f t="shared" si="54"/>
        <v>0</v>
      </c>
      <c r="CH22" s="209">
        <f t="shared" si="55"/>
        <v>0</v>
      </c>
      <c r="CI22" s="209">
        <f t="shared" si="56"/>
        <v>0</v>
      </c>
      <c r="CJ22" s="209">
        <f t="shared" si="57"/>
        <v>0</v>
      </c>
      <c r="CK22" s="209">
        <f t="shared" si="58"/>
        <v>0</v>
      </c>
      <c r="CL22" s="209">
        <f t="shared" si="59"/>
        <v>0</v>
      </c>
      <c r="CM22" s="209">
        <f t="shared" si="60"/>
        <v>0</v>
      </c>
      <c r="CN22" s="209">
        <f t="shared" si="61"/>
        <v>0</v>
      </c>
      <c r="CO22" s="210">
        <f t="shared" si="62"/>
        <v>0</v>
      </c>
      <c r="CS22" s="53">
        <f t="shared" si="63"/>
        <v>1</v>
      </c>
      <c r="CT22" s="163" t="e">
        <f t="shared" si="64"/>
        <v>#NUM!</v>
      </c>
      <c r="CU22" s="53">
        <f t="shared" si="65"/>
        <v>-28</v>
      </c>
      <c r="CV22" s="53">
        <f t="shared" si="65"/>
        <v>-27</v>
      </c>
      <c r="CW22" s="53">
        <f t="shared" si="65"/>
        <v>-26</v>
      </c>
      <c r="CX22" s="53">
        <f t="shared" si="65"/>
        <v>-25</v>
      </c>
      <c r="CY22" s="53">
        <f t="shared" si="65"/>
        <v>-24</v>
      </c>
      <c r="CZ22" s="53">
        <f t="shared" si="65"/>
        <v>-23</v>
      </c>
      <c r="DA22" s="53">
        <f t="shared" si="65"/>
        <v>-22</v>
      </c>
      <c r="DB22" s="53">
        <f t="shared" si="65"/>
        <v>-21</v>
      </c>
      <c r="DC22" s="53">
        <f t="shared" si="65"/>
        <v>-20</v>
      </c>
      <c r="DD22" s="53">
        <f t="shared" si="65"/>
        <v>-19</v>
      </c>
      <c r="DE22" s="53">
        <f t="shared" si="65"/>
        <v>-18</v>
      </c>
      <c r="DF22" s="53">
        <f t="shared" si="65"/>
        <v>-17</v>
      </c>
      <c r="DG22" s="53">
        <f t="shared" si="65"/>
        <v>-16</v>
      </c>
      <c r="DH22" s="53">
        <f t="shared" si="65"/>
        <v>-15</v>
      </c>
      <c r="DI22" s="53">
        <f t="shared" si="65"/>
        <v>-14</v>
      </c>
      <c r="DJ22" s="53">
        <f t="shared" si="65"/>
        <v>-13</v>
      </c>
      <c r="DK22" s="53">
        <f t="shared" si="67"/>
        <v>-12</v>
      </c>
      <c r="DL22" s="53">
        <f t="shared" si="67"/>
        <v>-11</v>
      </c>
      <c r="DM22" s="53">
        <f t="shared" si="67"/>
        <v>-10</v>
      </c>
      <c r="DN22" s="53">
        <f t="shared" si="67"/>
        <v>-9</v>
      </c>
      <c r="DO22" s="53">
        <f t="shared" si="67"/>
        <v>-8</v>
      </c>
      <c r="DP22" s="53">
        <f t="shared" si="67"/>
        <v>-7</v>
      </c>
      <c r="DQ22" s="53">
        <f t="shared" si="67"/>
        <v>-6</v>
      </c>
      <c r="DR22" s="53">
        <f t="shared" si="67"/>
        <v>-5</v>
      </c>
      <c r="DS22" s="53">
        <f t="shared" si="67"/>
        <v>-4</v>
      </c>
      <c r="DT22" s="53">
        <f t="shared" si="67"/>
        <v>-3</v>
      </c>
      <c r="DU22" s="53">
        <f t="shared" si="68"/>
        <v>-2</v>
      </c>
      <c r="DV22" s="53">
        <f t="shared" si="68"/>
        <v>-1</v>
      </c>
      <c r="DW22" s="53">
        <f t="shared" si="68"/>
        <v>0</v>
      </c>
      <c r="DX22" s="53">
        <f t="shared" si="68"/>
        <v>-1</v>
      </c>
      <c r="DY22" s="53">
        <f t="shared" si="68"/>
        <v>-1</v>
      </c>
      <c r="DZ22" s="53">
        <f t="shared" si="68"/>
        <v>-1</v>
      </c>
      <c r="EA22" s="53">
        <f t="shared" si="68"/>
        <v>-1</v>
      </c>
      <c r="EB22" s="53">
        <f t="shared" si="68"/>
        <v>-1</v>
      </c>
      <c r="EC22" s="53">
        <f t="shared" si="68"/>
        <v>-1</v>
      </c>
      <c r="ED22" s="53">
        <f t="shared" si="68"/>
        <v>-1</v>
      </c>
      <c r="EE22" s="53">
        <f t="shared" si="68"/>
        <v>-1</v>
      </c>
      <c r="EF22" s="53">
        <f t="shared" si="68"/>
        <v>-1</v>
      </c>
      <c r="EG22" s="53">
        <f t="shared" si="68"/>
        <v>-1</v>
      </c>
      <c r="EH22" s="53">
        <f t="shared" si="68"/>
        <v>-1</v>
      </c>
      <c r="EI22" s="53">
        <f t="shared" si="68"/>
        <v>-1</v>
      </c>
      <c r="EJ22" s="53">
        <f t="shared" si="68"/>
        <v>-1</v>
      </c>
      <c r="EL22" s="53">
        <f t="shared" si="75"/>
        <v>-28</v>
      </c>
      <c r="EM22" s="53">
        <f t="shared" si="75"/>
        <v>-27</v>
      </c>
      <c r="EN22" s="53">
        <f t="shared" si="75"/>
        <v>-26</v>
      </c>
      <c r="EO22" s="53">
        <f t="shared" si="75"/>
        <v>-25</v>
      </c>
      <c r="EP22" s="53">
        <f t="shared" si="75"/>
        <v>-24</v>
      </c>
      <c r="EQ22" s="53">
        <f t="shared" si="75"/>
        <v>-23</v>
      </c>
      <c r="ER22" s="53">
        <f t="shared" si="75"/>
        <v>-22</v>
      </c>
      <c r="ES22" s="53">
        <f t="shared" si="75"/>
        <v>-21</v>
      </c>
      <c r="ET22" s="53">
        <f t="shared" si="75"/>
        <v>-20</v>
      </c>
      <c r="EU22" s="53">
        <f t="shared" si="75"/>
        <v>-19</v>
      </c>
      <c r="EV22" s="53">
        <f t="shared" si="75"/>
        <v>-18</v>
      </c>
      <c r="EW22" s="53">
        <f t="shared" si="75"/>
        <v>-17</v>
      </c>
      <c r="EX22" s="53">
        <f t="shared" si="75"/>
        <v>-16</v>
      </c>
      <c r="EY22" s="53">
        <f t="shared" si="75"/>
        <v>-15</v>
      </c>
      <c r="EZ22" s="53">
        <f t="shared" si="75"/>
        <v>-14</v>
      </c>
      <c r="FA22" s="53">
        <f t="shared" si="75"/>
        <v>-13</v>
      </c>
      <c r="FB22" s="53">
        <f t="shared" si="71"/>
        <v>-12</v>
      </c>
      <c r="FC22" s="53">
        <f t="shared" si="71"/>
        <v>-11</v>
      </c>
      <c r="FD22" s="53">
        <f t="shared" si="71"/>
        <v>-10</v>
      </c>
      <c r="FE22" s="53">
        <f t="shared" si="71"/>
        <v>-9</v>
      </c>
      <c r="FF22" s="53">
        <f t="shared" si="71"/>
        <v>-8</v>
      </c>
      <c r="FG22" s="53">
        <f t="shared" si="71"/>
        <v>-7</v>
      </c>
      <c r="FH22" s="53">
        <f t="shared" si="71"/>
        <v>-6</v>
      </c>
      <c r="FI22" s="53">
        <f t="shared" si="71"/>
        <v>-5</v>
      </c>
      <c r="FJ22" s="53">
        <f t="shared" si="71"/>
        <v>-4</v>
      </c>
      <c r="FK22" s="53">
        <f t="shared" si="71"/>
        <v>-3</v>
      </c>
      <c r="FL22" s="53">
        <f t="shared" si="71"/>
        <v>-2</v>
      </c>
      <c r="FM22" s="53">
        <f t="shared" si="71"/>
        <v>-1</v>
      </c>
      <c r="FN22" s="53">
        <f t="shared" si="71"/>
        <v>0</v>
      </c>
      <c r="FO22" s="53">
        <f t="shared" si="71"/>
        <v>1</v>
      </c>
      <c r="FP22" s="53">
        <f t="shared" si="71"/>
        <v>-1</v>
      </c>
      <c r="FQ22" s="53">
        <f t="shared" si="71"/>
        <v>-1</v>
      </c>
      <c r="FR22" s="53">
        <f t="shared" si="71"/>
        <v>-1</v>
      </c>
      <c r="FS22" s="53">
        <f t="shared" si="71"/>
        <v>-1</v>
      </c>
      <c r="FT22" s="53">
        <f t="shared" si="71"/>
        <v>-1</v>
      </c>
      <c r="FU22" s="53">
        <f t="shared" si="71"/>
        <v>-1</v>
      </c>
      <c r="FV22" s="53">
        <f t="shared" si="71"/>
        <v>-1</v>
      </c>
      <c r="FW22" s="53">
        <f t="shared" si="71"/>
        <v>-1</v>
      </c>
      <c r="FX22" s="53">
        <f t="shared" si="71"/>
        <v>-1</v>
      </c>
      <c r="FY22" s="53">
        <f t="shared" si="71"/>
        <v>-1</v>
      </c>
      <c r="FZ22" s="53">
        <f t="shared" si="71"/>
        <v>-1</v>
      </c>
      <c r="GA22" s="53">
        <f t="shared" si="71"/>
        <v>-1</v>
      </c>
      <c r="GC22" s="163">
        <f t="shared" si="66"/>
        <v>0</v>
      </c>
      <c r="GD22" s="163">
        <f t="shared" si="76"/>
        <v>0</v>
      </c>
      <c r="GE22" s="163">
        <f t="shared" si="76"/>
        <v>0</v>
      </c>
      <c r="GF22" s="163">
        <f t="shared" si="76"/>
        <v>0</v>
      </c>
      <c r="GG22" s="163">
        <f t="shared" si="76"/>
        <v>0</v>
      </c>
      <c r="GH22" s="163">
        <f t="shared" si="76"/>
        <v>0</v>
      </c>
      <c r="GI22" s="163">
        <f t="shared" si="76"/>
        <v>0</v>
      </c>
      <c r="GJ22" s="163">
        <f t="shared" si="76"/>
        <v>0</v>
      </c>
      <c r="GK22" s="163">
        <f t="shared" si="76"/>
        <v>0</v>
      </c>
      <c r="GL22" s="163">
        <f t="shared" si="76"/>
        <v>0</v>
      </c>
      <c r="GM22" s="163">
        <f t="shared" si="76"/>
        <v>0</v>
      </c>
      <c r="GN22" s="163">
        <f t="shared" si="76"/>
        <v>0</v>
      </c>
      <c r="GO22" s="163">
        <f t="shared" si="76"/>
        <v>0</v>
      </c>
      <c r="GP22" s="163">
        <f t="shared" si="76"/>
        <v>0</v>
      </c>
      <c r="GQ22" s="163">
        <f t="shared" si="76"/>
        <v>0</v>
      </c>
      <c r="GR22" s="163">
        <f t="shared" si="76"/>
        <v>0</v>
      </c>
      <c r="GS22" s="163">
        <f t="shared" si="72"/>
        <v>0</v>
      </c>
      <c r="GT22" s="163">
        <f t="shared" si="72"/>
        <v>0</v>
      </c>
      <c r="GU22" s="163">
        <f t="shared" si="72"/>
        <v>0</v>
      </c>
      <c r="GV22" s="163">
        <f t="shared" si="72"/>
        <v>0</v>
      </c>
      <c r="GW22" s="163">
        <f t="shared" si="72"/>
        <v>0</v>
      </c>
      <c r="GX22" s="163">
        <f t="shared" si="72"/>
        <v>0</v>
      </c>
      <c r="GY22" s="163">
        <f t="shared" si="72"/>
        <v>0</v>
      </c>
      <c r="GZ22" s="163">
        <f t="shared" si="72"/>
        <v>0</v>
      </c>
      <c r="HA22" s="163">
        <f t="shared" si="72"/>
        <v>0</v>
      </c>
      <c r="HB22" s="163">
        <f t="shared" si="72"/>
        <v>0</v>
      </c>
      <c r="HC22" s="163">
        <f t="shared" si="72"/>
        <v>0</v>
      </c>
      <c r="HD22" s="163">
        <f t="shared" si="72"/>
        <v>0</v>
      </c>
      <c r="HE22" s="163">
        <f t="shared" si="72"/>
        <v>0</v>
      </c>
      <c r="HF22" s="163">
        <f t="shared" si="72"/>
        <v>0</v>
      </c>
      <c r="HG22" s="163">
        <f t="shared" si="72"/>
        <v>0</v>
      </c>
      <c r="HH22" s="163">
        <f t="shared" si="72"/>
        <v>0</v>
      </c>
      <c r="HI22" s="163">
        <f t="shared" si="73"/>
        <v>0</v>
      </c>
      <c r="HJ22" s="163">
        <f t="shared" si="73"/>
        <v>0</v>
      </c>
      <c r="HK22" s="163">
        <f t="shared" si="73"/>
        <v>0</v>
      </c>
      <c r="HL22" s="163">
        <f t="shared" si="73"/>
        <v>0</v>
      </c>
      <c r="HM22" s="163">
        <f t="shared" si="73"/>
        <v>0</v>
      </c>
      <c r="HN22" s="163">
        <f t="shared" si="73"/>
        <v>0</v>
      </c>
      <c r="HO22" s="163">
        <f t="shared" si="73"/>
        <v>0</v>
      </c>
      <c r="HP22" s="163">
        <f t="shared" si="73"/>
        <v>0</v>
      </c>
      <c r="HQ22" s="163">
        <f t="shared" si="73"/>
        <v>0</v>
      </c>
    </row>
    <row r="23" spans="2:225" ht="24" customHeight="1">
      <c r="B23" s="78">
        <v>19</v>
      </c>
      <c r="C23" s="55"/>
      <c r="D23" s="69"/>
      <c r="E23" s="205"/>
      <c r="F23" s="60"/>
      <c r="G23" s="60" t="s">
        <v>127</v>
      </c>
      <c r="H23" s="63"/>
      <c r="I23" s="172"/>
      <c r="J23" s="169">
        <f t="shared" si="7"/>
        <v>0</v>
      </c>
      <c r="K23" s="683">
        <f t="shared" si="74"/>
        <v>0</v>
      </c>
      <c r="L23" s="683">
        <f t="shared" si="74"/>
        <v>0</v>
      </c>
      <c r="M23" s="683">
        <f t="shared" si="74"/>
        <v>0</v>
      </c>
      <c r="N23" s="683">
        <f t="shared" si="74"/>
        <v>0</v>
      </c>
      <c r="O23" s="683">
        <f t="shared" si="74"/>
        <v>0</v>
      </c>
      <c r="P23" s="683">
        <f t="shared" si="74"/>
        <v>0</v>
      </c>
      <c r="Q23" s="683">
        <f t="shared" si="74"/>
        <v>0</v>
      </c>
      <c r="R23" s="683">
        <f t="shared" si="74"/>
        <v>0</v>
      </c>
      <c r="S23" s="683">
        <f t="shared" si="74"/>
        <v>0</v>
      </c>
      <c r="T23" s="683">
        <f t="shared" si="74"/>
        <v>0</v>
      </c>
      <c r="U23" s="683">
        <f t="shared" si="74"/>
        <v>0</v>
      </c>
      <c r="V23" s="683">
        <f t="shared" si="74"/>
        <v>0</v>
      </c>
      <c r="W23" s="683">
        <f t="shared" si="74"/>
        <v>0</v>
      </c>
      <c r="X23" s="683">
        <f t="shared" si="74"/>
        <v>0</v>
      </c>
      <c r="Y23" s="683">
        <f t="shared" si="74"/>
        <v>0</v>
      </c>
      <c r="Z23" s="683">
        <f t="shared" si="70"/>
        <v>0</v>
      </c>
      <c r="AA23" s="683">
        <f t="shared" si="70"/>
        <v>0</v>
      </c>
      <c r="AB23" s="683">
        <f t="shared" si="70"/>
        <v>0</v>
      </c>
      <c r="AC23" s="683">
        <f t="shared" si="70"/>
        <v>0</v>
      </c>
      <c r="AD23" s="683">
        <f t="shared" si="70"/>
        <v>0</v>
      </c>
      <c r="AE23" s="683">
        <f t="shared" si="70"/>
        <v>0</v>
      </c>
      <c r="AF23" s="683">
        <f t="shared" si="70"/>
        <v>0</v>
      </c>
      <c r="AG23" s="683">
        <f t="shared" si="70"/>
        <v>0</v>
      </c>
      <c r="AH23" s="683">
        <f t="shared" si="70"/>
        <v>0</v>
      </c>
      <c r="AI23" s="683">
        <f t="shared" si="70"/>
        <v>0</v>
      </c>
      <c r="AJ23" s="683">
        <f t="shared" si="70"/>
        <v>0</v>
      </c>
      <c r="AK23" s="683">
        <f t="shared" si="70"/>
        <v>0</v>
      </c>
      <c r="AL23" s="679">
        <f t="shared" si="70"/>
        <v>0</v>
      </c>
      <c r="AM23" s="209">
        <f t="shared" si="70"/>
        <v>0</v>
      </c>
      <c r="AN23" s="209">
        <f t="shared" si="70"/>
        <v>0</v>
      </c>
      <c r="AO23" s="209">
        <f t="shared" si="70"/>
        <v>0</v>
      </c>
      <c r="AP23" s="209">
        <f>IF(FR23&lt;1,0,HH23*$H23/100)</f>
        <v>0</v>
      </c>
      <c r="AQ23" s="209">
        <f t="shared" si="10"/>
        <v>0</v>
      </c>
      <c r="AR23" s="209">
        <f t="shared" si="10"/>
        <v>0</v>
      </c>
      <c r="AS23" s="209">
        <f t="shared" si="10"/>
        <v>0</v>
      </c>
      <c r="AT23" s="209">
        <f t="shared" si="10"/>
        <v>0</v>
      </c>
      <c r="AU23" s="209">
        <f t="shared" si="10"/>
        <v>0</v>
      </c>
      <c r="AV23" s="945">
        <f t="shared" si="10"/>
        <v>0</v>
      </c>
      <c r="AW23" s="209">
        <f t="shared" si="11"/>
        <v>0</v>
      </c>
      <c r="AX23" s="209">
        <f t="shared" si="12"/>
        <v>0</v>
      </c>
      <c r="AY23" s="210">
        <f t="shared" si="12"/>
        <v>0</v>
      </c>
      <c r="AZ23" s="949">
        <f t="shared" si="21"/>
        <v>0</v>
      </c>
      <c r="BA23" s="209">
        <f t="shared" si="22"/>
        <v>0</v>
      </c>
      <c r="BB23" s="209">
        <f t="shared" si="23"/>
        <v>0</v>
      </c>
      <c r="BC23" s="209">
        <f t="shared" si="24"/>
        <v>0</v>
      </c>
      <c r="BD23" s="209">
        <f t="shared" si="25"/>
        <v>0</v>
      </c>
      <c r="BE23" s="209">
        <f t="shared" si="26"/>
        <v>0</v>
      </c>
      <c r="BF23" s="209">
        <f t="shared" si="27"/>
        <v>0</v>
      </c>
      <c r="BG23" s="209">
        <f t="shared" si="28"/>
        <v>0</v>
      </c>
      <c r="BH23" s="209">
        <f t="shared" si="29"/>
        <v>0</v>
      </c>
      <c r="BI23" s="209">
        <f t="shared" si="30"/>
        <v>0</v>
      </c>
      <c r="BJ23" s="209">
        <f t="shared" si="31"/>
        <v>0</v>
      </c>
      <c r="BK23" s="209">
        <f t="shared" si="32"/>
        <v>0</v>
      </c>
      <c r="BL23" s="209">
        <f t="shared" si="33"/>
        <v>0</v>
      </c>
      <c r="BM23" s="209">
        <f t="shared" si="34"/>
        <v>0</v>
      </c>
      <c r="BN23" s="209">
        <f t="shared" si="35"/>
        <v>0</v>
      </c>
      <c r="BO23" s="209">
        <f t="shared" si="36"/>
        <v>0</v>
      </c>
      <c r="BP23" s="209">
        <f t="shared" si="37"/>
        <v>0</v>
      </c>
      <c r="BQ23" s="209">
        <f t="shared" si="38"/>
        <v>0</v>
      </c>
      <c r="BR23" s="209">
        <f t="shared" si="39"/>
        <v>0</v>
      </c>
      <c r="BS23" s="209">
        <f t="shared" si="40"/>
        <v>0</v>
      </c>
      <c r="BT23" s="209">
        <f t="shared" si="41"/>
        <v>0</v>
      </c>
      <c r="BU23" s="209">
        <f t="shared" si="42"/>
        <v>0</v>
      </c>
      <c r="BV23" s="209">
        <f t="shared" si="43"/>
        <v>0</v>
      </c>
      <c r="BW23" s="209">
        <f t="shared" si="44"/>
        <v>0</v>
      </c>
      <c r="BX23" s="209">
        <f t="shared" si="45"/>
        <v>0</v>
      </c>
      <c r="BY23" s="209">
        <f t="shared" si="46"/>
        <v>0</v>
      </c>
      <c r="BZ23" s="209">
        <f t="shared" si="47"/>
        <v>0</v>
      </c>
      <c r="CA23" s="209">
        <f t="shared" si="48"/>
        <v>0</v>
      </c>
      <c r="CB23" s="209">
        <f t="shared" si="49"/>
        <v>0</v>
      </c>
      <c r="CC23" s="209">
        <f t="shared" si="50"/>
        <v>0</v>
      </c>
      <c r="CD23" s="209">
        <f t="shared" si="51"/>
        <v>0</v>
      </c>
      <c r="CE23" s="209">
        <f t="shared" si="52"/>
        <v>0</v>
      </c>
      <c r="CF23" s="209">
        <f t="shared" si="53"/>
        <v>0</v>
      </c>
      <c r="CG23" s="209">
        <f t="shared" si="54"/>
        <v>0</v>
      </c>
      <c r="CH23" s="209">
        <f t="shared" si="55"/>
        <v>0</v>
      </c>
      <c r="CI23" s="209">
        <f t="shared" si="56"/>
        <v>0</v>
      </c>
      <c r="CJ23" s="209">
        <f t="shared" si="57"/>
        <v>0</v>
      </c>
      <c r="CK23" s="209">
        <f t="shared" si="58"/>
        <v>0</v>
      </c>
      <c r="CL23" s="209">
        <f t="shared" si="59"/>
        <v>0</v>
      </c>
      <c r="CM23" s="209">
        <f t="shared" si="60"/>
        <v>0</v>
      </c>
      <c r="CN23" s="209">
        <f t="shared" si="61"/>
        <v>0</v>
      </c>
      <c r="CO23" s="210">
        <f t="shared" si="62"/>
        <v>0</v>
      </c>
      <c r="CS23" s="53">
        <f t="shared" si="63"/>
        <v>1</v>
      </c>
      <c r="CT23" s="163" t="e">
        <f t="shared" si="64"/>
        <v>#NUM!</v>
      </c>
      <c r="CU23" s="53">
        <f t="shared" si="65"/>
        <v>-28</v>
      </c>
      <c r="CV23" s="53">
        <f t="shared" si="65"/>
        <v>-27</v>
      </c>
      <c r="CW23" s="53">
        <f t="shared" si="65"/>
        <v>-26</v>
      </c>
      <c r="CX23" s="53">
        <f t="shared" si="65"/>
        <v>-25</v>
      </c>
      <c r="CY23" s="53">
        <f t="shared" si="65"/>
        <v>-24</v>
      </c>
      <c r="CZ23" s="53">
        <f t="shared" si="65"/>
        <v>-23</v>
      </c>
      <c r="DA23" s="53">
        <f t="shared" si="65"/>
        <v>-22</v>
      </c>
      <c r="DB23" s="53">
        <f t="shared" si="65"/>
        <v>-21</v>
      </c>
      <c r="DC23" s="53">
        <f t="shared" si="65"/>
        <v>-20</v>
      </c>
      <c r="DD23" s="53">
        <f t="shared" si="65"/>
        <v>-19</v>
      </c>
      <c r="DE23" s="53">
        <f t="shared" si="65"/>
        <v>-18</v>
      </c>
      <c r="DF23" s="53">
        <f t="shared" si="65"/>
        <v>-17</v>
      </c>
      <c r="DG23" s="53">
        <f t="shared" si="65"/>
        <v>-16</v>
      </c>
      <c r="DH23" s="53">
        <f t="shared" si="65"/>
        <v>-15</v>
      </c>
      <c r="DI23" s="53">
        <f t="shared" si="65"/>
        <v>-14</v>
      </c>
      <c r="DJ23" s="53">
        <f t="shared" si="65"/>
        <v>-13</v>
      </c>
      <c r="DK23" s="53">
        <f t="shared" si="67"/>
        <v>-12</v>
      </c>
      <c r="DL23" s="53">
        <f t="shared" si="67"/>
        <v>-11</v>
      </c>
      <c r="DM23" s="53">
        <f t="shared" si="67"/>
        <v>-10</v>
      </c>
      <c r="DN23" s="53">
        <f t="shared" si="67"/>
        <v>-9</v>
      </c>
      <c r="DO23" s="53">
        <f t="shared" si="67"/>
        <v>-8</v>
      </c>
      <c r="DP23" s="53">
        <f t="shared" si="67"/>
        <v>-7</v>
      </c>
      <c r="DQ23" s="53">
        <f t="shared" si="67"/>
        <v>-6</v>
      </c>
      <c r="DR23" s="53">
        <f t="shared" si="67"/>
        <v>-5</v>
      </c>
      <c r="DS23" s="53">
        <f t="shared" si="67"/>
        <v>-4</v>
      </c>
      <c r="DT23" s="53">
        <f t="shared" si="67"/>
        <v>-3</v>
      </c>
      <c r="DU23" s="53">
        <f t="shared" si="68"/>
        <v>-2</v>
      </c>
      <c r="DV23" s="53">
        <f t="shared" si="68"/>
        <v>-1</v>
      </c>
      <c r="DW23" s="53">
        <f t="shared" si="68"/>
        <v>0</v>
      </c>
      <c r="DX23" s="53">
        <f t="shared" si="68"/>
        <v>-1</v>
      </c>
      <c r="DY23" s="53">
        <f t="shared" si="68"/>
        <v>-1</v>
      </c>
      <c r="DZ23" s="53">
        <f t="shared" si="68"/>
        <v>-1</v>
      </c>
      <c r="EA23" s="53">
        <f t="shared" si="68"/>
        <v>-1</v>
      </c>
      <c r="EB23" s="53">
        <f t="shared" si="68"/>
        <v>-1</v>
      </c>
      <c r="EC23" s="53">
        <f t="shared" si="68"/>
        <v>-1</v>
      </c>
      <c r="ED23" s="53">
        <f t="shared" si="68"/>
        <v>-1</v>
      </c>
      <c r="EE23" s="53">
        <f t="shared" si="68"/>
        <v>-1</v>
      </c>
      <c r="EF23" s="53">
        <f t="shared" si="68"/>
        <v>-1</v>
      </c>
      <c r="EG23" s="53">
        <f t="shared" si="68"/>
        <v>-1</v>
      </c>
      <c r="EH23" s="53">
        <f t="shared" si="68"/>
        <v>-1</v>
      </c>
      <c r="EI23" s="53">
        <f t="shared" si="68"/>
        <v>-1</v>
      </c>
      <c r="EJ23" s="53">
        <f t="shared" si="68"/>
        <v>-1</v>
      </c>
      <c r="EL23" s="53">
        <f t="shared" si="75"/>
        <v>-28</v>
      </c>
      <c r="EM23" s="53">
        <f t="shared" si="75"/>
        <v>-27</v>
      </c>
      <c r="EN23" s="53">
        <f t="shared" si="75"/>
        <v>-26</v>
      </c>
      <c r="EO23" s="53">
        <f t="shared" si="75"/>
        <v>-25</v>
      </c>
      <c r="EP23" s="53">
        <f t="shared" si="75"/>
        <v>-24</v>
      </c>
      <c r="EQ23" s="53">
        <f t="shared" si="75"/>
        <v>-23</v>
      </c>
      <c r="ER23" s="53">
        <f t="shared" si="75"/>
        <v>-22</v>
      </c>
      <c r="ES23" s="53">
        <f t="shared" si="75"/>
        <v>-21</v>
      </c>
      <c r="ET23" s="53">
        <f t="shared" si="75"/>
        <v>-20</v>
      </c>
      <c r="EU23" s="53">
        <f t="shared" si="75"/>
        <v>-19</v>
      </c>
      <c r="EV23" s="53">
        <f t="shared" si="75"/>
        <v>-18</v>
      </c>
      <c r="EW23" s="53">
        <f t="shared" si="75"/>
        <v>-17</v>
      </c>
      <c r="EX23" s="53">
        <f t="shared" si="75"/>
        <v>-16</v>
      </c>
      <c r="EY23" s="53">
        <f t="shared" si="75"/>
        <v>-15</v>
      </c>
      <c r="EZ23" s="53">
        <f t="shared" si="75"/>
        <v>-14</v>
      </c>
      <c r="FA23" s="53">
        <f t="shared" si="75"/>
        <v>-13</v>
      </c>
      <c r="FB23" s="53">
        <f t="shared" si="71"/>
        <v>-12</v>
      </c>
      <c r="FC23" s="53">
        <f t="shared" si="71"/>
        <v>-11</v>
      </c>
      <c r="FD23" s="53">
        <f t="shared" si="71"/>
        <v>-10</v>
      </c>
      <c r="FE23" s="53">
        <f t="shared" si="71"/>
        <v>-9</v>
      </c>
      <c r="FF23" s="53">
        <f t="shared" si="71"/>
        <v>-8</v>
      </c>
      <c r="FG23" s="53">
        <f t="shared" si="71"/>
        <v>-7</v>
      </c>
      <c r="FH23" s="53">
        <f t="shared" si="71"/>
        <v>-6</v>
      </c>
      <c r="FI23" s="53">
        <f t="shared" si="71"/>
        <v>-5</v>
      </c>
      <c r="FJ23" s="53">
        <f t="shared" si="71"/>
        <v>-4</v>
      </c>
      <c r="FK23" s="53">
        <f t="shared" si="71"/>
        <v>-3</v>
      </c>
      <c r="FL23" s="53">
        <f t="shared" si="71"/>
        <v>-2</v>
      </c>
      <c r="FM23" s="53">
        <f t="shared" si="71"/>
        <v>-1</v>
      </c>
      <c r="FN23" s="53">
        <f t="shared" si="71"/>
        <v>0</v>
      </c>
      <c r="FO23" s="53">
        <f t="shared" si="71"/>
        <v>1</v>
      </c>
      <c r="FP23" s="53">
        <f t="shared" si="71"/>
        <v>-1</v>
      </c>
      <c r="FQ23" s="53">
        <f t="shared" si="71"/>
        <v>-1</v>
      </c>
      <c r="FR23" s="53">
        <f t="shared" si="71"/>
        <v>-1</v>
      </c>
      <c r="FS23" s="53">
        <f t="shared" si="71"/>
        <v>-1</v>
      </c>
      <c r="FT23" s="53">
        <f t="shared" si="71"/>
        <v>-1</v>
      </c>
      <c r="FU23" s="53">
        <f t="shared" si="71"/>
        <v>-1</v>
      </c>
      <c r="FV23" s="53">
        <f t="shared" si="71"/>
        <v>-1</v>
      </c>
      <c r="FW23" s="53">
        <f t="shared" si="71"/>
        <v>-1</v>
      </c>
      <c r="FX23" s="53">
        <f t="shared" si="71"/>
        <v>-1</v>
      </c>
      <c r="FY23" s="53">
        <f t="shared" si="71"/>
        <v>-1</v>
      </c>
      <c r="FZ23" s="53">
        <f t="shared" si="71"/>
        <v>-1</v>
      </c>
      <c r="GA23" s="53">
        <f t="shared" si="71"/>
        <v>-1</v>
      </c>
      <c r="GC23" s="163">
        <f t="shared" si="66"/>
        <v>0</v>
      </c>
      <c r="GD23" s="163">
        <f t="shared" si="76"/>
        <v>0</v>
      </c>
      <c r="GE23" s="163">
        <f t="shared" si="76"/>
        <v>0</v>
      </c>
      <c r="GF23" s="163">
        <f t="shared" si="76"/>
        <v>0</v>
      </c>
      <c r="GG23" s="163">
        <f t="shared" si="76"/>
        <v>0</v>
      </c>
      <c r="GH23" s="163">
        <f t="shared" si="76"/>
        <v>0</v>
      </c>
      <c r="GI23" s="163">
        <f t="shared" si="76"/>
        <v>0</v>
      </c>
      <c r="GJ23" s="163">
        <f t="shared" si="76"/>
        <v>0</v>
      </c>
      <c r="GK23" s="163">
        <f t="shared" si="76"/>
        <v>0</v>
      </c>
      <c r="GL23" s="163">
        <f t="shared" si="76"/>
        <v>0</v>
      </c>
      <c r="GM23" s="163">
        <f t="shared" si="76"/>
        <v>0</v>
      </c>
      <c r="GN23" s="163">
        <f t="shared" si="76"/>
        <v>0</v>
      </c>
      <c r="GO23" s="163">
        <f t="shared" si="76"/>
        <v>0</v>
      </c>
      <c r="GP23" s="163">
        <f t="shared" si="76"/>
        <v>0</v>
      </c>
      <c r="GQ23" s="163">
        <f t="shared" si="76"/>
        <v>0</v>
      </c>
      <c r="GR23" s="163">
        <f t="shared" si="76"/>
        <v>0</v>
      </c>
      <c r="GS23" s="163">
        <f t="shared" si="72"/>
        <v>0</v>
      </c>
      <c r="GT23" s="163">
        <f t="shared" si="72"/>
        <v>0</v>
      </c>
      <c r="GU23" s="163">
        <f t="shared" si="72"/>
        <v>0</v>
      </c>
      <c r="GV23" s="163">
        <f t="shared" si="72"/>
        <v>0</v>
      </c>
      <c r="GW23" s="163">
        <f t="shared" si="72"/>
        <v>0</v>
      </c>
      <c r="GX23" s="163">
        <f t="shared" si="72"/>
        <v>0</v>
      </c>
      <c r="GY23" s="163">
        <f t="shared" si="72"/>
        <v>0</v>
      </c>
      <c r="GZ23" s="163">
        <f t="shared" si="72"/>
        <v>0</v>
      </c>
      <c r="HA23" s="163">
        <f t="shared" si="72"/>
        <v>0</v>
      </c>
      <c r="HB23" s="163">
        <f t="shared" si="72"/>
        <v>0</v>
      </c>
      <c r="HC23" s="163">
        <f t="shared" si="72"/>
        <v>0</v>
      </c>
      <c r="HD23" s="163">
        <f t="shared" si="72"/>
        <v>0</v>
      </c>
      <c r="HE23" s="163">
        <f t="shared" si="72"/>
        <v>0</v>
      </c>
      <c r="HF23" s="163">
        <f t="shared" si="72"/>
        <v>0</v>
      </c>
      <c r="HG23" s="163">
        <f t="shared" si="72"/>
        <v>0</v>
      </c>
      <c r="HH23" s="163">
        <f t="shared" si="72"/>
        <v>0</v>
      </c>
      <c r="HI23" s="163">
        <f t="shared" si="73"/>
        <v>0</v>
      </c>
      <c r="HJ23" s="163">
        <f t="shared" si="73"/>
        <v>0</v>
      </c>
      <c r="HK23" s="163">
        <f t="shared" si="73"/>
        <v>0</v>
      </c>
      <c r="HL23" s="163">
        <f t="shared" si="73"/>
        <v>0</v>
      </c>
      <c r="HM23" s="163">
        <f t="shared" si="73"/>
        <v>0</v>
      </c>
      <c r="HN23" s="163">
        <f t="shared" si="73"/>
        <v>0</v>
      </c>
      <c r="HO23" s="163">
        <f t="shared" si="73"/>
        <v>0</v>
      </c>
      <c r="HP23" s="163">
        <f t="shared" si="73"/>
        <v>0</v>
      </c>
      <c r="HQ23" s="163">
        <f t="shared" si="73"/>
        <v>0</v>
      </c>
    </row>
    <row r="24" spans="2:225" ht="24" customHeight="1" thickBot="1">
      <c r="B24" s="173">
        <v>20</v>
      </c>
      <c r="C24" s="174"/>
      <c r="D24" s="175"/>
      <c r="E24" s="217"/>
      <c r="F24" s="176"/>
      <c r="G24" s="176" t="s">
        <v>127</v>
      </c>
      <c r="H24" s="177"/>
      <c r="I24" s="178"/>
      <c r="J24" s="170">
        <f t="shared" si="7"/>
        <v>0</v>
      </c>
      <c r="K24" s="684">
        <f t="shared" si="74"/>
        <v>0</v>
      </c>
      <c r="L24" s="684">
        <f t="shared" si="74"/>
        <v>0</v>
      </c>
      <c r="M24" s="684">
        <f t="shared" si="74"/>
        <v>0</v>
      </c>
      <c r="N24" s="684">
        <f t="shared" si="74"/>
        <v>0</v>
      </c>
      <c r="O24" s="684">
        <f t="shared" si="74"/>
        <v>0</v>
      </c>
      <c r="P24" s="684">
        <f t="shared" si="74"/>
        <v>0</v>
      </c>
      <c r="Q24" s="684">
        <f t="shared" si="74"/>
        <v>0</v>
      </c>
      <c r="R24" s="684">
        <f t="shared" si="74"/>
        <v>0</v>
      </c>
      <c r="S24" s="684">
        <f t="shared" si="74"/>
        <v>0</v>
      </c>
      <c r="T24" s="684">
        <f t="shared" si="74"/>
        <v>0</v>
      </c>
      <c r="U24" s="684">
        <f t="shared" si="74"/>
        <v>0</v>
      </c>
      <c r="V24" s="684">
        <f t="shared" si="74"/>
        <v>0</v>
      </c>
      <c r="W24" s="684">
        <f t="shared" si="74"/>
        <v>0</v>
      </c>
      <c r="X24" s="684">
        <f t="shared" si="74"/>
        <v>0</v>
      </c>
      <c r="Y24" s="684">
        <f t="shared" si="74"/>
        <v>0</v>
      </c>
      <c r="Z24" s="684">
        <f t="shared" si="70"/>
        <v>0</v>
      </c>
      <c r="AA24" s="684">
        <f t="shared" si="70"/>
        <v>0</v>
      </c>
      <c r="AB24" s="684">
        <f t="shared" si="70"/>
        <v>0</v>
      </c>
      <c r="AC24" s="684">
        <f t="shared" si="70"/>
        <v>0</v>
      </c>
      <c r="AD24" s="684">
        <f t="shared" si="70"/>
        <v>0</v>
      </c>
      <c r="AE24" s="684">
        <f t="shared" si="70"/>
        <v>0</v>
      </c>
      <c r="AF24" s="684">
        <f t="shared" si="70"/>
        <v>0</v>
      </c>
      <c r="AG24" s="684">
        <f t="shared" si="70"/>
        <v>0</v>
      </c>
      <c r="AH24" s="684">
        <f t="shared" si="70"/>
        <v>0</v>
      </c>
      <c r="AI24" s="684">
        <f t="shared" si="70"/>
        <v>0</v>
      </c>
      <c r="AJ24" s="684">
        <f t="shared" si="70"/>
        <v>0</v>
      </c>
      <c r="AK24" s="684">
        <f t="shared" si="70"/>
        <v>0</v>
      </c>
      <c r="AL24" s="680">
        <f t="shared" si="70"/>
        <v>0</v>
      </c>
      <c r="AM24" s="212">
        <f t="shared" si="70"/>
        <v>0</v>
      </c>
      <c r="AN24" s="212">
        <f t="shared" si="70"/>
        <v>0</v>
      </c>
      <c r="AO24" s="212">
        <f t="shared" si="70"/>
        <v>0</v>
      </c>
      <c r="AP24" s="212">
        <f>IF(FR24&lt;1,0,HH24*$H24/100)</f>
        <v>0</v>
      </c>
      <c r="AQ24" s="212">
        <f t="shared" si="10"/>
        <v>0</v>
      </c>
      <c r="AR24" s="212">
        <f t="shared" si="10"/>
        <v>0</v>
      </c>
      <c r="AS24" s="212">
        <f t="shared" si="10"/>
        <v>0</v>
      </c>
      <c r="AT24" s="212">
        <f t="shared" si="10"/>
        <v>0</v>
      </c>
      <c r="AU24" s="212">
        <f t="shared" si="10"/>
        <v>0</v>
      </c>
      <c r="AV24" s="946">
        <f t="shared" si="10"/>
        <v>0</v>
      </c>
      <c r="AW24" s="212">
        <f t="shared" si="11"/>
        <v>0</v>
      </c>
      <c r="AX24" s="212">
        <f t="shared" si="12"/>
        <v>0</v>
      </c>
      <c r="AY24" s="213">
        <f t="shared" si="12"/>
        <v>0</v>
      </c>
      <c r="AZ24" s="950">
        <f t="shared" si="21"/>
        <v>0</v>
      </c>
      <c r="BA24" s="212">
        <f t="shared" si="22"/>
        <v>0</v>
      </c>
      <c r="BB24" s="212">
        <f t="shared" si="23"/>
        <v>0</v>
      </c>
      <c r="BC24" s="212">
        <f t="shared" si="24"/>
        <v>0</v>
      </c>
      <c r="BD24" s="212">
        <f t="shared" si="25"/>
        <v>0</v>
      </c>
      <c r="BE24" s="212">
        <f t="shared" si="26"/>
        <v>0</v>
      </c>
      <c r="BF24" s="212">
        <f t="shared" si="27"/>
        <v>0</v>
      </c>
      <c r="BG24" s="212">
        <f t="shared" si="28"/>
        <v>0</v>
      </c>
      <c r="BH24" s="212">
        <f t="shared" si="29"/>
        <v>0</v>
      </c>
      <c r="BI24" s="212">
        <f t="shared" si="30"/>
        <v>0</v>
      </c>
      <c r="BJ24" s="212">
        <f t="shared" si="31"/>
        <v>0</v>
      </c>
      <c r="BK24" s="212">
        <f t="shared" si="32"/>
        <v>0</v>
      </c>
      <c r="BL24" s="212">
        <f t="shared" si="33"/>
        <v>0</v>
      </c>
      <c r="BM24" s="212">
        <f t="shared" si="34"/>
        <v>0</v>
      </c>
      <c r="BN24" s="212">
        <f t="shared" si="35"/>
        <v>0</v>
      </c>
      <c r="BO24" s="212">
        <f t="shared" si="36"/>
        <v>0</v>
      </c>
      <c r="BP24" s="212">
        <f t="shared" si="37"/>
        <v>0</v>
      </c>
      <c r="BQ24" s="212">
        <f t="shared" si="38"/>
        <v>0</v>
      </c>
      <c r="BR24" s="212">
        <f t="shared" si="39"/>
        <v>0</v>
      </c>
      <c r="BS24" s="212">
        <f t="shared" si="40"/>
        <v>0</v>
      </c>
      <c r="BT24" s="212">
        <f t="shared" si="41"/>
        <v>0</v>
      </c>
      <c r="BU24" s="212">
        <f t="shared" si="42"/>
        <v>0</v>
      </c>
      <c r="BV24" s="212">
        <f t="shared" si="43"/>
        <v>0</v>
      </c>
      <c r="BW24" s="212">
        <f t="shared" si="44"/>
        <v>0</v>
      </c>
      <c r="BX24" s="212">
        <f t="shared" si="45"/>
        <v>0</v>
      </c>
      <c r="BY24" s="212">
        <f t="shared" si="46"/>
        <v>0</v>
      </c>
      <c r="BZ24" s="212">
        <f t="shared" si="47"/>
        <v>0</v>
      </c>
      <c r="CA24" s="212">
        <f t="shared" si="48"/>
        <v>0</v>
      </c>
      <c r="CB24" s="212">
        <f t="shared" si="49"/>
        <v>0</v>
      </c>
      <c r="CC24" s="212">
        <f t="shared" si="50"/>
        <v>0</v>
      </c>
      <c r="CD24" s="212">
        <f t="shared" si="51"/>
        <v>0</v>
      </c>
      <c r="CE24" s="212">
        <f t="shared" si="52"/>
        <v>0</v>
      </c>
      <c r="CF24" s="212">
        <f t="shared" si="53"/>
        <v>0</v>
      </c>
      <c r="CG24" s="212">
        <f t="shared" si="54"/>
        <v>0</v>
      </c>
      <c r="CH24" s="212">
        <f t="shared" si="55"/>
        <v>0</v>
      </c>
      <c r="CI24" s="212">
        <f t="shared" si="56"/>
        <v>0</v>
      </c>
      <c r="CJ24" s="212">
        <f t="shared" si="57"/>
        <v>0</v>
      </c>
      <c r="CK24" s="212">
        <f t="shared" si="58"/>
        <v>0</v>
      </c>
      <c r="CL24" s="212">
        <f t="shared" si="59"/>
        <v>0</v>
      </c>
      <c r="CM24" s="212">
        <f t="shared" si="60"/>
        <v>0</v>
      </c>
      <c r="CN24" s="212">
        <f t="shared" si="61"/>
        <v>0</v>
      </c>
      <c r="CO24" s="213">
        <f t="shared" si="62"/>
        <v>0</v>
      </c>
      <c r="CS24" s="53">
        <f t="shared" si="63"/>
        <v>1</v>
      </c>
      <c r="CT24" s="163" t="e">
        <f t="shared" si="64"/>
        <v>#NUM!</v>
      </c>
      <c r="CU24" s="53">
        <f t="shared" si="65"/>
        <v>-28</v>
      </c>
      <c r="CV24" s="53">
        <f t="shared" si="65"/>
        <v>-27</v>
      </c>
      <c r="CW24" s="53">
        <f t="shared" si="65"/>
        <v>-26</v>
      </c>
      <c r="CX24" s="53">
        <f t="shared" si="65"/>
        <v>-25</v>
      </c>
      <c r="CY24" s="53">
        <f t="shared" si="65"/>
        <v>-24</v>
      </c>
      <c r="CZ24" s="53">
        <f t="shared" si="65"/>
        <v>-23</v>
      </c>
      <c r="DA24" s="53">
        <f t="shared" si="65"/>
        <v>-22</v>
      </c>
      <c r="DB24" s="53">
        <f t="shared" si="65"/>
        <v>-21</v>
      </c>
      <c r="DC24" s="53">
        <f t="shared" si="65"/>
        <v>-20</v>
      </c>
      <c r="DD24" s="53">
        <f t="shared" si="65"/>
        <v>-19</v>
      </c>
      <c r="DE24" s="53">
        <f t="shared" si="65"/>
        <v>-18</v>
      </c>
      <c r="DF24" s="53">
        <f t="shared" si="65"/>
        <v>-17</v>
      </c>
      <c r="DG24" s="53">
        <f t="shared" si="65"/>
        <v>-16</v>
      </c>
      <c r="DH24" s="53">
        <f t="shared" si="65"/>
        <v>-15</v>
      </c>
      <c r="DI24" s="53">
        <f t="shared" si="65"/>
        <v>-14</v>
      </c>
      <c r="DJ24" s="53">
        <f t="shared" si="65"/>
        <v>-13</v>
      </c>
      <c r="DK24" s="53">
        <f t="shared" si="67"/>
        <v>-12</v>
      </c>
      <c r="DL24" s="53">
        <f t="shared" si="67"/>
        <v>-11</v>
      </c>
      <c r="DM24" s="53">
        <f t="shared" si="67"/>
        <v>-10</v>
      </c>
      <c r="DN24" s="53">
        <f t="shared" si="67"/>
        <v>-9</v>
      </c>
      <c r="DO24" s="53">
        <f t="shared" si="67"/>
        <v>-8</v>
      </c>
      <c r="DP24" s="53">
        <f t="shared" si="67"/>
        <v>-7</v>
      </c>
      <c r="DQ24" s="53">
        <f t="shared" si="67"/>
        <v>-6</v>
      </c>
      <c r="DR24" s="53">
        <f t="shared" si="67"/>
        <v>-5</v>
      </c>
      <c r="DS24" s="53">
        <f t="shared" si="67"/>
        <v>-4</v>
      </c>
      <c r="DT24" s="53">
        <f t="shared" si="67"/>
        <v>-3</v>
      </c>
      <c r="DU24" s="53">
        <f t="shared" si="68"/>
        <v>-2</v>
      </c>
      <c r="DV24" s="53">
        <f t="shared" si="68"/>
        <v>-1</v>
      </c>
      <c r="DW24" s="53">
        <f t="shared" si="68"/>
        <v>0</v>
      </c>
      <c r="DX24" s="53">
        <f t="shared" si="68"/>
        <v>-1</v>
      </c>
      <c r="DY24" s="53">
        <f t="shared" si="68"/>
        <v>-1</v>
      </c>
      <c r="DZ24" s="53">
        <f t="shared" si="68"/>
        <v>-1</v>
      </c>
      <c r="EA24" s="53">
        <f t="shared" si="68"/>
        <v>-1</v>
      </c>
      <c r="EB24" s="53">
        <f t="shared" si="68"/>
        <v>-1</v>
      </c>
      <c r="EC24" s="53">
        <f t="shared" si="68"/>
        <v>-1</v>
      </c>
      <c r="ED24" s="53">
        <f t="shared" si="68"/>
        <v>-1</v>
      </c>
      <c r="EE24" s="53">
        <f t="shared" si="68"/>
        <v>-1</v>
      </c>
      <c r="EF24" s="53">
        <f t="shared" si="68"/>
        <v>-1</v>
      </c>
      <c r="EG24" s="53">
        <f t="shared" si="68"/>
        <v>-1</v>
      </c>
      <c r="EH24" s="53">
        <f t="shared" si="68"/>
        <v>-1</v>
      </c>
      <c r="EI24" s="53">
        <f t="shared" si="68"/>
        <v>-1</v>
      </c>
      <c r="EJ24" s="53">
        <f t="shared" si="68"/>
        <v>-1</v>
      </c>
      <c r="EL24" s="53">
        <f t="shared" si="75"/>
        <v>-28</v>
      </c>
      <c r="EM24" s="53">
        <f t="shared" si="75"/>
        <v>-27</v>
      </c>
      <c r="EN24" s="53">
        <f t="shared" si="75"/>
        <v>-26</v>
      </c>
      <c r="EO24" s="53">
        <f t="shared" si="75"/>
        <v>-25</v>
      </c>
      <c r="EP24" s="53">
        <f t="shared" si="75"/>
        <v>-24</v>
      </c>
      <c r="EQ24" s="53">
        <f t="shared" si="75"/>
        <v>-23</v>
      </c>
      <c r="ER24" s="53">
        <f t="shared" si="75"/>
        <v>-22</v>
      </c>
      <c r="ES24" s="53">
        <f t="shared" si="75"/>
        <v>-21</v>
      </c>
      <c r="ET24" s="53">
        <f t="shared" si="75"/>
        <v>-20</v>
      </c>
      <c r="EU24" s="53">
        <f t="shared" si="75"/>
        <v>-19</v>
      </c>
      <c r="EV24" s="53">
        <f t="shared" si="75"/>
        <v>-18</v>
      </c>
      <c r="EW24" s="53">
        <f t="shared" si="75"/>
        <v>-17</v>
      </c>
      <c r="EX24" s="53">
        <f t="shared" si="75"/>
        <v>-16</v>
      </c>
      <c r="EY24" s="53">
        <f t="shared" si="75"/>
        <v>-15</v>
      </c>
      <c r="EZ24" s="53">
        <f t="shared" si="75"/>
        <v>-14</v>
      </c>
      <c r="FA24" s="53">
        <f t="shared" si="75"/>
        <v>-13</v>
      </c>
      <c r="FB24" s="53">
        <f t="shared" si="71"/>
        <v>-12</v>
      </c>
      <c r="FC24" s="53">
        <f t="shared" si="71"/>
        <v>-11</v>
      </c>
      <c r="FD24" s="53">
        <f t="shared" si="71"/>
        <v>-10</v>
      </c>
      <c r="FE24" s="53">
        <f t="shared" si="71"/>
        <v>-9</v>
      </c>
      <c r="FF24" s="53">
        <f t="shared" si="71"/>
        <v>-8</v>
      </c>
      <c r="FG24" s="53">
        <f t="shared" si="71"/>
        <v>-7</v>
      </c>
      <c r="FH24" s="53">
        <f t="shared" si="71"/>
        <v>-6</v>
      </c>
      <c r="FI24" s="53">
        <f t="shared" si="71"/>
        <v>-5</v>
      </c>
      <c r="FJ24" s="53">
        <f t="shared" si="71"/>
        <v>-4</v>
      </c>
      <c r="FK24" s="53">
        <f t="shared" si="71"/>
        <v>-3</v>
      </c>
      <c r="FL24" s="53">
        <f t="shared" si="71"/>
        <v>-2</v>
      </c>
      <c r="FM24" s="53">
        <f t="shared" si="71"/>
        <v>-1</v>
      </c>
      <c r="FN24" s="53">
        <f t="shared" si="71"/>
        <v>0</v>
      </c>
      <c r="FO24" s="53">
        <f t="shared" si="71"/>
        <v>1</v>
      </c>
      <c r="FP24" s="53">
        <f t="shared" si="71"/>
        <v>-1</v>
      </c>
      <c r="FQ24" s="53">
        <f t="shared" si="71"/>
        <v>-1</v>
      </c>
      <c r="FR24" s="53">
        <f t="shared" si="71"/>
        <v>-1</v>
      </c>
      <c r="FS24" s="53">
        <f t="shared" si="71"/>
        <v>-1</v>
      </c>
      <c r="FT24" s="53">
        <f t="shared" si="71"/>
        <v>-1</v>
      </c>
      <c r="FU24" s="53">
        <f t="shared" si="71"/>
        <v>-1</v>
      </c>
      <c r="FV24" s="53">
        <f t="shared" si="71"/>
        <v>-1</v>
      </c>
      <c r="FW24" s="53">
        <f t="shared" si="71"/>
        <v>-1</v>
      </c>
      <c r="FX24" s="53">
        <f t="shared" si="71"/>
        <v>-1</v>
      </c>
      <c r="FY24" s="53">
        <f t="shared" si="71"/>
        <v>-1</v>
      </c>
      <c r="FZ24" s="53">
        <f t="shared" si="71"/>
        <v>-1</v>
      </c>
      <c r="GA24" s="53">
        <f t="shared" si="71"/>
        <v>-1</v>
      </c>
      <c r="GC24" s="163">
        <f t="shared" si="66"/>
        <v>0</v>
      </c>
      <c r="GD24" s="163">
        <f t="shared" si="76"/>
        <v>0</v>
      </c>
      <c r="GE24" s="163">
        <f t="shared" si="76"/>
        <v>0</v>
      </c>
      <c r="GF24" s="163">
        <f t="shared" si="76"/>
        <v>0</v>
      </c>
      <c r="GG24" s="163">
        <f t="shared" si="76"/>
        <v>0</v>
      </c>
      <c r="GH24" s="163">
        <f t="shared" si="76"/>
        <v>0</v>
      </c>
      <c r="GI24" s="163">
        <f t="shared" si="76"/>
        <v>0</v>
      </c>
      <c r="GJ24" s="163">
        <f t="shared" si="76"/>
        <v>0</v>
      </c>
      <c r="GK24" s="163">
        <f t="shared" si="76"/>
        <v>0</v>
      </c>
      <c r="GL24" s="163">
        <f t="shared" si="76"/>
        <v>0</v>
      </c>
      <c r="GM24" s="163">
        <f t="shared" si="76"/>
        <v>0</v>
      </c>
      <c r="GN24" s="163">
        <f t="shared" si="76"/>
        <v>0</v>
      </c>
      <c r="GO24" s="163">
        <f t="shared" si="76"/>
        <v>0</v>
      </c>
      <c r="GP24" s="163">
        <f t="shared" si="76"/>
        <v>0</v>
      </c>
      <c r="GQ24" s="163">
        <f t="shared" si="76"/>
        <v>0</v>
      </c>
      <c r="GR24" s="163">
        <f t="shared" si="76"/>
        <v>0</v>
      </c>
      <c r="GS24" s="163">
        <f t="shared" si="72"/>
        <v>0</v>
      </c>
      <c r="GT24" s="163">
        <f t="shared" si="72"/>
        <v>0</v>
      </c>
      <c r="GU24" s="163">
        <f t="shared" si="72"/>
        <v>0</v>
      </c>
      <c r="GV24" s="163">
        <f t="shared" si="72"/>
        <v>0</v>
      </c>
      <c r="GW24" s="163">
        <f t="shared" si="72"/>
        <v>0</v>
      </c>
      <c r="GX24" s="163">
        <f t="shared" si="72"/>
        <v>0</v>
      </c>
      <c r="GY24" s="163">
        <f t="shared" si="72"/>
        <v>0</v>
      </c>
      <c r="GZ24" s="163">
        <f t="shared" si="72"/>
        <v>0</v>
      </c>
      <c r="HA24" s="163">
        <f t="shared" si="72"/>
        <v>0</v>
      </c>
      <c r="HB24" s="163">
        <f t="shared" si="72"/>
        <v>0</v>
      </c>
      <c r="HC24" s="163">
        <f t="shared" si="72"/>
        <v>0</v>
      </c>
      <c r="HD24" s="163">
        <f t="shared" si="72"/>
        <v>0</v>
      </c>
      <c r="HE24" s="163">
        <f t="shared" si="72"/>
        <v>0</v>
      </c>
      <c r="HF24" s="163">
        <f t="shared" si="72"/>
        <v>0</v>
      </c>
      <c r="HG24" s="163">
        <f t="shared" si="72"/>
        <v>0</v>
      </c>
      <c r="HH24" s="163">
        <f t="shared" si="72"/>
        <v>0</v>
      </c>
      <c r="HI24" s="163">
        <f t="shared" si="73"/>
        <v>0</v>
      </c>
      <c r="HJ24" s="163">
        <f t="shared" si="73"/>
        <v>0</v>
      </c>
      <c r="HK24" s="163">
        <f t="shared" si="73"/>
        <v>0</v>
      </c>
      <c r="HL24" s="163">
        <f t="shared" si="73"/>
        <v>0</v>
      </c>
      <c r="HM24" s="163">
        <f t="shared" si="73"/>
        <v>0</v>
      </c>
      <c r="HN24" s="163">
        <f t="shared" si="73"/>
        <v>0</v>
      </c>
      <c r="HO24" s="163">
        <f t="shared" si="73"/>
        <v>0</v>
      </c>
      <c r="HP24" s="163">
        <f t="shared" si="73"/>
        <v>0</v>
      </c>
      <c r="HQ24" s="163">
        <f t="shared" si="73"/>
        <v>0</v>
      </c>
    </row>
    <row r="25" spans="2:225" ht="24" customHeight="1" thickBot="1">
      <c r="B25" s="1150" t="s">
        <v>46</v>
      </c>
      <c r="C25" s="1151"/>
      <c r="D25" s="1151"/>
      <c r="E25" s="1151"/>
      <c r="F25" s="1151"/>
      <c r="G25" s="1151"/>
      <c r="H25" s="1151"/>
      <c r="I25" s="1151"/>
      <c r="J25" s="167">
        <f t="shared" ref="J25:BU25" si="77">SUM(J5:J24)</f>
        <v>0</v>
      </c>
      <c r="K25" s="685">
        <f t="shared" si="77"/>
        <v>0</v>
      </c>
      <c r="L25" s="685">
        <f t="shared" si="77"/>
        <v>0</v>
      </c>
      <c r="M25" s="685">
        <f t="shared" si="77"/>
        <v>0</v>
      </c>
      <c r="N25" s="685">
        <f t="shared" si="77"/>
        <v>0</v>
      </c>
      <c r="O25" s="685">
        <f t="shared" si="77"/>
        <v>0</v>
      </c>
      <c r="P25" s="685">
        <f t="shared" si="77"/>
        <v>0</v>
      </c>
      <c r="Q25" s="685">
        <f t="shared" si="77"/>
        <v>0</v>
      </c>
      <c r="R25" s="685">
        <f t="shared" si="77"/>
        <v>0</v>
      </c>
      <c r="S25" s="685">
        <f t="shared" si="77"/>
        <v>0</v>
      </c>
      <c r="T25" s="685">
        <f t="shared" si="77"/>
        <v>0</v>
      </c>
      <c r="U25" s="685">
        <f t="shared" si="77"/>
        <v>0</v>
      </c>
      <c r="V25" s="685">
        <f t="shared" si="77"/>
        <v>0</v>
      </c>
      <c r="W25" s="685">
        <f t="shared" si="77"/>
        <v>0</v>
      </c>
      <c r="X25" s="685">
        <f t="shared" si="77"/>
        <v>0</v>
      </c>
      <c r="Y25" s="685">
        <f t="shared" si="77"/>
        <v>0</v>
      </c>
      <c r="Z25" s="685">
        <f t="shared" si="77"/>
        <v>0</v>
      </c>
      <c r="AA25" s="685">
        <f t="shared" si="77"/>
        <v>0</v>
      </c>
      <c r="AB25" s="685">
        <f t="shared" si="77"/>
        <v>0</v>
      </c>
      <c r="AC25" s="685">
        <f t="shared" si="77"/>
        <v>0</v>
      </c>
      <c r="AD25" s="685">
        <f t="shared" si="77"/>
        <v>0</v>
      </c>
      <c r="AE25" s="685">
        <f t="shared" si="77"/>
        <v>0</v>
      </c>
      <c r="AF25" s="685">
        <f t="shared" si="77"/>
        <v>0</v>
      </c>
      <c r="AG25" s="685">
        <f t="shared" si="77"/>
        <v>0</v>
      </c>
      <c r="AH25" s="685">
        <f t="shared" si="77"/>
        <v>0</v>
      </c>
      <c r="AI25" s="685">
        <f t="shared" si="77"/>
        <v>0</v>
      </c>
      <c r="AJ25" s="685">
        <f t="shared" si="77"/>
        <v>0</v>
      </c>
      <c r="AK25" s="685">
        <f t="shared" si="77"/>
        <v>0</v>
      </c>
      <c r="AL25" s="681">
        <f t="shared" si="77"/>
        <v>0</v>
      </c>
      <c r="AM25" s="215">
        <f t="shared" si="77"/>
        <v>0</v>
      </c>
      <c r="AN25" s="215">
        <f t="shared" si="77"/>
        <v>0</v>
      </c>
      <c r="AO25" s="215">
        <f t="shared" si="77"/>
        <v>0</v>
      </c>
      <c r="AP25" s="215">
        <f t="shared" si="77"/>
        <v>0</v>
      </c>
      <c r="AQ25" s="215">
        <f t="shared" si="77"/>
        <v>0</v>
      </c>
      <c r="AR25" s="215">
        <f t="shared" si="77"/>
        <v>0</v>
      </c>
      <c r="AS25" s="215">
        <f t="shared" si="77"/>
        <v>0</v>
      </c>
      <c r="AT25" s="215">
        <f t="shared" si="77"/>
        <v>0</v>
      </c>
      <c r="AU25" s="215">
        <f t="shared" si="77"/>
        <v>0</v>
      </c>
      <c r="AV25" s="947">
        <f t="shared" si="77"/>
        <v>0</v>
      </c>
      <c r="AW25" s="215">
        <f t="shared" si="77"/>
        <v>0</v>
      </c>
      <c r="AX25" s="215">
        <f t="shared" si="77"/>
        <v>0</v>
      </c>
      <c r="AY25" s="216">
        <f t="shared" si="77"/>
        <v>0</v>
      </c>
      <c r="AZ25" s="951">
        <f t="shared" si="77"/>
        <v>0</v>
      </c>
      <c r="BA25" s="215">
        <f t="shared" si="77"/>
        <v>0</v>
      </c>
      <c r="BB25" s="215">
        <f t="shared" si="77"/>
        <v>0</v>
      </c>
      <c r="BC25" s="215">
        <f t="shared" si="77"/>
        <v>0</v>
      </c>
      <c r="BD25" s="215">
        <f t="shared" si="77"/>
        <v>0</v>
      </c>
      <c r="BE25" s="215">
        <f t="shared" si="77"/>
        <v>0</v>
      </c>
      <c r="BF25" s="215">
        <f t="shared" si="77"/>
        <v>0</v>
      </c>
      <c r="BG25" s="215">
        <f t="shared" si="77"/>
        <v>0</v>
      </c>
      <c r="BH25" s="215">
        <f t="shared" si="77"/>
        <v>0</v>
      </c>
      <c r="BI25" s="215">
        <f t="shared" si="77"/>
        <v>0</v>
      </c>
      <c r="BJ25" s="215">
        <f t="shared" si="77"/>
        <v>0</v>
      </c>
      <c r="BK25" s="215">
        <f t="shared" si="77"/>
        <v>0</v>
      </c>
      <c r="BL25" s="215">
        <f t="shared" si="77"/>
        <v>0</v>
      </c>
      <c r="BM25" s="215">
        <f t="shared" si="77"/>
        <v>0</v>
      </c>
      <c r="BN25" s="215">
        <f t="shared" si="77"/>
        <v>0</v>
      </c>
      <c r="BO25" s="215">
        <f t="shared" si="77"/>
        <v>0</v>
      </c>
      <c r="BP25" s="215">
        <f t="shared" si="77"/>
        <v>0</v>
      </c>
      <c r="BQ25" s="215">
        <f t="shared" si="77"/>
        <v>0</v>
      </c>
      <c r="BR25" s="215">
        <f t="shared" si="77"/>
        <v>0</v>
      </c>
      <c r="BS25" s="215">
        <f t="shared" si="77"/>
        <v>0</v>
      </c>
      <c r="BT25" s="215">
        <f t="shared" si="77"/>
        <v>0</v>
      </c>
      <c r="BU25" s="215">
        <f t="shared" si="77"/>
        <v>0</v>
      </c>
      <c r="BV25" s="215">
        <f t="shared" ref="BV25:CO25" si="78">SUM(BV5:BV24)</f>
        <v>0</v>
      </c>
      <c r="BW25" s="215">
        <f t="shared" si="78"/>
        <v>0</v>
      </c>
      <c r="BX25" s="215">
        <f t="shared" si="78"/>
        <v>0</v>
      </c>
      <c r="BY25" s="215">
        <f t="shared" si="78"/>
        <v>0</v>
      </c>
      <c r="BZ25" s="215">
        <f t="shared" si="78"/>
        <v>0</v>
      </c>
      <c r="CA25" s="215">
        <f t="shared" si="78"/>
        <v>0</v>
      </c>
      <c r="CB25" s="215">
        <f t="shared" si="78"/>
        <v>0</v>
      </c>
      <c r="CC25" s="215">
        <f t="shared" si="78"/>
        <v>0</v>
      </c>
      <c r="CD25" s="215">
        <f t="shared" si="78"/>
        <v>0</v>
      </c>
      <c r="CE25" s="215">
        <f t="shared" si="78"/>
        <v>0</v>
      </c>
      <c r="CF25" s="215">
        <f t="shared" si="78"/>
        <v>0</v>
      </c>
      <c r="CG25" s="215">
        <f t="shared" si="78"/>
        <v>0</v>
      </c>
      <c r="CH25" s="215">
        <f t="shared" si="78"/>
        <v>0</v>
      </c>
      <c r="CI25" s="215">
        <f t="shared" si="78"/>
        <v>0</v>
      </c>
      <c r="CJ25" s="215">
        <f t="shared" si="78"/>
        <v>0</v>
      </c>
      <c r="CK25" s="215">
        <f t="shared" si="78"/>
        <v>0</v>
      </c>
      <c r="CL25" s="215">
        <f t="shared" si="78"/>
        <v>0</v>
      </c>
      <c r="CM25" s="215">
        <f t="shared" si="78"/>
        <v>0</v>
      </c>
      <c r="CN25" s="215">
        <f t="shared" si="78"/>
        <v>0</v>
      </c>
      <c r="CO25" s="216">
        <f t="shared" si="78"/>
        <v>0</v>
      </c>
      <c r="GC25" s="163">
        <f t="shared" ref="GC25:HN25" si="79">SUM(GC5:GC24)</f>
        <v>0</v>
      </c>
      <c r="GD25" s="163">
        <f t="shared" si="79"/>
        <v>0</v>
      </c>
      <c r="GE25" s="163">
        <f t="shared" si="79"/>
        <v>0</v>
      </c>
      <c r="GF25" s="163">
        <f t="shared" si="79"/>
        <v>0</v>
      </c>
      <c r="GG25" s="163">
        <f t="shared" si="79"/>
        <v>0</v>
      </c>
      <c r="GH25" s="163">
        <f t="shared" si="79"/>
        <v>0</v>
      </c>
      <c r="GI25" s="163">
        <f t="shared" si="79"/>
        <v>0</v>
      </c>
      <c r="GJ25" s="163">
        <f t="shared" si="79"/>
        <v>0</v>
      </c>
      <c r="GK25" s="163">
        <f t="shared" si="79"/>
        <v>0</v>
      </c>
      <c r="GL25" s="163">
        <f t="shared" si="79"/>
        <v>0</v>
      </c>
      <c r="GM25" s="163">
        <f t="shared" si="79"/>
        <v>0</v>
      </c>
      <c r="GN25" s="163">
        <f t="shared" si="79"/>
        <v>0</v>
      </c>
      <c r="GO25" s="163">
        <f t="shared" si="79"/>
        <v>0</v>
      </c>
      <c r="GP25" s="163">
        <f t="shared" si="79"/>
        <v>0</v>
      </c>
      <c r="GQ25" s="163">
        <f t="shared" si="79"/>
        <v>0</v>
      </c>
      <c r="GR25" s="163">
        <f t="shared" si="79"/>
        <v>0</v>
      </c>
      <c r="GS25" s="163">
        <f t="shared" si="79"/>
        <v>0</v>
      </c>
      <c r="GT25" s="163">
        <f t="shared" si="79"/>
        <v>0</v>
      </c>
      <c r="GU25" s="163">
        <f t="shared" si="79"/>
        <v>0</v>
      </c>
      <c r="GV25" s="163">
        <f t="shared" si="79"/>
        <v>0</v>
      </c>
      <c r="GW25" s="163">
        <f t="shared" si="79"/>
        <v>0</v>
      </c>
      <c r="GX25" s="163">
        <f t="shared" si="79"/>
        <v>0</v>
      </c>
      <c r="GY25" s="163">
        <f t="shared" si="79"/>
        <v>0</v>
      </c>
      <c r="GZ25" s="163">
        <f t="shared" si="79"/>
        <v>0</v>
      </c>
      <c r="HA25" s="163">
        <f t="shared" si="79"/>
        <v>0</v>
      </c>
      <c r="HB25" s="163">
        <f t="shared" si="79"/>
        <v>0</v>
      </c>
      <c r="HC25" s="163">
        <f t="shared" si="79"/>
        <v>0</v>
      </c>
      <c r="HD25" s="163">
        <f t="shared" si="79"/>
        <v>0</v>
      </c>
      <c r="HE25" s="163">
        <f t="shared" si="79"/>
        <v>0</v>
      </c>
      <c r="HF25" s="163">
        <f t="shared" si="79"/>
        <v>0</v>
      </c>
      <c r="HG25" s="163">
        <f t="shared" si="79"/>
        <v>0</v>
      </c>
      <c r="HH25" s="163">
        <f t="shared" si="79"/>
        <v>0</v>
      </c>
      <c r="HI25" s="163">
        <f t="shared" si="79"/>
        <v>0</v>
      </c>
      <c r="HJ25" s="163">
        <f t="shared" si="79"/>
        <v>0</v>
      </c>
      <c r="HK25" s="163">
        <f t="shared" si="79"/>
        <v>0</v>
      </c>
      <c r="HL25" s="163">
        <f t="shared" si="79"/>
        <v>0</v>
      </c>
      <c r="HM25" s="163">
        <f t="shared" si="79"/>
        <v>0</v>
      </c>
      <c r="HN25" s="163">
        <f t="shared" si="79"/>
        <v>0</v>
      </c>
      <c r="HO25" s="163">
        <f>SUM(HO5:HO24)</f>
        <v>0</v>
      </c>
      <c r="HP25" s="163">
        <f>SUM(HP5:HP24)</f>
        <v>0</v>
      </c>
      <c r="HQ25" s="163">
        <f>SUM(HQ5:HQ24)</f>
        <v>0</v>
      </c>
    </row>
    <row r="26" spans="2:225" ht="24" customHeight="1"/>
    <row r="27" spans="2:225" ht="24" customHeight="1"/>
    <row r="28" spans="2:225" ht="24" customHeight="1"/>
    <row r="29" spans="2:225" ht="24" customHeight="1"/>
    <row r="30" spans="2:225" ht="24" customHeight="1"/>
    <row r="31" spans="2:225" ht="24" customHeight="1"/>
    <row r="32" spans="2:225" ht="24" customHeight="1"/>
    <row r="33" spans="10:225" s="53" customFormat="1" ht="24" customHeight="1">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T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row>
    <row r="34" spans="10:225" s="53" customFormat="1" ht="24" customHeight="1">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T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row>
    <row r="35" spans="10:225" s="53" customFormat="1" ht="24" customHeight="1">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T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row>
    <row r="36" spans="10:225" s="53" customFormat="1" ht="24" customHeight="1">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T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row>
    <row r="37" spans="10:225" s="53" customFormat="1" ht="24" customHeight="1">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T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row>
    <row r="38" spans="10:225" s="53" customFormat="1" ht="24" customHeight="1">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T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row>
  </sheetData>
  <mergeCells count="6">
    <mergeCell ref="AZ2:CO2"/>
    <mergeCell ref="B25:I25"/>
    <mergeCell ref="B2:B4"/>
    <mergeCell ref="C2:I2"/>
    <mergeCell ref="C3:C4"/>
    <mergeCell ref="J2:AY2"/>
  </mergeCells>
  <phoneticPr fontId="1"/>
  <dataValidations count="1">
    <dataValidation type="list" allowBlank="1" showInputMessage="1" showErrorMessage="1" sqref="G5:G24" xr:uid="{00000000-0002-0000-1100-000000000000}">
      <formula1>$CQ$3:$CQ$4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B1:CH296"/>
  <sheetViews>
    <sheetView showZeros="0" workbookViewId="0">
      <pane xSplit="3" ySplit="4" topLeftCell="D231" activePane="bottomRight" state="frozen"/>
      <selection pane="topRight" activeCell="C1" sqref="C1"/>
      <selection pane="bottomLeft" activeCell="A5" sqref="A5"/>
      <selection pane="bottomRight" activeCell="D235" sqref="D235"/>
    </sheetView>
  </sheetViews>
  <sheetFormatPr defaultColWidth="9" defaultRowHeight="14.25"/>
  <cols>
    <col min="1" max="1" width="9" style="53"/>
    <col min="2" max="3" width="4.625" style="53" customWidth="1"/>
    <col min="4" max="4" width="20.625" style="53" customWidth="1"/>
    <col min="5" max="5" width="10.625" style="53" customWidth="1"/>
    <col min="6" max="8" width="10.625" style="58" customWidth="1"/>
    <col min="9" max="9" width="10.625" style="61" customWidth="1"/>
    <col min="10" max="10" width="10.625" style="58" customWidth="1"/>
    <col min="11" max="38" width="9" style="163" customWidth="1"/>
    <col min="39" max="42" width="10.625" style="53" customWidth="1"/>
    <col min="43" max="43" width="9" style="163" customWidth="1"/>
    <col min="44" max="73" width="9" style="53" customWidth="1"/>
    <col min="74" max="84" width="9" style="163" customWidth="1"/>
    <col min="85" max="86" width="9" style="163"/>
    <col min="87" max="16384" width="9" style="53"/>
  </cols>
  <sheetData>
    <row r="1" spans="2:86" ht="15" thickBot="1"/>
    <row r="2" spans="2:86">
      <c r="B2" s="1165"/>
      <c r="C2" s="1166"/>
      <c r="D2" s="1155" t="s">
        <v>123</v>
      </c>
      <c r="E2" s="1125"/>
      <c r="F2" s="1125"/>
      <c r="G2" s="1125"/>
      <c r="H2" s="1125"/>
      <c r="I2" s="1125"/>
      <c r="J2" s="1156"/>
      <c r="K2" s="1158" t="s">
        <v>187</v>
      </c>
      <c r="L2" s="1125"/>
      <c r="M2" s="1125"/>
      <c r="N2" s="1125"/>
      <c r="O2" s="1125"/>
      <c r="P2" s="1125"/>
      <c r="Q2" s="1125"/>
      <c r="R2" s="1125"/>
      <c r="S2" s="1125"/>
      <c r="T2" s="1125"/>
      <c r="U2" s="1125"/>
      <c r="V2" s="1126"/>
      <c r="W2" s="1126"/>
      <c r="X2" s="1127"/>
      <c r="Y2" s="1159" t="s">
        <v>188</v>
      </c>
      <c r="Z2" s="1160"/>
      <c r="AA2" s="1160"/>
      <c r="AB2" s="1160"/>
      <c r="AC2" s="1160"/>
      <c r="AD2" s="1160"/>
      <c r="AE2" s="1160"/>
      <c r="AF2" s="1160"/>
      <c r="AG2" s="1160"/>
      <c r="AH2" s="1160"/>
      <c r="AI2" s="1160"/>
      <c r="AJ2" s="1161"/>
      <c r="AK2" s="1161"/>
      <c r="AL2" s="1162"/>
      <c r="AM2" s="365"/>
      <c r="AN2" s="365"/>
      <c r="AO2" s="365"/>
      <c r="AP2" s="365"/>
      <c r="BV2" s="163" t="s">
        <v>125</v>
      </c>
      <c r="BW2" s="163" t="s">
        <v>125</v>
      </c>
      <c r="BX2" s="163" t="s">
        <v>125</v>
      </c>
      <c r="BY2" s="163" t="s">
        <v>125</v>
      </c>
      <c r="BZ2" s="163" t="s">
        <v>125</v>
      </c>
      <c r="CA2" s="163" t="s">
        <v>125</v>
      </c>
      <c r="CB2" s="163" t="s">
        <v>125</v>
      </c>
      <c r="CC2" s="163" t="s">
        <v>125</v>
      </c>
      <c r="CD2" s="163" t="s">
        <v>125</v>
      </c>
      <c r="CE2" s="163" t="s">
        <v>125</v>
      </c>
      <c r="CF2" s="163" t="s">
        <v>125</v>
      </c>
      <c r="CG2" s="163" t="s">
        <v>125</v>
      </c>
      <c r="CH2" s="163" t="s">
        <v>125</v>
      </c>
    </row>
    <row r="3" spans="2:86" ht="27" customHeight="1">
      <c r="B3" s="1167"/>
      <c r="C3" s="1168"/>
      <c r="D3" s="1112" t="s">
        <v>122</v>
      </c>
      <c r="E3" s="56" t="s">
        <v>118</v>
      </c>
      <c r="F3" s="59" t="s">
        <v>119</v>
      </c>
      <c r="G3" s="68" t="s">
        <v>196</v>
      </c>
      <c r="H3" s="59" t="s">
        <v>126</v>
      </c>
      <c r="I3" s="62" t="s">
        <v>120</v>
      </c>
      <c r="J3" s="171" t="s">
        <v>121</v>
      </c>
      <c r="K3" s="166">
        <f>L3-1</f>
        <v>-1</v>
      </c>
      <c r="L3" s="57">
        <f>入力⑧乳牛増殖計画!G4</f>
        <v>0</v>
      </c>
      <c r="M3" s="57">
        <f>入力⑧乳牛増殖計画!H4</f>
        <v>1</v>
      </c>
      <c r="N3" s="57">
        <f>入力⑧乳牛増殖計画!I4</f>
        <v>2</v>
      </c>
      <c r="O3" s="57">
        <f>入力⑧乳牛増殖計画!J4</f>
        <v>3</v>
      </c>
      <c r="P3" s="57">
        <f>入力⑧乳牛増殖計画!K4</f>
        <v>4</v>
      </c>
      <c r="Q3" s="57">
        <f>入力⑧乳牛増殖計画!L4</f>
        <v>5</v>
      </c>
      <c r="R3" s="57">
        <f>入力⑧乳牛増殖計画!M4</f>
        <v>6</v>
      </c>
      <c r="S3" s="57">
        <f>入力⑧乳牛増殖計画!N4</f>
        <v>7</v>
      </c>
      <c r="T3" s="57">
        <f>入力⑧乳牛増殖計画!O4</f>
        <v>8</v>
      </c>
      <c r="U3" s="57">
        <f>入力⑧乳牛増殖計画!P4</f>
        <v>9</v>
      </c>
      <c r="V3" s="57">
        <f>入力⑧乳牛増殖計画!Q4</f>
        <v>10</v>
      </c>
      <c r="W3" s="57">
        <f>入力⑧乳牛増殖計画!R4</f>
        <v>11</v>
      </c>
      <c r="X3" s="77">
        <f>入力⑧乳牛増殖計画!S4</f>
        <v>12</v>
      </c>
      <c r="Y3" s="166">
        <f>Z3-1</f>
        <v>-1</v>
      </c>
      <c r="Z3" s="57">
        <f>入力⑧乳牛増殖計画!G4</f>
        <v>0</v>
      </c>
      <c r="AA3" s="57">
        <f>入力⑧乳牛増殖計画!H4</f>
        <v>1</v>
      </c>
      <c r="AB3" s="57">
        <f>入力⑧乳牛増殖計画!I4</f>
        <v>2</v>
      </c>
      <c r="AC3" s="57">
        <f>入力⑧乳牛増殖計画!J4</f>
        <v>3</v>
      </c>
      <c r="AD3" s="57">
        <f>入力⑧乳牛増殖計画!K4</f>
        <v>4</v>
      </c>
      <c r="AE3" s="57">
        <f>入力⑧乳牛増殖計画!L4</f>
        <v>5</v>
      </c>
      <c r="AF3" s="57">
        <f>入力⑧乳牛増殖計画!M4</f>
        <v>6</v>
      </c>
      <c r="AG3" s="57">
        <f>入力⑧乳牛増殖計画!N4</f>
        <v>7</v>
      </c>
      <c r="AH3" s="57">
        <f>入力⑧乳牛増殖計画!O4</f>
        <v>8</v>
      </c>
      <c r="AI3" s="57">
        <f>入力⑧乳牛増殖計画!P4</f>
        <v>9</v>
      </c>
      <c r="AJ3" s="57">
        <f>入力⑧乳牛増殖計画!Q4</f>
        <v>10</v>
      </c>
      <c r="AK3" s="57">
        <f>入力⑧乳牛増殖計画!R4</f>
        <v>11</v>
      </c>
      <c r="AL3" s="77">
        <f>入力⑧乳牛増殖計画!S4</f>
        <v>12</v>
      </c>
      <c r="AM3" s="54"/>
      <c r="AN3" s="54" t="s">
        <v>127</v>
      </c>
      <c r="AO3" s="66">
        <v>1</v>
      </c>
      <c r="AP3" s="66"/>
      <c r="AR3" s="54">
        <f>AS3-1</f>
        <v>-1</v>
      </c>
      <c r="AS3" s="54">
        <f t="shared" ref="AS3:BB3" si="0">L3</f>
        <v>0</v>
      </c>
      <c r="AT3" s="54">
        <f t="shared" si="0"/>
        <v>1</v>
      </c>
      <c r="AU3" s="54">
        <f t="shared" si="0"/>
        <v>2</v>
      </c>
      <c r="AV3" s="54">
        <f t="shared" si="0"/>
        <v>3</v>
      </c>
      <c r="AW3" s="54">
        <f t="shared" si="0"/>
        <v>4</v>
      </c>
      <c r="AX3" s="54">
        <f t="shared" si="0"/>
        <v>5</v>
      </c>
      <c r="AY3" s="54">
        <f t="shared" si="0"/>
        <v>6</v>
      </c>
      <c r="AZ3" s="54">
        <f t="shared" si="0"/>
        <v>7</v>
      </c>
      <c r="BA3" s="54">
        <f t="shared" si="0"/>
        <v>8</v>
      </c>
      <c r="BB3" s="54">
        <f t="shared" si="0"/>
        <v>9</v>
      </c>
      <c r="BC3" s="54">
        <f>V3</f>
        <v>10</v>
      </c>
      <c r="BD3" s="54">
        <f>W3</f>
        <v>11</v>
      </c>
      <c r="BE3" s="54">
        <f>X3</f>
        <v>12</v>
      </c>
      <c r="BF3" s="54"/>
      <c r="BG3" s="54">
        <f>BH3-1</f>
        <v>-1</v>
      </c>
      <c r="BH3" s="54">
        <f t="shared" ref="BH3:BQ3" si="1">L3</f>
        <v>0</v>
      </c>
      <c r="BI3" s="54">
        <f t="shared" si="1"/>
        <v>1</v>
      </c>
      <c r="BJ3" s="54">
        <f t="shared" si="1"/>
        <v>2</v>
      </c>
      <c r="BK3" s="54">
        <f t="shared" si="1"/>
        <v>3</v>
      </c>
      <c r="BL3" s="54">
        <f t="shared" si="1"/>
        <v>4</v>
      </c>
      <c r="BM3" s="54">
        <f t="shared" si="1"/>
        <v>5</v>
      </c>
      <c r="BN3" s="54">
        <f t="shared" si="1"/>
        <v>6</v>
      </c>
      <c r="BO3" s="54">
        <f t="shared" si="1"/>
        <v>7</v>
      </c>
      <c r="BP3" s="54">
        <f t="shared" si="1"/>
        <v>8</v>
      </c>
      <c r="BQ3" s="54">
        <f t="shared" si="1"/>
        <v>9</v>
      </c>
      <c r="BR3" s="54">
        <f>V3</f>
        <v>10</v>
      </c>
      <c r="BS3" s="54">
        <f>W3</f>
        <v>11</v>
      </c>
      <c r="BT3" s="54">
        <f>X3</f>
        <v>12</v>
      </c>
      <c r="BU3" s="54"/>
      <c r="BV3" s="54">
        <f t="shared" ref="BV3:CF3" si="2">L3</f>
        <v>0</v>
      </c>
      <c r="BW3" s="54">
        <f t="shared" si="2"/>
        <v>1</v>
      </c>
      <c r="BX3" s="54">
        <f t="shared" si="2"/>
        <v>2</v>
      </c>
      <c r="BY3" s="54">
        <f t="shared" si="2"/>
        <v>3</v>
      </c>
      <c r="BZ3" s="54">
        <f t="shared" si="2"/>
        <v>4</v>
      </c>
      <c r="CA3" s="54">
        <f t="shared" si="2"/>
        <v>5</v>
      </c>
      <c r="CB3" s="54">
        <f t="shared" si="2"/>
        <v>6</v>
      </c>
      <c r="CC3" s="54">
        <f t="shared" si="2"/>
        <v>7</v>
      </c>
      <c r="CD3" s="54">
        <f t="shared" si="2"/>
        <v>8</v>
      </c>
      <c r="CE3" s="54">
        <f t="shared" si="2"/>
        <v>9</v>
      </c>
      <c r="CF3" s="54">
        <f t="shared" si="2"/>
        <v>10</v>
      </c>
      <c r="CG3" s="54">
        <f>W3</f>
        <v>11</v>
      </c>
      <c r="CH3" s="54">
        <f>X3</f>
        <v>12</v>
      </c>
    </row>
    <row r="4" spans="2:86" ht="12" customHeight="1" thickBot="1">
      <c r="B4" s="1169"/>
      <c r="C4" s="1170"/>
      <c r="D4" s="1157"/>
      <c r="E4" s="165" t="s">
        <v>124</v>
      </c>
      <c r="F4" s="183" t="s">
        <v>112</v>
      </c>
      <c r="G4" s="183" t="s">
        <v>124</v>
      </c>
      <c r="H4" s="183"/>
      <c r="I4" s="184" t="s">
        <v>25</v>
      </c>
      <c r="J4" s="185" t="s">
        <v>124</v>
      </c>
      <c r="K4" s="164" t="s">
        <v>112</v>
      </c>
      <c r="L4" s="165" t="s">
        <v>112</v>
      </c>
      <c r="M4" s="165" t="s">
        <v>112</v>
      </c>
      <c r="N4" s="165" t="s">
        <v>112</v>
      </c>
      <c r="O4" s="165" t="s">
        <v>112</v>
      </c>
      <c r="P4" s="165" t="s">
        <v>112</v>
      </c>
      <c r="Q4" s="165" t="s">
        <v>112</v>
      </c>
      <c r="R4" s="165" t="s">
        <v>112</v>
      </c>
      <c r="S4" s="165" t="s">
        <v>112</v>
      </c>
      <c r="T4" s="165" t="s">
        <v>112</v>
      </c>
      <c r="U4" s="165" t="s">
        <v>112</v>
      </c>
      <c r="V4" s="165" t="s">
        <v>112</v>
      </c>
      <c r="W4" s="165" t="s">
        <v>112</v>
      </c>
      <c r="X4" s="88" t="s">
        <v>112</v>
      </c>
      <c r="Y4" s="164" t="s">
        <v>112</v>
      </c>
      <c r="Z4" s="165" t="s">
        <v>112</v>
      </c>
      <c r="AA4" s="165" t="s">
        <v>112</v>
      </c>
      <c r="AB4" s="165" t="s">
        <v>112</v>
      </c>
      <c r="AC4" s="165" t="s">
        <v>112</v>
      </c>
      <c r="AD4" s="165" t="s">
        <v>112</v>
      </c>
      <c r="AE4" s="165" t="s">
        <v>112</v>
      </c>
      <c r="AF4" s="165" t="s">
        <v>112</v>
      </c>
      <c r="AG4" s="165" t="s">
        <v>112</v>
      </c>
      <c r="AH4" s="165" t="s">
        <v>112</v>
      </c>
      <c r="AI4" s="165" t="s">
        <v>112</v>
      </c>
      <c r="AJ4" s="165" t="s">
        <v>112</v>
      </c>
      <c r="AK4" s="165" t="s">
        <v>112</v>
      </c>
      <c r="AL4" s="88" t="s">
        <v>112</v>
      </c>
      <c r="AM4" s="64"/>
      <c r="AN4" s="64" t="s">
        <v>128</v>
      </c>
      <c r="AO4" s="67">
        <v>2</v>
      </c>
      <c r="AP4" s="67"/>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row>
    <row r="5" spans="2:86" ht="24" customHeight="1">
      <c r="B5" s="1171" t="s">
        <v>239</v>
      </c>
      <c r="C5" s="329">
        <v>1</v>
      </c>
      <c r="D5" s="349" t="str">
        <f>IF('入力③（固定資産台帳）'!CD5=1,'入力③（固定資産台帳）'!C5,"")</f>
        <v/>
      </c>
      <c r="E5" s="350">
        <f>IF('入力③（固定資産台帳）'!CD5=1,'入力③（固定資産台帳）'!D5,0)</f>
        <v>0</v>
      </c>
      <c r="F5" s="364">
        <f>IF('入力③（固定資産台帳）'!CD5=1,'入力③（固定資産台帳）'!F5,0)</f>
        <v>0</v>
      </c>
      <c r="G5" s="180"/>
      <c r="H5" s="180" t="s">
        <v>127</v>
      </c>
      <c r="I5" s="181"/>
      <c r="J5" s="182"/>
      <c r="K5" s="168">
        <f t="shared" ref="K5:K24" si="3">IF(BG5&lt;1,0,BQ5*$I5/100)</f>
        <v>0</v>
      </c>
      <c r="L5" s="206">
        <f t="shared" ref="L5:X24" si="4">IF(BH5&lt;1,0,BV5*$I5/100)</f>
        <v>0</v>
      </c>
      <c r="M5" s="206">
        <f t="shared" si="4"/>
        <v>0</v>
      </c>
      <c r="N5" s="206">
        <f t="shared" si="4"/>
        <v>0</v>
      </c>
      <c r="O5" s="206">
        <f t="shared" si="4"/>
        <v>0</v>
      </c>
      <c r="P5" s="206">
        <f t="shared" si="4"/>
        <v>0</v>
      </c>
      <c r="Q5" s="206">
        <f t="shared" si="4"/>
        <v>0</v>
      </c>
      <c r="R5" s="206">
        <f t="shared" si="4"/>
        <v>0</v>
      </c>
      <c r="S5" s="206">
        <f t="shared" si="4"/>
        <v>0</v>
      </c>
      <c r="T5" s="206">
        <f t="shared" si="4"/>
        <v>0</v>
      </c>
      <c r="U5" s="206">
        <f t="shared" si="4"/>
        <v>0</v>
      </c>
      <c r="V5" s="206">
        <f t="shared" si="4"/>
        <v>0</v>
      </c>
      <c r="W5" s="206">
        <f t="shared" si="4"/>
        <v>0</v>
      </c>
      <c r="X5" s="207">
        <f t="shared" si="4"/>
        <v>0</v>
      </c>
      <c r="Y5" s="208">
        <f t="shared" ref="Y5:AI20" si="5">IF($AP5=1,IF(AR5&lt;1,0,IF(AR5&gt;($G5-$J5),0,IF(AR5=($G5-$J5),BU5,$AQ5-K5))),IF(AR5&lt;1,0,IF(AR5&gt;($G5-$J5),0,IF(AR5=($G5-$J5),BQ5,$F5/($G5-$J5)))))</f>
        <v>0</v>
      </c>
      <c r="Z5" s="206">
        <f t="shared" si="5"/>
        <v>0</v>
      </c>
      <c r="AA5" s="206">
        <f t="shared" si="5"/>
        <v>0</v>
      </c>
      <c r="AB5" s="206">
        <f t="shared" si="5"/>
        <v>0</v>
      </c>
      <c r="AC5" s="206">
        <f t="shared" si="5"/>
        <v>0</v>
      </c>
      <c r="AD5" s="206">
        <f t="shared" si="5"/>
        <v>0</v>
      </c>
      <c r="AE5" s="206">
        <f t="shared" si="5"/>
        <v>0</v>
      </c>
      <c r="AF5" s="206">
        <f t="shared" si="5"/>
        <v>0</v>
      </c>
      <c r="AG5" s="206">
        <f t="shared" si="5"/>
        <v>0</v>
      </c>
      <c r="AH5" s="206">
        <f t="shared" si="5"/>
        <v>0</v>
      </c>
      <c r="AI5" s="206">
        <f>IF($AP5=1,IF(BB5&lt;1,0,IF(BB5&gt;($G5-$J5),0,IF(BB5=($G5-$J5),CE5,$AQ5-U5))),IF(BB5&lt;1,0,IF(BB5&gt;($G5-$J5),0,IF(BB5=($G5-$J5),CA5,$F5/($G5-$J5)))))</f>
        <v>0</v>
      </c>
      <c r="AJ5" s="206">
        <f t="shared" ref="AJ5:AL20" si="6">IF($AP5=1,IF(BC5&lt;1,0,IF(BC5&gt;($G5-$J5),0,IF(BC5=($G5-$J5),CF5,$AQ5-V5))),IF(BC5&lt;1,0,IF(BC5&gt;($G5-$J5),0,IF(BC5=($G5-$J5),CB5,$F5/($G5-$J5)))))</f>
        <v>0</v>
      </c>
      <c r="AK5" s="206">
        <f t="shared" si="6"/>
        <v>0</v>
      </c>
      <c r="AL5" s="207">
        <f t="shared" si="6"/>
        <v>0</v>
      </c>
      <c r="AP5" s="53">
        <f t="shared" ref="AP5:AP68" si="7">VLOOKUP(H5,$AN$3:$AO$4,2,FALSE)</f>
        <v>1</v>
      </c>
      <c r="AQ5" s="163" t="e">
        <f>-PMT(I5/100,(G5-J5),F5)</f>
        <v>#NUM!</v>
      </c>
      <c r="AR5" s="65">
        <f>IF($E5+$G5-1&lt;AR$3,-1,AR$3-$E5-$J5+1)</f>
        <v>0</v>
      </c>
      <c r="AS5" s="65">
        <f t="shared" ref="AS5:BE20" si="8">IF($E5+$G5-1&lt;AS$3,-1,AS$3-$E5-$J5+1)</f>
        <v>-1</v>
      </c>
      <c r="AT5" s="65">
        <f t="shared" si="8"/>
        <v>-1</v>
      </c>
      <c r="AU5" s="65">
        <f t="shared" si="8"/>
        <v>-1</v>
      </c>
      <c r="AV5" s="65">
        <f t="shared" si="8"/>
        <v>-1</v>
      </c>
      <c r="AW5" s="65">
        <f t="shared" si="8"/>
        <v>-1</v>
      </c>
      <c r="AX5" s="65">
        <f t="shared" si="8"/>
        <v>-1</v>
      </c>
      <c r="AY5" s="65">
        <f t="shared" si="8"/>
        <v>-1</v>
      </c>
      <c r="AZ5" s="65">
        <f t="shared" si="8"/>
        <v>-1</v>
      </c>
      <c r="BA5" s="65">
        <f t="shared" si="8"/>
        <v>-1</v>
      </c>
      <c r="BB5" s="65">
        <f t="shared" si="8"/>
        <v>-1</v>
      </c>
      <c r="BC5" s="65">
        <f t="shared" si="8"/>
        <v>-1</v>
      </c>
      <c r="BD5" s="65">
        <f t="shared" si="8"/>
        <v>-1</v>
      </c>
      <c r="BE5" s="65">
        <f t="shared" si="8"/>
        <v>-1</v>
      </c>
      <c r="BF5" s="65"/>
      <c r="BG5" s="65">
        <f>IF($E5+$G5-1&lt;BG$3,-1,BG$3-$E5+1)</f>
        <v>0</v>
      </c>
      <c r="BH5" s="65">
        <f t="shared" ref="BH5:BT5" si="9">IF($E5+$G5-1&lt;BH$3,-1,BH$3-$E5+1)</f>
        <v>-1</v>
      </c>
      <c r="BI5" s="65">
        <f t="shared" si="9"/>
        <v>-1</v>
      </c>
      <c r="BJ5" s="65">
        <f t="shared" si="9"/>
        <v>-1</v>
      </c>
      <c r="BK5" s="65">
        <f t="shared" si="9"/>
        <v>-1</v>
      </c>
      <c r="BL5" s="65">
        <f t="shared" si="9"/>
        <v>-1</v>
      </c>
      <c r="BM5" s="65">
        <f t="shared" si="9"/>
        <v>-1</v>
      </c>
      <c r="BN5" s="65">
        <f t="shared" si="9"/>
        <v>-1</v>
      </c>
      <c r="BO5" s="65">
        <f t="shared" si="9"/>
        <v>-1</v>
      </c>
      <c r="BP5" s="65">
        <f t="shared" si="9"/>
        <v>-1</v>
      </c>
      <c r="BQ5" s="65">
        <f t="shared" si="9"/>
        <v>-1</v>
      </c>
      <c r="BR5" s="65">
        <f t="shared" si="9"/>
        <v>-1</v>
      </c>
      <c r="BS5" s="65">
        <f t="shared" si="9"/>
        <v>-1</v>
      </c>
      <c r="BT5" s="65">
        <f t="shared" si="9"/>
        <v>-1</v>
      </c>
      <c r="BU5" s="65"/>
      <c r="BV5" s="163">
        <f>IF(BG5&lt;0,0,IF(BG5=0,$F5,BU5-Y5))</f>
        <v>0</v>
      </c>
      <c r="BW5" s="163">
        <f t="shared" ref="BW5:CH20" si="10">IF(BH5&lt;0,0,IF(BH5=0,$F5,BV5-Z5))</f>
        <v>0</v>
      </c>
      <c r="BX5" s="163">
        <f t="shared" si="10"/>
        <v>0</v>
      </c>
      <c r="BY5" s="163">
        <f t="shared" si="10"/>
        <v>0</v>
      </c>
      <c r="BZ5" s="163">
        <f t="shared" si="10"/>
        <v>0</v>
      </c>
      <c r="CA5" s="163">
        <f t="shared" si="10"/>
        <v>0</v>
      </c>
      <c r="CB5" s="163">
        <f t="shared" si="10"/>
        <v>0</v>
      </c>
      <c r="CC5" s="163">
        <f t="shared" si="10"/>
        <v>0</v>
      </c>
      <c r="CD5" s="163">
        <f t="shared" si="10"/>
        <v>0</v>
      </c>
      <c r="CE5" s="163">
        <f t="shared" si="10"/>
        <v>0</v>
      </c>
      <c r="CF5" s="163">
        <f t="shared" si="10"/>
        <v>0</v>
      </c>
      <c r="CG5" s="163">
        <f t="shared" si="10"/>
        <v>0</v>
      </c>
      <c r="CH5" s="163">
        <f t="shared" si="10"/>
        <v>0</v>
      </c>
    </row>
    <row r="6" spans="2:86" ht="24" customHeight="1">
      <c r="B6" s="1172"/>
      <c r="C6" s="330">
        <v>2</v>
      </c>
      <c r="D6" s="351" t="str">
        <f>IF('入力③（固定資産台帳）'!CD6=1,'入力③（固定資産台帳）'!C6,"")</f>
        <v/>
      </c>
      <c r="E6" s="352">
        <f>IF('入力③（固定資産台帳）'!CD6=1,'入力③（固定資産台帳）'!D6,0)</f>
        <v>0</v>
      </c>
      <c r="F6" s="353">
        <f>IF('入力③（固定資産台帳）'!CD6=1,'入力③（固定資産台帳）'!F6,0)</f>
        <v>0</v>
      </c>
      <c r="G6" s="60"/>
      <c r="H6" s="60" t="s">
        <v>127</v>
      </c>
      <c r="I6" s="63"/>
      <c r="J6" s="172"/>
      <c r="K6" s="169">
        <f t="shared" si="3"/>
        <v>0</v>
      </c>
      <c r="L6" s="209">
        <f t="shared" si="4"/>
        <v>0</v>
      </c>
      <c r="M6" s="209">
        <f t="shared" si="4"/>
        <v>0</v>
      </c>
      <c r="N6" s="209">
        <f t="shared" si="4"/>
        <v>0</v>
      </c>
      <c r="O6" s="209">
        <f t="shared" si="4"/>
        <v>0</v>
      </c>
      <c r="P6" s="209">
        <f t="shared" si="4"/>
        <v>0</v>
      </c>
      <c r="Q6" s="209">
        <f t="shared" si="4"/>
        <v>0</v>
      </c>
      <c r="R6" s="209">
        <f t="shared" si="4"/>
        <v>0</v>
      </c>
      <c r="S6" s="209">
        <f t="shared" si="4"/>
        <v>0</v>
      </c>
      <c r="T6" s="209">
        <f t="shared" si="4"/>
        <v>0</v>
      </c>
      <c r="U6" s="209">
        <f t="shared" si="4"/>
        <v>0</v>
      </c>
      <c r="V6" s="209">
        <f t="shared" si="4"/>
        <v>0</v>
      </c>
      <c r="W6" s="209">
        <f t="shared" si="4"/>
        <v>0</v>
      </c>
      <c r="X6" s="210">
        <f t="shared" si="4"/>
        <v>0</v>
      </c>
      <c r="Y6" s="211">
        <f t="shared" si="5"/>
        <v>0</v>
      </c>
      <c r="Z6" s="209">
        <f t="shared" si="5"/>
        <v>0</v>
      </c>
      <c r="AA6" s="209">
        <f t="shared" si="5"/>
        <v>0</v>
      </c>
      <c r="AB6" s="209">
        <f t="shared" si="5"/>
        <v>0</v>
      </c>
      <c r="AC6" s="209">
        <f t="shared" si="5"/>
        <v>0</v>
      </c>
      <c r="AD6" s="209">
        <f t="shared" si="5"/>
        <v>0</v>
      </c>
      <c r="AE6" s="209">
        <f t="shared" si="5"/>
        <v>0</v>
      </c>
      <c r="AF6" s="209">
        <f t="shared" si="5"/>
        <v>0</v>
      </c>
      <c r="AG6" s="209">
        <f t="shared" si="5"/>
        <v>0</v>
      </c>
      <c r="AH6" s="209">
        <f t="shared" si="5"/>
        <v>0</v>
      </c>
      <c r="AI6" s="209">
        <f t="shared" si="5"/>
        <v>0</v>
      </c>
      <c r="AJ6" s="209">
        <f t="shared" si="6"/>
        <v>0</v>
      </c>
      <c r="AK6" s="209">
        <f t="shared" si="6"/>
        <v>0</v>
      </c>
      <c r="AL6" s="210">
        <f t="shared" si="6"/>
        <v>0</v>
      </c>
      <c r="AP6" s="53">
        <f t="shared" si="7"/>
        <v>1</v>
      </c>
      <c r="AQ6" s="163" t="e">
        <f t="shared" ref="AQ6:AQ69" si="11">-PMT(I6/100,(G6-J6),F6)</f>
        <v>#NUM!</v>
      </c>
      <c r="AR6" s="53">
        <f t="shared" ref="AR6:BE37" si="12">IF($E6+$G6-1&lt;AR$3,-1,AR$3-$E6-$J6+1)</f>
        <v>0</v>
      </c>
      <c r="AS6" s="53">
        <f t="shared" si="8"/>
        <v>-1</v>
      </c>
      <c r="AT6" s="53">
        <f t="shared" si="8"/>
        <v>-1</v>
      </c>
      <c r="AU6" s="53">
        <f t="shared" si="8"/>
        <v>-1</v>
      </c>
      <c r="AV6" s="53">
        <f t="shared" si="8"/>
        <v>-1</v>
      </c>
      <c r="AW6" s="53">
        <f t="shared" si="8"/>
        <v>-1</v>
      </c>
      <c r="AX6" s="53">
        <f t="shared" si="8"/>
        <v>-1</v>
      </c>
      <c r="AY6" s="53">
        <f t="shared" si="8"/>
        <v>-1</v>
      </c>
      <c r="AZ6" s="53">
        <f t="shared" si="8"/>
        <v>-1</v>
      </c>
      <c r="BA6" s="53">
        <f t="shared" si="8"/>
        <v>-1</v>
      </c>
      <c r="BB6" s="53">
        <f t="shared" si="8"/>
        <v>-1</v>
      </c>
      <c r="BC6" s="53">
        <f t="shared" si="8"/>
        <v>-1</v>
      </c>
      <c r="BD6" s="53">
        <f t="shared" si="8"/>
        <v>-1</v>
      </c>
      <c r="BE6" s="53">
        <f t="shared" si="8"/>
        <v>-1</v>
      </c>
      <c r="BG6" s="65">
        <f t="shared" ref="BG6:BT24" si="13">IF($E6+$G6+$J6-1&lt;BG$3,-1,BG$3-$E6+1)</f>
        <v>0</v>
      </c>
      <c r="BH6" s="65">
        <f t="shared" si="13"/>
        <v>-1</v>
      </c>
      <c r="BI6" s="65">
        <f t="shared" si="13"/>
        <v>-1</v>
      </c>
      <c r="BJ6" s="65">
        <f t="shared" si="13"/>
        <v>-1</v>
      </c>
      <c r="BK6" s="65">
        <f t="shared" si="13"/>
        <v>-1</v>
      </c>
      <c r="BL6" s="65">
        <f t="shared" si="13"/>
        <v>-1</v>
      </c>
      <c r="BM6" s="65">
        <f t="shared" si="13"/>
        <v>-1</v>
      </c>
      <c r="BN6" s="65">
        <f t="shared" si="13"/>
        <v>-1</v>
      </c>
      <c r="BO6" s="65">
        <f t="shared" si="13"/>
        <v>-1</v>
      </c>
      <c r="BP6" s="65">
        <f t="shared" si="13"/>
        <v>-1</v>
      </c>
      <c r="BQ6" s="65">
        <f t="shared" si="13"/>
        <v>-1</v>
      </c>
      <c r="BR6" s="65">
        <f t="shared" si="13"/>
        <v>-1</v>
      </c>
      <c r="BS6" s="65">
        <f t="shared" si="13"/>
        <v>-1</v>
      </c>
      <c r="BT6" s="65">
        <f t="shared" si="13"/>
        <v>-1</v>
      </c>
      <c r="BV6" s="163">
        <f t="shared" ref="BV6:CH21" si="14">IF(BG6&lt;0,0,IF(BG6=0,$F6,BU6-Y6))</f>
        <v>0</v>
      </c>
      <c r="BW6" s="163">
        <f t="shared" si="10"/>
        <v>0</v>
      </c>
      <c r="BX6" s="163">
        <f t="shared" si="10"/>
        <v>0</v>
      </c>
      <c r="BY6" s="163">
        <f t="shared" si="10"/>
        <v>0</v>
      </c>
      <c r="BZ6" s="163">
        <f t="shared" si="10"/>
        <v>0</v>
      </c>
      <c r="CA6" s="163">
        <f t="shared" si="10"/>
        <v>0</v>
      </c>
      <c r="CB6" s="163">
        <f t="shared" si="10"/>
        <v>0</v>
      </c>
      <c r="CC6" s="163">
        <f t="shared" si="10"/>
        <v>0</v>
      </c>
      <c r="CD6" s="163">
        <f t="shared" si="10"/>
        <v>0</v>
      </c>
      <c r="CE6" s="163">
        <f t="shared" si="10"/>
        <v>0</v>
      </c>
      <c r="CF6" s="163">
        <f t="shared" si="10"/>
        <v>0</v>
      </c>
      <c r="CG6" s="163">
        <f t="shared" si="10"/>
        <v>0</v>
      </c>
      <c r="CH6" s="163">
        <f t="shared" si="10"/>
        <v>0</v>
      </c>
    </row>
    <row r="7" spans="2:86" ht="24" customHeight="1">
      <c r="B7" s="1172"/>
      <c r="C7" s="330">
        <v>3</v>
      </c>
      <c r="D7" s="351" t="str">
        <f>IF('入力③（固定資産台帳）'!CD7=1,'入力③（固定資産台帳）'!C7,"")</f>
        <v/>
      </c>
      <c r="E7" s="352">
        <f>IF('入力③（固定資産台帳）'!CD7=1,'入力③（固定資産台帳）'!D7,0)</f>
        <v>0</v>
      </c>
      <c r="F7" s="353">
        <f>IF('入力③（固定資産台帳）'!CD7=1,'入力③（固定資産台帳）'!F7,0)</f>
        <v>0</v>
      </c>
      <c r="G7" s="60"/>
      <c r="H7" s="60" t="s">
        <v>127</v>
      </c>
      <c r="I7" s="63"/>
      <c r="J7" s="172"/>
      <c r="K7" s="169">
        <f t="shared" si="3"/>
        <v>0</v>
      </c>
      <c r="L7" s="209">
        <f t="shared" si="4"/>
        <v>0</v>
      </c>
      <c r="M7" s="209">
        <f t="shared" si="4"/>
        <v>0</v>
      </c>
      <c r="N7" s="209">
        <f t="shared" si="4"/>
        <v>0</v>
      </c>
      <c r="O7" s="209">
        <f t="shared" si="4"/>
        <v>0</v>
      </c>
      <c r="P7" s="209">
        <f t="shared" si="4"/>
        <v>0</v>
      </c>
      <c r="Q7" s="209">
        <f t="shared" si="4"/>
        <v>0</v>
      </c>
      <c r="R7" s="209">
        <f t="shared" si="4"/>
        <v>0</v>
      </c>
      <c r="S7" s="209">
        <f t="shared" si="4"/>
        <v>0</v>
      </c>
      <c r="T7" s="209">
        <f t="shared" si="4"/>
        <v>0</v>
      </c>
      <c r="U7" s="209">
        <f t="shared" si="4"/>
        <v>0</v>
      </c>
      <c r="V7" s="209">
        <f t="shared" si="4"/>
        <v>0</v>
      </c>
      <c r="W7" s="209">
        <f t="shared" si="4"/>
        <v>0</v>
      </c>
      <c r="X7" s="210">
        <f t="shared" si="4"/>
        <v>0</v>
      </c>
      <c r="Y7" s="211">
        <f t="shared" si="5"/>
        <v>0</v>
      </c>
      <c r="Z7" s="209">
        <f t="shared" si="5"/>
        <v>0</v>
      </c>
      <c r="AA7" s="209">
        <f t="shared" si="5"/>
        <v>0</v>
      </c>
      <c r="AB7" s="209">
        <f t="shared" si="5"/>
        <v>0</v>
      </c>
      <c r="AC7" s="209">
        <f t="shared" si="5"/>
        <v>0</v>
      </c>
      <c r="AD7" s="209">
        <f t="shared" si="5"/>
        <v>0</v>
      </c>
      <c r="AE7" s="209">
        <f t="shared" si="5"/>
        <v>0</v>
      </c>
      <c r="AF7" s="209">
        <f t="shared" si="5"/>
        <v>0</v>
      </c>
      <c r="AG7" s="209">
        <f t="shared" si="5"/>
        <v>0</v>
      </c>
      <c r="AH7" s="209">
        <f t="shared" si="5"/>
        <v>0</v>
      </c>
      <c r="AI7" s="209">
        <f t="shared" si="5"/>
        <v>0</v>
      </c>
      <c r="AJ7" s="209">
        <f t="shared" si="6"/>
        <v>0</v>
      </c>
      <c r="AK7" s="209">
        <f t="shared" si="6"/>
        <v>0</v>
      </c>
      <c r="AL7" s="210">
        <f t="shared" si="6"/>
        <v>0</v>
      </c>
      <c r="AP7" s="53">
        <f t="shared" si="7"/>
        <v>1</v>
      </c>
      <c r="AQ7" s="163" t="e">
        <f t="shared" si="11"/>
        <v>#NUM!</v>
      </c>
      <c r="AR7" s="53">
        <f t="shared" si="12"/>
        <v>0</v>
      </c>
      <c r="AS7" s="53">
        <f t="shared" si="8"/>
        <v>-1</v>
      </c>
      <c r="AT7" s="53">
        <f t="shared" si="8"/>
        <v>-1</v>
      </c>
      <c r="AU7" s="53">
        <f t="shared" si="8"/>
        <v>-1</v>
      </c>
      <c r="AV7" s="53">
        <f t="shared" si="8"/>
        <v>-1</v>
      </c>
      <c r="AW7" s="53">
        <f t="shared" si="8"/>
        <v>-1</v>
      </c>
      <c r="AX7" s="53">
        <f t="shared" si="8"/>
        <v>-1</v>
      </c>
      <c r="AY7" s="53">
        <f t="shared" si="8"/>
        <v>-1</v>
      </c>
      <c r="AZ7" s="53">
        <f t="shared" si="8"/>
        <v>-1</v>
      </c>
      <c r="BA7" s="53">
        <f t="shared" si="8"/>
        <v>-1</v>
      </c>
      <c r="BB7" s="53">
        <f t="shared" si="8"/>
        <v>-1</v>
      </c>
      <c r="BC7" s="53">
        <f t="shared" si="8"/>
        <v>-1</v>
      </c>
      <c r="BD7" s="53">
        <f t="shared" si="8"/>
        <v>-1</v>
      </c>
      <c r="BE7" s="53">
        <f t="shared" si="8"/>
        <v>-1</v>
      </c>
      <c r="BG7" s="65">
        <f t="shared" si="13"/>
        <v>0</v>
      </c>
      <c r="BH7" s="65">
        <f t="shared" si="13"/>
        <v>-1</v>
      </c>
      <c r="BI7" s="65">
        <f t="shared" si="13"/>
        <v>-1</v>
      </c>
      <c r="BJ7" s="65">
        <f t="shared" si="13"/>
        <v>-1</v>
      </c>
      <c r="BK7" s="65">
        <f t="shared" si="13"/>
        <v>-1</v>
      </c>
      <c r="BL7" s="65">
        <f t="shared" si="13"/>
        <v>-1</v>
      </c>
      <c r="BM7" s="65">
        <f t="shared" si="13"/>
        <v>-1</v>
      </c>
      <c r="BN7" s="65">
        <f t="shared" si="13"/>
        <v>-1</v>
      </c>
      <c r="BO7" s="65">
        <f t="shared" si="13"/>
        <v>-1</v>
      </c>
      <c r="BP7" s="65">
        <f t="shared" si="13"/>
        <v>-1</v>
      </c>
      <c r="BQ7" s="65">
        <f t="shared" si="13"/>
        <v>-1</v>
      </c>
      <c r="BR7" s="65">
        <f t="shared" si="13"/>
        <v>-1</v>
      </c>
      <c r="BS7" s="65">
        <f t="shared" si="13"/>
        <v>-1</v>
      </c>
      <c r="BT7" s="65">
        <f t="shared" si="13"/>
        <v>-1</v>
      </c>
      <c r="BV7" s="163">
        <f t="shared" si="14"/>
        <v>0</v>
      </c>
      <c r="BW7" s="163">
        <f t="shared" si="10"/>
        <v>0</v>
      </c>
      <c r="BX7" s="163">
        <f t="shared" si="10"/>
        <v>0</v>
      </c>
      <c r="BY7" s="163">
        <f t="shared" si="10"/>
        <v>0</v>
      </c>
      <c r="BZ7" s="163">
        <f t="shared" si="10"/>
        <v>0</v>
      </c>
      <c r="CA7" s="163">
        <f t="shared" si="10"/>
        <v>0</v>
      </c>
      <c r="CB7" s="163">
        <f t="shared" si="10"/>
        <v>0</v>
      </c>
      <c r="CC7" s="163">
        <f t="shared" si="10"/>
        <v>0</v>
      </c>
      <c r="CD7" s="163">
        <f t="shared" si="10"/>
        <v>0</v>
      </c>
      <c r="CE7" s="163">
        <f t="shared" si="10"/>
        <v>0</v>
      </c>
      <c r="CF7" s="163">
        <f t="shared" si="10"/>
        <v>0</v>
      </c>
      <c r="CG7" s="163">
        <f t="shared" si="10"/>
        <v>0</v>
      </c>
      <c r="CH7" s="163">
        <f t="shared" si="10"/>
        <v>0</v>
      </c>
    </row>
    <row r="8" spans="2:86" ht="24" customHeight="1">
      <c r="B8" s="1172"/>
      <c r="C8" s="330">
        <v>4</v>
      </c>
      <c r="D8" s="351" t="str">
        <f>IF('入力③（固定資産台帳）'!CD8=1,'入力③（固定資産台帳）'!C8,"")</f>
        <v/>
      </c>
      <c r="E8" s="352">
        <f>IF('入力③（固定資産台帳）'!CD8=1,'入力③（固定資産台帳）'!D8,0)</f>
        <v>0</v>
      </c>
      <c r="F8" s="353">
        <f>IF('入力③（固定資産台帳）'!CD8=1,'入力③（固定資産台帳）'!F8,0)</f>
        <v>0</v>
      </c>
      <c r="G8" s="60"/>
      <c r="H8" s="60" t="s">
        <v>127</v>
      </c>
      <c r="I8" s="63"/>
      <c r="J8" s="172"/>
      <c r="K8" s="169">
        <f t="shared" si="3"/>
        <v>0</v>
      </c>
      <c r="L8" s="209">
        <f t="shared" si="4"/>
        <v>0</v>
      </c>
      <c r="M8" s="209">
        <f t="shared" si="4"/>
        <v>0</v>
      </c>
      <c r="N8" s="209">
        <f t="shared" si="4"/>
        <v>0</v>
      </c>
      <c r="O8" s="209">
        <f t="shared" si="4"/>
        <v>0</v>
      </c>
      <c r="P8" s="209">
        <f t="shared" si="4"/>
        <v>0</v>
      </c>
      <c r="Q8" s="209">
        <f t="shared" si="4"/>
        <v>0</v>
      </c>
      <c r="R8" s="209">
        <f t="shared" si="4"/>
        <v>0</v>
      </c>
      <c r="S8" s="209">
        <f t="shared" si="4"/>
        <v>0</v>
      </c>
      <c r="T8" s="209">
        <f t="shared" si="4"/>
        <v>0</v>
      </c>
      <c r="U8" s="209">
        <f t="shared" si="4"/>
        <v>0</v>
      </c>
      <c r="V8" s="209">
        <f t="shared" si="4"/>
        <v>0</v>
      </c>
      <c r="W8" s="209">
        <f t="shared" si="4"/>
        <v>0</v>
      </c>
      <c r="X8" s="210">
        <f t="shared" si="4"/>
        <v>0</v>
      </c>
      <c r="Y8" s="211">
        <f t="shared" si="5"/>
        <v>0</v>
      </c>
      <c r="Z8" s="209">
        <f t="shared" si="5"/>
        <v>0</v>
      </c>
      <c r="AA8" s="209">
        <f t="shared" si="5"/>
        <v>0</v>
      </c>
      <c r="AB8" s="209">
        <f t="shared" si="5"/>
        <v>0</v>
      </c>
      <c r="AC8" s="209">
        <f t="shared" si="5"/>
        <v>0</v>
      </c>
      <c r="AD8" s="209">
        <f t="shared" si="5"/>
        <v>0</v>
      </c>
      <c r="AE8" s="209">
        <f t="shared" si="5"/>
        <v>0</v>
      </c>
      <c r="AF8" s="209">
        <f t="shared" si="5"/>
        <v>0</v>
      </c>
      <c r="AG8" s="209">
        <f t="shared" si="5"/>
        <v>0</v>
      </c>
      <c r="AH8" s="209">
        <f t="shared" si="5"/>
        <v>0</v>
      </c>
      <c r="AI8" s="209">
        <f t="shared" si="5"/>
        <v>0</v>
      </c>
      <c r="AJ8" s="209">
        <f t="shared" si="6"/>
        <v>0</v>
      </c>
      <c r="AK8" s="209">
        <f t="shared" si="6"/>
        <v>0</v>
      </c>
      <c r="AL8" s="210">
        <f t="shared" si="6"/>
        <v>0</v>
      </c>
      <c r="AP8" s="53">
        <f t="shared" si="7"/>
        <v>1</v>
      </c>
      <c r="AQ8" s="163" t="e">
        <f t="shared" si="11"/>
        <v>#NUM!</v>
      </c>
      <c r="AR8" s="53">
        <f t="shared" si="12"/>
        <v>0</v>
      </c>
      <c r="AS8" s="53">
        <f t="shared" si="8"/>
        <v>-1</v>
      </c>
      <c r="AT8" s="53">
        <f t="shared" si="8"/>
        <v>-1</v>
      </c>
      <c r="AU8" s="53">
        <f t="shared" si="8"/>
        <v>-1</v>
      </c>
      <c r="AV8" s="53">
        <f t="shared" si="8"/>
        <v>-1</v>
      </c>
      <c r="AW8" s="53">
        <f t="shared" si="8"/>
        <v>-1</v>
      </c>
      <c r="AX8" s="53">
        <f t="shared" si="8"/>
        <v>-1</v>
      </c>
      <c r="AY8" s="53">
        <f t="shared" si="8"/>
        <v>-1</v>
      </c>
      <c r="AZ8" s="53">
        <f t="shared" si="8"/>
        <v>-1</v>
      </c>
      <c r="BA8" s="53">
        <f t="shared" si="8"/>
        <v>-1</v>
      </c>
      <c r="BB8" s="53">
        <f t="shared" si="8"/>
        <v>-1</v>
      </c>
      <c r="BC8" s="53">
        <f t="shared" si="8"/>
        <v>-1</v>
      </c>
      <c r="BD8" s="53">
        <f t="shared" si="8"/>
        <v>-1</v>
      </c>
      <c r="BE8" s="53">
        <f t="shared" si="8"/>
        <v>-1</v>
      </c>
      <c r="BG8" s="65">
        <f t="shared" si="13"/>
        <v>0</v>
      </c>
      <c r="BH8" s="65">
        <f t="shared" si="13"/>
        <v>-1</v>
      </c>
      <c r="BI8" s="65">
        <f t="shared" si="13"/>
        <v>-1</v>
      </c>
      <c r="BJ8" s="65">
        <f t="shared" si="13"/>
        <v>-1</v>
      </c>
      <c r="BK8" s="65">
        <f t="shared" si="13"/>
        <v>-1</v>
      </c>
      <c r="BL8" s="65">
        <f t="shared" si="13"/>
        <v>-1</v>
      </c>
      <c r="BM8" s="65">
        <f t="shared" si="13"/>
        <v>-1</v>
      </c>
      <c r="BN8" s="65">
        <f t="shared" si="13"/>
        <v>-1</v>
      </c>
      <c r="BO8" s="65">
        <f t="shared" si="13"/>
        <v>-1</v>
      </c>
      <c r="BP8" s="65">
        <f t="shared" si="13"/>
        <v>-1</v>
      </c>
      <c r="BQ8" s="65">
        <f t="shared" si="13"/>
        <v>-1</v>
      </c>
      <c r="BR8" s="65">
        <f t="shared" si="13"/>
        <v>-1</v>
      </c>
      <c r="BS8" s="65">
        <f t="shared" si="13"/>
        <v>-1</v>
      </c>
      <c r="BT8" s="65">
        <f t="shared" si="13"/>
        <v>-1</v>
      </c>
      <c r="BV8" s="163">
        <f t="shared" si="14"/>
        <v>0</v>
      </c>
      <c r="BW8" s="163">
        <f t="shared" si="10"/>
        <v>0</v>
      </c>
      <c r="BX8" s="163">
        <f t="shared" si="10"/>
        <v>0</v>
      </c>
      <c r="BY8" s="163">
        <f t="shared" si="10"/>
        <v>0</v>
      </c>
      <c r="BZ8" s="163">
        <f t="shared" si="10"/>
        <v>0</v>
      </c>
      <c r="CA8" s="163">
        <f t="shared" si="10"/>
        <v>0</v>
      </c>
      <c r="CB8" s="163">
        <f t="shared" si="10"/>
        <v>0</v>
      </c>
      <c r="CC8" s="163">
        <f t="shared" si="10"/>
        <v>0</v>
      </c>
      <c r="CD8" s="163">
        <f t="shared" si="10"/>
        <v>0</v>
      </c>
      <c r="CE8" s="163">
        <f t="shared" si="10"/>
        <v>0</v>
      </c>
      <c r="CF8" s="163">
        <f t="shared" si="10"/>
        <v>0</v>
      </c>
      <c r="CG8" s="163">
        <f t="shared" si="10"/>
        <v>0</v>
      </c>
      <c r="CH8" s="163">
        <f t="shared" si="10"/>
        <v>0</v>
      </c>
    </row>
    <row r="9" spans="2:86" ht="24" customHeight="1">
      <c r="B9" s="1172"/>
      <c r="C9" s="330">
        <v>5</v>
      </c>
      <c r="D9" s="351" t="str">
        <f>IF('入力③（固定資産台帳）'!CD9=1,'入力③（固定資産台帳）'!C9,"")</f>
        <v/>
      </c>
      <c r="E9" s="352">
        <f>IF('入力③（固定資産台帳）'!CD9=1,'入力③（固定資産台帳）'!D9,0)</f>
        <v>0</v>
      </c>
      <c r="F9" s="353">
        <f>IF('入力③（固定資産台帳）'!CD9=1,'入力③（固定資産台帳）'!F9,0)</f>
        <v>0</v>
      </c>
      <c r="G9" s="60"/>
      <c r="H9" s="60" t="s">
        <v>127</v>
      </c>
      <c r="I9" s="63"/>
      <c r="J9" s="172"/>
      <c r="K9" s="169">
        <f t="shared" si="3"/>
        <v>0</v>
      </c>
      <c r="L9" s="209">
        <f t="shared" si="4"/>
        <v>0</v>
      </c>
      <c r="M9" s="209">
        <f t="shared" si="4"/>
        <v>0</v>
      </c>
      <c r="N9" s="209">
        <f t="shared" si="4"/>
        <v>0</v>
      </c>
      <c r="O9" s="209">
        <f t="shared" si="4"/>
        <v>0</v>
      </c>
      <c r="P9" s="209">
        <f t="shared" si="4"/>
        <v>0</v>
      </c>
      <c r="Q9" s="209">
        <f t="shared" si="4"/>
        <v>0</v>
      </c>
      <c r="R9" s="209">
        <f t="shared" si="4"/>
        <v>0</v>
      </c>
      <c r="S9" s="209">
        <f t="shared" si="4"/>
        <v>0</v>
      </c>
      <c r="T9" s="209">
        <f t="shared" si="4"/>
        <v>0</v>
      </c>
      <c r="U9" s="209">
        <f t="shared" si="4"/>
        <v>0</v>
      </c>
      <c r="V9" s="209">
        <f t="shared" si="4"/>
        <v>0</v>
      </c>
      <c r="W9" s="209">
        <f t="shared" si="4"/>
        <v>0</v>
      </c>
      <c r="X9" s="210">
        <f t="shared" si="4"/>
        <v>0</v>
      </c>
      <c r="Y9" s="211">
        <f t="shared" si="5"/>
        <v>0</v>
      </c>
      <c r="Z9" s="209">
        <f t="shared" si="5"/>
        <v>0</v>
      </c>
      <c r="AA9" s="209">
        <f t="shared" si="5"/>
        <v>0</v>
      </c>
      <c r="AB9" s="209">
        <f t="shared" si="5"/>
        <v>0</v>
      </c>
      <c r="AC9" s="209">
        <f t="shared" si="5"/>
        <v>0</v>
      </c>
      <c r="AD9" s="209">
        <f t="shared" si="5"/>
        <v>0</v>
      </c>
      <c r="AE9" s="209">
        <f t="shared" si="5"/>
        <v>0</v>
      </c>
      <c r="AF9" s="209">
        <f t="shared" si="5"/>
        <v>0</v>
      </c>
      <c r="AG9" s="209">
        <f t="shared" si="5"/>
        <v>0</v>
      </c>
      <c r="AH9" s="209">
        <f t="shared" si="5"/>
        <v>0</v>
      </c>
      <c r="AI9" s="209">
        <f t="shared" si="5"/>
        <v>0</v>
      </c>
      <c r="AJ9" s="209">
        <f t="shared" si="6"/>
        <v>0</v>
      </c>
      <c r="AK9" s="209">
        <f t="shared" si="6"/>
        <v>0</v>
      </c>
      <c r="AL9" s="210">
        <f t="shared" si="6"/>
        <v>0</v>
      </c>
      <c r="AP9" s="53">
        <f t="shared" si="7"/>
        <v>1</v>
      </c>
      <c r="AQ9" s="163" t="e">
        <f t="shared" si="11"/>
        <v>#NUM!</v>
      </c>
      <c r="AR9" s="53">
        <f t="shared" si="12"/>
        <v>0</v>
      </c>
      <c r="AS9" s="53">
        <f t="shared" si="8"/>
        <v>-1</v>
      </c>
      <c r="AT9" s="53">
        <f t="shared" si="8"/>
        <v>-1</v>
      </c>
      <c r="AU9" s="53">
        <f t="shared" si="8"/>
        <v>-1</v>
      </c>
      <c r="AV9" s="53">
        <f t="shared" si="8"/>
        <v>-1</v>
      </c>
      <c r="AW9" s="53">
        <f t="shared" si="8"/>
        <v>-1</v>
      </c>
      <c r="AX9" s="53">
        <f t="shared" si="8"/>
        <v>-1</v>
      </c>
      <c r="AY9" s="53">
        <f t="shared" si="8"/>
        <v>-1</v>
      </c>
      <c r="AZ9" s="53">
        <f t="shared" si="8"/>
        <v>-1</v>
      </c>
      <c r="BA9" s="53">
        <f t="shared" si="8"/>
        <v>-1</v>
      </c>
      <c r="BB9" s="53">
        <f t="shared" si="8"/>
        <v>-1</v>
      </c>
      <c r="BC9" s="53">
        <f t="shared" si="8"/>
        <v>-1</v>
      </c>
      <c r="BD9" s="53">
        <f t="shared" si="8"/>
        <v>-1</v>
      </c>
      <c r="BE9" s="53">
        <f t="shared" si="8"/>
        <v>-1</v>
      </c>
      <c r="BG9" s="65">
        <f t="shared" si="13"/>
        <v>0</v>
      </c>
      <c r="BH9" s="65">
        <f t="shared" si="13"/>
        <v>-1</v>
      </c>
      <c r="BI9" s="65">
        <f t="shared" si="13"/>
        <v>-1</v>
      </c>
      <c r="BJ9" s="65">
        <f t="shared" si="13"/>
        <v>-1</v>
      </c>
      <c r="BK9" s="65">
        <f t="shared" si="13"/>
        <v>-1</v>
      </c>
      <c r="BL9" s="65">
        <f t="shared" si="13"/>
        <v>-1</v>
      </c>
      <c r="BM9" s="65">
        <f t="shared" si="13"/>
        <v>-1</v>
      </c>
      <c r="BN9" s="65">
        <f t="shared" si="13"/>
        <v>-1</v>
      </c>
      <c r="BO9" s="65">
        <f t="shared" si="13"/>
        <v>-1</v>
      </c>
      <c r="BP9" s="65">
        <f t="shared" si="13"/>
        <v>-1</v>
      </c>
      <c r="BQ9" s="65">
        <f t="shared" si="13"/>
        <v>-1</v>
      </c>
      <c r="BR9" s="65">
        <f t="shared" si="13"/>
        <v>-1</v>
      </c>
      <c r="BS9" s="65">
        <f t="shared" si="13"/>
        <v>-1</v>
      </c>
      <c r="BT9" s="65">
        <f t="shared" si="13"/>
        <v>-1</v>
      </c>
      <c r="BV9" s="163">
        <f t="shared" si="14"/>
        <v>0</v>
      </c>
      <c r="BW9" s="163">
        <f t="shared" si="10"/>
        <v>0</v>
      </c>
      <c r="BX9" s="163">
        <f t="shared" si="10"/>
        <v>0</v>
      </c>
      <c r="BY9" s="163">
        <f t="shared" si="10"/>
        <v>0</v>
      </c>
      <c r="BZ9" s="163">
        <f t="shared" si="10"/>
        <v>0</v>
      </c>
      <c r="CA9" s="163">
        <f t="shared" si="10"/>
        <v>0</v>
      </c>
      <c r="CB9" s="163">
        <f t="shared" si="10"/>
        <v>0</v>
      </c>
      <c r="CC9" s="163">
        <f t="shared" si="10"/>
        <v>0</v>
      </c>
      <c r="CD9" s="163">
        <f t="shared" si="10"/>
        <v>0</v>
      </c>
      <c r="CE9" s="163">
        <f t="shared" si="10"/>
        <v>0</v>
      </c>
      <c r="CF9" s="163">
        <f t="shared" si="10"/>
        <v>0</v>
      </c>
      <c r="CG9" s="163">
        <f t="shared" si="10"/>
        <v>0</v>
      </c>
      <c r="CH9" s="163">
        <f t="shared" si="10"/>
        <v>0</v>
      </c>
    </row>
    <row r="10" spans="2:86" ht="24" customHeight="1">
      <c r="B10" s="1172"/>
      <c r="C10" s="330">
        <v>6</v>
      </c>
      <c r="D10" s="351" t="str">
        <f>IF('入力③（固定資産台帳）'!CD10=1,'入力③（固定資産台帳）'!C10,"")</f>
        <v/>
      </c>
      <c r="E10" s="352">
        <f>IF('入力③（固定資産台帳）'!CD10=1,'入力③（固定資産台帳）'!D10,0)</f>
        <v>0</v>
      </c>
      <c r="F10" s="353">
        <f>IF('入力③（固定資産台帳）'!CD10=1,'入力③（固定資産台帳）'!F10,0)</f>
        <v>0</v>
      </c>
      <c r="G10" s="60"/>
      <c r="H10" s="60" t="s">
        <v>127</v>
      </c>
      <c r="I10" s="63"/>
      <c r="J10" s="172"/>
      <c r="K10" s="169">
        <f t="shared" si="3"/>
        <v>0</v>
      </c>
      <c r="L10" s="209">
        <f t="shared" si="4"/>
        <v>0</v>
      </c>
      <c r="M10" s="209">
        <f t="shared" si="4"/>
        <v>0</v>
      </c>
      <c r="N10" s="209">
        <f t="shared" si="4"/>
        <v>0</v>
      </c>
      <c r="O10" s="209">
        <f t="shared" si="4"/>
        <v>0</v>
      </c>
      <c r="P10" s="209">
        <f t="shared" si="4"/>
        <v>0</v>
      </c>
      <c r="Q10" s="209">
        <f t="shared" si="4"/>
        <v>0</v>
      </c>
      <c r="R10" s="209">
        <f t="shared" si="4"/>
        <v>0</v>
      </c>
      <c r="S10" s="209">
        <f t="shared" si="4"/>
        <v>0</v>
      </c>
      <c r="T10" s="209">
        <f t="shared" si="4"/>
        <v>0</v>
      </c>
      <c r="U10" s="209">
        <f t="shared" si="4"/>
        <v>0</v>
      </c>
      <c r="V10" s="209">
        <f t="shared" si="4"/>
        <v>0</v>
      </c>
      <c r="W10" s="209">
        <f t="shared" si="4"/>
        <v>0</v>
      </c>
      <c r="X10" s="210">
        <f t="shared" si="4"/>
        <v>0</v>
      </c>
      <c r="Y10" s="211">
        <f t="shared" si="5"/>
        <v>0</v>
      </c>
      <c r="Z10" s="209">
        <f t="shared" si="5"/>
        <v>0</v>
      </c>
      <c r="AA10" s="209">
        <f t="shared" si="5"/>
        <v>0</v>
      </c>
      <c r="AB10" s="209">
        <f t="shared" si="5"/>
        <v>0</v>
      </c>
      <c r="AC10" s="209">
        <f t="shared" si="5"/>
        <v>0</v>
      </c>
      <c r="AD10" s="209">
        <f t="shared" si="5"/>
        <v>0</v>
      </c>
      <c r="AE10" s="209">
        <f t="shared" si="5"/>
        <v>0</v>
      </c>
      <c r="AF10" s="209">
        <f t="shared" si="5"/>
        <v>0</v>
      </c>
      <c r="AG10" s="209">
        <f t="shared" si="5"/>
        <v>0</v>
      </c>
      <c r="AH10" s="209">
        <f t="shared" si="5"/>
        <v>0</v>
      </c>
      <c r="AI10" s="209">
        <f t="shared" si="5"/>
        <v>0</v>
      </c>
      <c r="AJ10" s="209">
        <f t="shared" si="6"/>
        <v>0</v>
      </c>
      <c r="AK10" s="209">
        <f t="shared" si="6"/>
        <v>0</v>
      </c>
      <c r="AL10" s="210">
        <f t="shared" si="6"/>
        <v>0</v>
      </c>
      <c r="AP10" s="53">
        <f t="shared" si="7"/>
        <v>1</v>
      </c>
      <c r="AQ10" s="163" t="e">
        <f t="shared" si="11"/>
        <v>#NUM!</v>
      </c>
      <c r="AR10" s="53">
        <f t="shared" si="12"/>
        <v>0</v>
      </c>
      <c r="AS10" s="53">
        <f t="shared" si="8"/>
        <v>-1</v>
      </c>
      <c r="AT10" s="53">
        <f t="shared" si="8"/>
        <v>-1</v>
      </c>
      <c r="AU10" s="53">
        <f t="shared" si="8"/>
        <v>-1</v>
      </c>
      <c r="AV10" s="53">
        <f t="shared" si="8"/>
        <v>-1</v>
      </c>
      <c r="AW10" s="53">
        <f t="shared" si="8"/>
        <v>-1</v>
      </c>
      <c r="AX10" s="53">
        <f t="shared" si="8"/>
        <v>-1</v>
      </c>
      <c r="AY10" s="53">
        <f t="shared" si="8"/>
        <v>-1</v>
      </c>
      <c r="AZ10" s="53">
        <f t="shared" si="8"/>
        <v>-1</v>
      </c>
      <c r="BA10" s="53">
        <f t="shared" si="8"/>
        <v>-1</v>
      </c>
      <c r="BB10" s="53">
        <f t="shared" si="8"/>
        <v>-1</v>
      </c>
      <c r="BC10" s="53">
        <f t="shared" si="8"/>
        <v>-1</v>
      </c>
      <c r="BD10" s="53">
        <f t="shared" si="8"/>
        <v>-1</v>
      </c>
      <c r="BE10" s="53">
        <f t="shared" si="8"/>
        <v>-1</v>
      </c>
      <c r="BG10" s="65">
        <f t="shared" si="13"/>
        <v>0</v>
      </c>
      <c r="BH10" s="65">
        <f t="shared" si="13"/>
        <v>-1</v>
      </c>
      <c r="BI10" s="65">
        <f t="shared" si="13"/>
        <v>-1</v>
      </c>
      <c r="BJ10" s="65">
        <f t="shared" si="13"/>
        <v>-1</v>
      </c>
      <c r="BK10" s="65">
        <f t="shared" si="13"/>
        <v>-1</v>
      </c>
      <c r="BL10" s="65">
        <f t="shared" si="13"/>
        <v>-1</v>
      </c>
      <c r="BM10" s="65">
        <f t="shared" si="13"/>
        <v>-1</v>
      </c>
      <c r="BN10" s="65">
        <f t="shared" si="13"/>
        <v>-1</v>
      </c>
      <c r="BO10" s="65">
        <f t="shared" si="13"/>
        <v>-1</v>
      </c>
      <c r="BP10" s="65">
        <f t="shared" si="13"/>
        <v>-1</v>
      </c>
      <c r="BQ10" s="65">
        <f t="shared" si="13"/>
        <v>-1</v>
      </c>
      <c r="BR10" s="65">
        <f t="shared" si="13"/>
        <v>-1</v>
      </c>
      <c r="BS10" s="65">
        <f t="shared" si="13"/>
        <v>-1</v>
      </c>
      <c r="BT10" s="65">
        <f t="shared" si="13"/>
        <v>-1</v>
      </c>
      <c r="BV10" s="163">
        <f t="shared" si="14"/>
        <v>0</v>
      </c>
      <c r="BW10" s="163">
        <f t="shared" si="10"/>
        <v>0</v>
      </c>
      <c r="BX10" s="163">
        <f t="shared" si="10"/>
        <v>0</v>
      </c>
      <c r="BY10" s="163">
        <f t="shared" si="10"/>
        <v>0</v>
      </c>
      <c r="BZ10" s="163">
        <f t="shared" si="10"/>
        <v>0</v>
      </c>
      <c r="CA10" s="163">
        <f t="shared" si="10"/>
        <v>0</v>
      </c>
      <c r="CB10" s="163">
        <f t="shared" si="10"/>
        <v>0</v>
      </c>
      <c r="CC10" s="163">
        <f t="shared" si="10"/>
        <v>0</v>
      </c>
      <c r="CD10" s="163">
        <f t="shared" si="10"/>
        <v>0</v>
      </c>
      <c r="CE10" s="163">
        <f t="shared" si="10"/>
        <v>0</v>
      </c>
      <c r="CF10" s="163">
        <f t="shared" si="10"/>
        <v>0</v>
      </c>
      <c r="CG10" s="163">
        <f t="shared" si="10"/>
        <v>0</v>
      </c>
      <c r="CH10" s="163">
        <f t="shared" si="10"/>
        <v>0</v>
      </c>
    </row>
    <row r="11" spans="2:86" ht="24" customHeight="1">
      <c r="B11" s="1172"/>
      <c r="C11" s="330">
        <v>7</v>
      </c>
      <c r="D11" s="351" t="str">
        <f>IF('入力③（固定資産台帳）'!CD11=1,'入力③（固定資産台帳）'!C11,"")</f>
        <v/>
      </c>
      <c r="E11" s="352">
        <f>IF('入力③（固定資産台帳）'!CD11=1,'入力③（固定資産台帳）'!D11,0)</f>
        <v>0</v>
      </c>
      <c r="F11" s="353">
        <f>IF('入力③（固定資産台帳）'!CD11=1,'入力③（固定資産台帳）'!F11,0)</f>
        <v>0</v>
      </c>
      <c r="G11" s="60"/>
      <c r="H11" s="60" t="s">
        <v>127</v>
      </c>
      <c r="I11" s="63"/>
      <c r="J11" s="172"/>
      <c r="K11" s="169">
        <f t="shared" si="3"/>
        <v>0</v>
      </c>
      <c r="L11" s="209">
        <f t="shared" si="4"/>
        <v>0</v>
      </c>
      <c r="M11" s="209">
        <f t="shared" si="4"/>
        <v>0</v>
      </c>
      <c r="N11" s="209">
        <f t="shared" si="4"/>
        <v>0</v>
      </c>
      <c r="O11" s="209">
        <f t="shared" si="4"/>
        <v>0</v>
      </c>
      <c r="P11" s="209">
        <f t="shared" si="4"/>
        <v>0</v>
      </c>
      <c r="Q11" s="209">
        <f t="shared" si="4"/>
        <v>0</v>
      </c>
      <c r="R11" s="209">
        <f t="shared" si="4"/>
        <v>0</v>
      </c>
      <c r="S11" s="209">
        <f t="shared" si="4"/>
        <v>0</v>
      </c>
      <c r="T11" s="209">
        <f t="shared" si="4"/>
        <v>0</v>
      </c>
      <c r="U11" s="209">
        <f t="shared" si="4"/>
        <v>0</v>
      </c>
      <c r="V11" s="209">
        <f t="shared" si="4"/>
        <v>0</v>
      </c>
      <c r="W11" s="209">
        <f t="shared" si="4"/>
        <v>0</v>
      </c>
      <c r="X11" s="210">
        <f t="shared" si="4"/>
        <v>0</v>
      </c>
      <c r="Y11" s="211">
        <f t="shared" si="5"/>
        <v>0</v>
      </c>
      <c r="Z11" s="209">
        <f t="shared" si="5"/>
        <v>0</v>
      </c>
      <c r="AA11" s="209">
        <f t="shared" si="5"/>
        <v>0</v>
      </c>
      <c r="AB11" s="209">
        <f t="shared" si="5"/>
        <v>0</v>
      </c>
      <c r="AC11" s="209">
        <f t="shared" si="5"/>
        <v>0</v>
      </c>
      <c r="AD11" s="209">
        <f t="shared" si="5"/>
        <v>0</v>
      </c>
      <c r="AE11" s="209">
        <f t="shared" si="5"/>
        <v>0</v>
      </c>
      <c r="AF11" s="209">
        <f t="shared" si="5"/>
        <v>0</v>
      </c>
      <c r="AG11" s="209">
        <f t="shared" si="5"/>
        <v>0</v>
      </c>
      <c r="AH11" s="209">
        <f t="shared" si="5"/>
        <v>0</v>
      </c>
      <c r="AI11" s="209">
        <f t="shared" si="5"/>
        <v>0</v>
      </c>
      <c r="AJ11" s="209">
        <f t="shared" si="6"/>
        <v>0</v>
      </c>
      <c r="AK11" s="209">
        <f t="shared" si="6"/>
        <v>0</v>
      </c>
      <c r="AL11" s="210">
        <f t="shared" si="6"/>
        <v>0</v>
      </c>
      <c r="AP11" s="53">
        <f t="shared" si="7"/>
        <v>1</v>
      </c>
      <c r="AQ11" s="163" t="e">
        <f t="shared" si="11"/>
        <v>#NUM!</v>
      </c>
      <c r="AR11" s="53">
        <f t="shared" si="12"/>
        <v>0</v>
      </c>
      <c r="AS11" s="53">
        <f t="shared" si="8"/>
        <v>-1</v>
      </c>
      <c r="AT11" s="53">
        <f t="shared" si="8"/>
        <v>-1</v>
      </c>
      <c r="AU11" s="53">
        <f t="shared" si="8"/>
        <v>-1</v>
      </c>
      <c r="AV11" s="53">
        <f t="shared" si="8"/>
        <v>-1</v>
      </c>
      <c r="AW11" s="53">
        <f t="shared" si="8"/>
        <v>-1</v>
      </c>
      <c r="AX11" s="53">
        <f t="shared" si="8"/>
        <v>-1</v>
      </c>
      <c r="AY11" s="53">
        <f t="shared" si="8"/>
        <v>-1</v>
      </c>
      <c r="AZ11" s="53">
        <f t="shared" si="8"/>
        <v>-1</v>
      </c>
      <c r="BA11" s="53">
        <f t="shared" si="8"/>
        <v>-1</v>
      </c>
      <c r="BB11" s="53">
        <f t="shared" si="8"/>
        <v>-1</v>
      </c>
      <c r="BC11" s="53">
        <f t="shared" si="8"/>
        <v>-1</v>
      </c>
      <c r="BD11" s="53">
        <f t="shared" si="8"/>
        <v>-1</v>
      </c>
      <c r="BE11" s="53">
        <f t="shared" si="8"/>
        <v>-1</v>
      </c>
      <c r="BG11" s="65">
        <f t="shared" si="13"/>
        <v>0</v>
      </c>
      <c r="BH11" s="65">
        <f t="shared" si="13"/>
        <v>-1</v>
      </c>
      <c r="BI11" s="65">
        <f t="shared" si="13"/>
        <v>-1</v>
      </c>
      <c r="BJ11" s="65">
        <f t="shared" si="13"/>
        <v>-1</v>
      </c>
      <c r="BK11" s="65">
        <f t="shared" si="13"/>
        <v>-1</v>
      </c>
      <c r="BL11" s="65">
        <f t="shared" si="13"/>
        <v>-1</v>
      </c>
      <c r="BM11" s="65">
        <f t="shared" si="13"/>
        <v>-1</v>
      </c>
      <c r="BN11" s="65">
        <f t="shared" si="13"/>
        <v>-1</v>
      </c>
      <c r="BO11" s="65">
        <f t="shared" si="13"/>
        <v>-1</v>
      </c>
      <c r="BP11" s="65">
        <f t="shared" si="13"/>
        <v>-1</v>
      </c>
      <c r="BQ11" s="65">
        <f t="shared" si="13"/>
        <v>-1</v>
      </c>
      <c r="BR11" s="65">
        <f t="shared" si="13"/>
        <v>-1</v>
      </c>
      <c r="BS11" s="65">
        <f t="shared" si="13"/>
        <v>-1</v>
      </c>
      <c r="BT11" s="65">
        <f t="shared" si="13"/>
        <v>-1</v>
      </c>
      <c r="BV11" s="163">
        <f t="shared" si="14"/>
        <v>0</v>
      </c>
      <c r="BW11" s="163">
        <f t="shared" si="10"/>
        <v>0</v>
      </c>
      <c r="BX11" s="163">
        <f t="shared" si="10"/>
        <v>0</v>
      </c>
      <c r="BY11" s="163">
        <f t="shared" si="10"/>
        <v>0</v>
      </c>
      <c r="BZ11" s="163">
        <f t="shared" si="10"/>
        <v>0</v>
      </c>
      <c r="CA11" s="163">
        <f t="shared" si="10"/>
        <v>0</v>
      </c>
      <c r="CB11" s="163">
        <f t="shared" si="10"/>
        <v>0</v>
      </c>
      <c r="CC11" s="163">
        <f t="shared" si="10"/>
        <v>0</v>
      </c>
      <c r="CD11" s="163">
        <f t="shared" si="10"/>
        <v>0</v>
      </c>
      <c r="CE11" s="163">
        <f t="shared" si="10"/>
        <v>0</v>
      </c>
      <c r="CF11" s="163">
        <f t="shared" si="10"/>
        <v>0</v>
      </c>
      <c r="CG11" s="163">
        <f t="shared" si="10"/>
        <v>0</v>
      </c>
      <c r="CH11" s="163">
        <f t="shared" si="10"/>
        <v>0</v>
      </c>
    </row>
    <row r="12" spans="2:86" ht="24" customHeight="1">
      <c r="B12" s="1172"/>
      <c r="C12" s="330">
        <v>8</v>
      </c>
      <c r="D12" s="351" t="str">
        <f>IF('入力③（固定資産台帳）'!CD12=1,'入力③（固定資産台帳）'!C12,"")</f>
        <v/>
      </c>
      <c r="E12" s="352">
        <f>IF('入力③（固定資産台帳）'!CD12=1,'入力③（固定資産台帳）'!D12,0)</f>
        <v>0</v>
      </c>
      <c r="F12" s="353">
        <f>IF('入力③（固定資産台帳）'!CD12=1,'入力③（固定資産台帳）'!F12,0)</f>
        <v>0</v>
      </c>
      <c r="G12" s="60"/>
      <c r="H12" s="60" t="s">
        <v>127</v>
      </c>
      <c r="I12" s="63"/>
      <c r="J12" s="172"/>
      <c r="K12" s="169">
        <f t="shared" si="3"/>
        <v>0</v>
      </c>
      <c r="L12" s="209">
        <f t="shared" si="4"/>
        <v>0</v>
      </c>
      <c r="M12" s="209">
        <f t="shared" si="4"/>
        <v>0</v>
      </c>
      <c r="N12" s="209">
        <f t="shared" si="4"/>
        <v>0</v>
      </c>
      <c r="O12" s="209">
        <f t="shared" si="4"/>
        <v>0</v>
      </c>
      <c r="P12" s="209">
        <f t="shared" si="4"/>
        <v>0</v>
      </c>
      <c r="Q12" s="209">
        <f t="shared" si="4"/>
        <v>0</v>
      </c>
      <c r="R12" s="209">
        <f t="shared" si="4"/>
        <v>0</v>
      </c>
      <c r="S12" s="209">
        <f t="shared" si="4"/>
        <v>0</v>
      </c>
      <c r="T12" s="209">
        <f t="shared" si="4"/>
        <v>0</v>
      </c>
      <c r="U12" s="209">
        <f t="shared" si="4"/>
        <v>0</v>
      </c>
      <c r="V12" s="209">
        <f t="shared" si="4"/>
        <v>0</v>
      </c>
      <c r="W12" s="209">
        <f t="shared" si="4"/>
        <v>0</v>
      </c>
      <c r="X12" s="210">
        <f t="shared" si="4"/>
        <v>0</v>
      </c>
      <c r="Y12" s="211">
        <f t="shared" si="5"/>
        <v>0</v>
      </c>
      <c r="Z12" s="209">
        <f t="shared" si="5"/>
        <v>0</v>
      </c>
      <c r="AA12" s="209">
        <f t="shared" si="5"/>
        <v>0</v>
      </c>
      <c r="AB12" s="209">
        <f t="shared" si="5"/>
        <v>0</v>
      </c>
      <c r="AC12" s="209">
        <f t="shared" si="5"/>
        <v>0</v>
      </c>
      <c r="AD12" s="209">
        <f t="shared" si="5"/>
        <v>0</v>
      </c>
      <c r="AE12" s="209">
        <f t="shared" si="5"/>
        <v>0</v>
      </c>
      <c r="AF12" s="209">
        <f t="shared" si="5"/>
        <v>0</v>
      </c>
      <c r="AG12" s="209">
        <f t="shared" si="5"/>
        <v>0</v>
      </c>
      <c r="AH12" s="209">
        <f t="shared" si="5"/>
        <v>0</v>
      </c>
      <c r="AI12" s="209">
        <f t="shared" si="5"/>
        <v>0</v>
      </c>
      <c r="AJ12" s="209">
        <f t="shared" si="6"/>
        <v>0</v>
      </c>
      <c r="AK12" s="209">
        <f t="shared" si="6"/>
        <v>0</v>
      </c>
      <c r="AL12" s="210">
        <f t="shared" si="6"/>
        <v>0</v>
      </c>
      <c r="AP12" s="53">
        <f t="shared" si="7"/>
        <v>1</v>
      </c>
      <c r="AQ12" s="163" t="e">
        <f t="shared" si="11"/>
        <v>#NUM!</v>
      </c>
      <c r="AR12" s="53">
        <f t="shared" si="12"/>
        <v>0</v>
      </c>
      <c r="AS12" s="53">
        <f t="shared" si="8"/>
        <v>-1</v>
      </c>
      <c r="AT12" s="53">
        <f t="shared" si="8"/>
        <v>-1</v>
      </c>
      <c r="AU12" s="53">
        <f t="shared" si="8"/>
        <v>-1</v>
      </c>
      <c r="AV12" s="53">
        <f t="shared" si="8"/>
        <v>-1</v>
      </c>
      <c r="AW12" s="53">
        <f t="shared" si="8"/>
        <v>-1</v>
      </c>
      <c r="AX12" s="53">
        <f t="shared" si="8"/>
        <v>-1</v>
      </c>
      <c r="AY12" s="53">
        <f t="shared" si="8"/>
        <v>-1</v>
      </c>
      <c r="AZ12" s="53">
        <f t="shared" si="8"/>
        <v>-1</v>
      </c>
      <c r="BA12" s="53">
        <f t="shared" si="8"/>
        <v>-1</v>
      </c>
      <c r="BB12" s="53">
        <f t="shared" si="8"/>
        <v>-1</v>
      </c>
      <c r="BC12" s="53">
        <f t="shared" si="8"/>
        <v>-1</v>
      </c>
      <c r="BD12" s="53">
        <f t="shared" si="8"/>
        <v>-1</v>
      </c>
      <c r="BE12" s="53">
        <f t="shared" si="8"/>
        <v>-1</v>
      </c>
      <c r="BG12" s="65">
        <f t="shared" si="13"/>
        <v>0</v>
      </c>
      <c r="BH12" s="65">
        <f t="shared" si="13"/>
        <v>-1</v>
      </c>
      <c r="BI12" s="65">
        <f t="shared" si="13"/>
        <v>-1</v>
      </c>
      <c r="BJ12" s="65">
        <f t="shared" si="13"/>
        <v>-1</v>
      </c>
      <c r="BK12" s="65">
        <f t="shared" si="13"/>
        <v>-1</v>
      </c>
      <c r="BL12" s="65">
        <f t="shared" si="13"/>
        <v>-1</v>
      </c>
      <c r="BM12" s="65">
        <f t="shared" si="13"/>
        <v>-1</v>
      </c>
      <c r="BN12" s="65">
        <f t="shared" si="13"/>
        <v>-1</v>
      </c>
      <c r="BO12" s="65">
        <f t="shared" si="13"/>
        <v>-1</v>
      </c>
      <c r="BP12" s="65">
        <f t="shared" si="13"/>
        <v>-1</v>
      </c>
      <c r="BQ12" s="65">
        <f t="shared" si="13"/>
        <v>-1</v>
      </c>
      <c r="BR12" s="65">
        <f t="shared" si="13"/>
        <v>-1</v>
      </c>
      <c r="BS12" s="65">
        <f t="shared" si="13"/>
        <v>-1</v>
      </c>
      <c r="BT12" s="65">
        <f t="shared" si="13"/>
        <v>-1</v>
      </c>
      <c r="BV12" s="163">
        <f t="shared" si="14"/>
        <v>0</v>
      </c>
      <c r="BW12" s="163">
        <f t="shared" si="10"/>
        <v>0</v>
      </c>
      <c r="BX12" s="163">
        <f t="shared" si="10"/>
        <v>0</v>
      </c>
      <c r="BY12" s="163">
        <f t="shared" si="10"/>
        <v>0</v>
      </c>
      <c r="BZ12" s="163">
        <f t="shared" si="10"/>
        <v>0</v>
      </c>
      <c r="CA12" s="163">
        <f t="shared" si="10"/>
        <v>0</v>
      </c>
      <c r="CB12" s="163">
        <f t="shared" si="10"/>
        <v>0</v>
      </c>
      <c r="CC12" s="163">
        <f t="shared" si="10"/>
        <v>0</v>
      </c>
      <c r="CD12" s="163">
        <f t="shared" si="10"/>
        <v>0</v>
      </c>
      <c r="CE12" s="163">
        <f t="shared" si="10"/>
        <v>0</v>
      </c>
      <c r="CF12" s="163">
        <f t="shared" si="10"/>
        <v>0</v>
      </c>
      <c r="CG12" s="163">
        <f t="shared" si="10"/>
        <v>0</v>
      </c>
      <c r="CH12" s="163">
        <f t="shared" si="10"/>
        <v>0</v>
      </c>
    </row>
    <row r="13" spans="2:86" ht="24" customHeight="1">
      <c r="B13" s="1172"/>
      <c r="C13" s="330">
        <v>9</v>
      </c>
      <c r="D13" s="351" t="str">
        <f>IF('入力③（固定資産台帳）'!CD13=1,'入力③（固定資産台帳）'!C13,"")</f>
        <v/>
      </c>
      <c r="E13" s="352">
        <f>IF('入力③（固定資産台帳）'!CD13=1,'入力③（固定資産台帳）'!D13,0)</f>
        <v>0</v>
      </c>
      <c r="F13" s="353">
        <f>IF('入力③（固定資産台帳）'!CD13=1,'入力③（固定資産台帳）'!F13,0)</f>
        <v>0</v>
      </c>
      <c r="G13" s="60"/>
      <c r="H13" s="60" t="s">
        <v>127</v>
      </c>
      <c r="I13" s="63"/>
      <c r="J13" s="172"/>
      <c r="K13" s="169">
        <f t="shared" si="3"/>
        <v>0</v>
      </c>
      <c r="L13" s="209">
        <f t="shared" si="4"/>
        <v>0</v>
      </c>
      <c r="M13" s="209">
        <f t="shared" si="4"/>
        <v>0</v>
      </c>
      <c r="N13" s="209">
        <f t="shared" si="4"/>
        <v>0</v>
      </c>
      <c r="O13" s="209">
        <f t="shared" si="4"/>
        <v>0</v>
      </c>
      <c r="P13" s="209">
        <f t="shared" si="4"/>
        <v>0</v>
      </c>
      <c r="Q13" s="209">
        <f t="shared" si="4"/>
        <v>0</v>
      </c>
      <c r="R13" s="209">
        <f t="shared" si="4"/>
        <v>0</v>
      </c>
      <c r="S13" s="209">
        <f t="shared" si="4"/>
        <v>0</v>
      </c>
      <c r="T13" s="209">
        <f t="shared" si="4"/>
        <v>0</v>
      </c>
      <c r="U13" s="209">
        <f t="shared" si="4"/>
        <v>0</v>
      </c>
      <c r="V13" s="209">
        <f t="shared" si="4"/>
        <v>0</v>
      </c>
      <c r="W13" s="209">
        <f t="shared" si="4"/>
        <v>0</v>
      </c>
      <c r="X13" s="210">
        <f t="shared" si="4"/>
        <v>0</v>
      </c>
      <c r="Y13" s="211">
        <f t="shared" si="5"/>
        <v>0</v>
      </c>
      <c r="Z13" s="209">
        <f t="shared" si="5"/>
        <v>0</v>
      </c>
      <c r="AA13" s="209">
        <f t="shared" si="5"/>
        <v>0</v>
      </c>
      <c r="AB13" s="209">
        <f t="shared" si="5"/>
        <v>0</v>
      </c>
      <c r="AC13" s="209">
        <f t="shared" si="5"/>
        <v>0</v>
      </c>
      <c r="AD13" s="209">
        <f t="shared" si="5"/>
        <v>0</v>
      </c>
      <c r="AE13" s="209">
        <f t="shared" si="5"/>
        <v>0</v>
      </c>
      <c r="AF13" s="209">
        <f t="shared" si="5"/>
        <v>0</v>
      </c>
      <c r="AG13" s="209">
        <f t="shared" si="5"/>
        <v>0</v>
      </c>
      <c r="AH13" s="209">
        <f t="shared" si="5"/>
        <v>0</v>
      </c>
      <c r="AI13" s="209">
        <f t="shared" si="5"/>
        <v>0</v>
      </c>
      <c r="AJ13" s="209">
        <f t="shared" si="6"/>
        <v>0</v>
      </c>
      <c r="AK13" s="209">
        <f t="shared" si="6"/>
        <v>0</v>
      </c>
      <c r="AL13" s="210">
        <f t="shared" si="6"/>
        <v>0</v>
      </c>
      <c r="AP13" s="53">
        <f t="shared" si="7"/>
        <v>1</v>
      </c>
      <c r="AQ13" s="163" t="e">
        <f t="shared" si="11"/>
        <v>#NUM!</v>
      </c>
      <c r="AR13" s="53">
        <f t="shared" si="12"/>
        <v>0</v>
      </c>
      <c r="AS13" s="53">
        <f t="shared" si="8"/>
        <v>-1</v>
      </c>
      <c r="AT13" s="53">
        <f t="shared" si="8"/>
        <v>-1</v>
      </c>
      <c r="AU13" s="53">
        <f t="shared" si="8"/>
        <v>-1</v>
      </c>
      <c r="AV13" s="53">
        <f t="shared" si="8"/>
        <v>-1</v>
      </c>
      <c r="AW13" s="53">
        <f t="shared" si="8"/>
        <v>-1</v>
      </c>
      <c r="AX13" s="53">
        <f t="shared" si="8"/>
        <v>-1</v>
      </c>
      <c r="AY13" s="53">
        <f t="shared" si="8"/>
        <v>-1</v>
      </c>
      <c r="AZ13" s="53">
        <f t="shared" si="8"/>
        <v>-1</v>
      </c>
      <c r="BA13" s="53">
        <f t="shared" si="8"/>
        <v>-1</v>
      </c>
      <c r="BB13" s="53">
        <f t="shared" si="8"/>
        <v>-1</v>
      </c>
      <c r="BC13" s="53">
        <f t="shared" si="8"/>
        <v>-1</v>
      </c>
      <c r="BD13" s="53">
        <f t="shared" si="8"/>
        <v>-1</v>
      </c>
      <c r="BE13" s="53">
        <f t="shared" si="8"/>
        <v>-1</v>
      </c>
      <c r="BG13" s="65">
        <f t="shared" si="13"/>
        <v>0</v>
      </c>
      <c r="BH13" s="65">
        <f t="shared" si="13"/>
        <v>-1</v>
      </c>
      <c r="BI13" s="65">
        <f t="shared" si="13"/>
        <v>-1</v>
      </c>
      <c r="BJ13" s="65">
        <f t="shared" si="13"/>
        <v>-1</v>
      </c>
      <c r="BK13" s="65">
        <f t="shared" si="13"/>
        <v>-1</v>
      </c>
      <c r="BL13" s="65">
        <f t="shared" si="13"/>
        <v>-1</v>
      </c>
      <c r="BM13" s="65">
        <f t="shared" si="13"/>
        <v>-1</v>
      </c>
      <c r="BN13" s="65">
        <f t="shared" si="13"/>
        <v>-1</v>
      </c>
      <c r="BO13" s="65">
        <f t="shared" si="13"/>
        <v>-1</v>
      </c>
      <c r="BP13" s="65">
        <f t="shared" si="13"/>
        <v>-1</v>
      </c>
      <c r="BQ13" s="65">
        <f t="shared" si="13"/>
        <v>-1</v>
      </c>
      <c r="BR13" s="65">
        <f t="shared" si="13"/>
        <v>-1</v>
      </c>
      <c r="BS13" s="65">
        <f t="shared" si="13"/>
        <v>-1</v>
      </c>
      <c r="BT13" s="65">
        <f t="shared" si="13"/>
        <v>-1</v>
      </c>
      <c r="BV13" s="163">
        <f t="shared" si="14"/>
        <v>0</v>
      </c>
      <c r="BW13" s="163">
        <f t="shared" si="10"/>
        <v>0</v>
      </c>
      <c r="BX13" s="163">
        <f t="shared" si="10"/>
        <v>0</v>
      </c>
      <c r="BY13" s="163">
        <f t="shared" si="10"/>
        <v>0</v>
      </c>
      <c r="BZ13" s="163">
        <f t="shared" si="10"/>
        <v>0</v>
      </c>
      <c r="CA13" s="163">
        <f t="shared" si="10"/>
        <v>0</v>
      </c>
      <c r="CB13" s="163">
        <f t="shared" si="10"/>
        <v>0</v>
      </c>
      <c r="CC13" s="163">
        <f t="shared" si="10"/>
        <v>0</v>
      </c>
      <c r="CD13" s="163">
        <f t="shared" si="10"/>
        <v>0</v>
      </c>
      <c r="CE13" s="163">
        <f t="shared" si="10"/>
        <v>0</v>
      </c>
      <c r="CF13" s="163">
        <f t="shared" si="10"/>
        <v>0</v>
      </c>
      <c r="CG13" s="163">
        <f t="shared" si="10"/>
        <v>0</v>
      </c>
      <c r="CH13" s="163">
        <f t="shared" si="10"/>
        <v>0</v>
      </c>
    </row>
    <row r="14" spans="2:86" ht="24" customHeight="1">
      <c r="B14" s="1172"/>
      <c r="C14" s="330">
        <v>10</v>
      </c>
      <c r="D14" s="351" t="str">
        <f>IF('入力③（固定資産台帳）'!CD14=1,'入力③（固定資産台帳）'!C14,"")</f>
        <v/>
      </c>
      <c r="E14" s="352">
        <f>IF('入力③（固定資産台帳）'!CD14=1,'入力③（固定資産台帳）'!D14,0)</f>
        <v>0</v>
      </c>
      <c r="F14" s="353">
        <f>IF('入力③（固定資産台帳）'!CD14=1,'入力③（固定資産台帳）'!F14,0)</f>
        <v>0</v>
      </c>
      <c r="G14" s="60"/>
      <c r="H14" s="60" t="s">
        <v>127</v>
      </c>
      <c r="I14" s="63"/>
      <c r="J14" s="172"/>
      <c r="K14" s="169">
        <f t="shared" si="3"/>
        <v>0</v>
      </c>
      <c r="L14" s="209">
        <f t="shared" si="4"/>
        <v>0</v>
      </c>
      <c r="M14" s="209">
        <f t="shared" si="4"/>
        <v>0</v>
      </c>
      <c r="N14" s="209">
        <f t="shared" si="4"/>
        <v>0</v>
      </c>
      <c r="O14" s="209">
        <f t="shared" si="4"/>
        <v>0</v>
      </c>
      <c r="P14" s="209">
        <f t="shared" si="4"/>
        <v>0</v>
      </c>
      <c r="Q14" s="209">
        <f t="shared" si="4"/>
        <v>0</v>
      </c>
      <c r="R14" s="209">
        <f t="shared" si="4"/>
        <v>0</v>
      </c>
      <c r="S14" s="209">
        <f t="shared" si="4"/>
        <v>0</v>
      </c>
      <c r="T14" s="209">
        <f t="shared" si="4"/>
        <v>0</v>
      </c>
      <c r="U14" s="209">
        <f t="shared" si="4"/>
        <v>0</v>
      </c>
      <c r="V14" s="209">
        <f t="shared" si="4"/>
        <v>0</v>
      </c>
      <c r="W14" s="209">
        <f t="shared" si="4"/>
        <v>0</v>
      </c>
      <c r="X14" s="210">
        <f t="shared" si="4"/>
        <v>0</v>
      </c>
      <c r="Y14" s="211">
        <f t="shared" si="5"/>
        <v>0</v>
      </c>
      <c r="Z14" s="209">
        <f t="shared" si="5"/>
        <v>0</v>
      </c>
      <c r="AA14" s="209">
        <f t="shared" si="5"/>
        <v>0</v>
      </c>
      <c r="AB14" s="209">
        <f t="shared" si="5"/>
        <v>0</v>
      </c>
      <c r="AC14" s="209">
        <f t="shared" si="5"/>
        <v>0</v>
      </c>
      <c r="AD14" s="209">
        <f t="shared" si="5"/>
        <v>0</v>
      </c>
      <c r="AE14" s="209">
        <f t="shared" si="5"/>
        <v>0</v>
      </c>
      <c r="AF14" s="209">
        <f t="shared" si="5"/>
        <v>0</v>
      </c>
      <c r="AG14" s="209">
        <f t="shared" si="5"/>
        <v>0</v>
      </c>
      <c r="AH14" s="209">
        <f t="shared" si="5"/>
        <v>0</v>
      </c>
      <c r="AI14" s="209">
        <f t="shared" si="5"/>
        <v>0</v>
      </c>
      <c r="AJ14" s="209">
        <f t="shared" si="6"/>
        <v>0</v>
      </c>
      <c r="AK14" s="209">
        <f t="shared" si="6"/>
        <v>0</v>
      </c>
      <c r="AL14" s="210">
        <f t="shared" si="6"/>
        <v>0</v>
      </c>
      <c r="AP14" s="53">
        <f t="shared" si="7"/>
        <v>1</v>
      </c>
      <c r="AQ14" s="163" t="e">
        <f t="shared" si="11"/>
        <v>#NUM!</v>
      </c>
      <c r="AR14" s="53">
        <f t="shared" si="12"/>
        <v>0</v>
      </c>
      <c r="AS14" s="53">
        <f t="shared" si="8"/>
        <v>-1</v>
      </c>
      <c r="AT14" s="53">
        <f t="shared" si="8"/>
        <v>-1</v>
      </c>
      <c r="AU14" s="53">
        <f t="shared" si="8"/>
        <v>-1</v>
      </c>
      <c r="AV14" s="53">
        <f t="shared" si="8"/>
        <v>-1</v>
      </c>
      <c r="AW14" s="53">
        <f t="shared" si="8"/>
        <v>-1</v>
      </c>
      <c r="AX14" s="53">
        <f t="shared" si="8"/>
        <v>-1</v>
      </c>
      <c r="AY14" s="53">
        <f t="shared" si="8"/>
        <v>-1</v>
      </c>
      <c r="AZ14" s="53">
        <f t="shared" si="8"/>
        <v>-1</v>
      </c>
      <c r="BA14" s="53">
        <f t="shared" si="8"/>
        <v>-1</v>
      </c>
      <c r="BB14" s="53">
        <f t="shared" si="8"/>
        <v>-1</v>
      </c>
      <c r="BC14" s="53">
        <f t="shared" si="8"/>
        <v>-1</v>
      </c>
      <c r="BD14" s="53">
        <f t="shared" si="8"/>
        <v>-1</v>
      </c>
      <c r="BE14" s="53">
        <f t="shared" si="8"/>
        <v>-1</v>
      </c>
      <c r="BG14" s="65">
        <f t="shared" si="13"/>
        <v>0</v>
      </c>
      <c r="BH14" s="65">
        <f t="shared" si="13"/>
        <v>-1</v>
      </c>
      <c r="BI14" s="65">
        <f t="shared" si="13"/>
        <v>-1</v>
      </c>
      <c r="BJ14" s="65">
        <f t="shared" si="13"/>
        <v>-1</v>
      </c>
      <c r="BK14" s="65">
        <f t="shared" si="13"/>
        <v>-1</v>
      </c>
      <c r="BL14" s="65">
        <f t="shared" si="13"/>
        <v>-1</v>
      </c>
      <c r="BM14" s="65">
        <f t="shared" si="13"/>
        <v>-1</v>
      </c>
      <c r="BN14" s="65">
        <f t="shared" si="13"/>
        <v>-1</v>
      </c>
      <c r="BO14" s="65">
        <f t="shared" si="13"/>
        <v>-1</v>
      </c>
      <c r="BP14" s="65">
        <f t="shared" si="13"/>
        <v>-1</v>
      </c>
      <c r="BQ14" s="65">
        <f t="shared" si="13"/>
        <v>-1</v>
      </c>
      <c r="BR14" s="65">
        <f t="shared" si="13"/>
        <v>-1</v>
      </c>
      <c r="BS14" s="65">
        <f t="shared" si="13"/>
        <v>-1</v>
      </c>
      <c r="BT14" s="65">
        <f t="shared" si="13"/>
        <v>-1</v>
      </c>
      <c r="BV14" s="163">
        <f t="shared" si="14"/>
        <v>0</v>
      </c>
      <c r="BW14" s="163">
        <f t="shared" si="10"/>
        <v>0</v>
      </c>
      <c r="BX14" s="163">
        <f t="shared" si="10"/>
        <v>0</v>
      </c>
      <c r="BY14" s="163">
        <f t="shared" si="10"/>
        <v>0</v>
      </c>
      <c r="BZ14" s="163">
        <f t="shared" si="10"/>
        <v>0</v>
      </c>
      <c r="CA14" s="163">
        <f t="shared" si="10"/>
        <v>0</v>
      </c>
      <c r="CB14" s="163">
        <f t="shared" si="10"/>
        <v>0</v>
      </c>
      <c r="CC14" s="163">
        <f t="shared" si="10"/>
        <v>0</v>
      </c>
      <c r="CD14" s="163">
        <f t="shared" si="10"/>
        <v>0</v>
      </c>
      <c r="CE14" s="163">
        <f t="shared" si="10"/>
        <v>0</v>
      </c>
      <c r="CF14" s="163">
        <f t="shared" si="10"/>
        <v>0</v>
      </c>
      <c r="CG14" s="163">
        <f t="shared" si="10"/>
        <v>0</v>
      </c>
      <c r="CH14" s="163">
        <f t="shared" si="10"/>
        <v>0</v>
      </c>
    </row>
    <row r="15" spans="2:86" ht="24" customHeight="1">
      <c r="B15" s="1172"/>
      <c r="C15" s="330">
        <v>11</v>
      </c>
      <c r="D15" s="351" t="str">
        <f>IF('入力③（固定資産台帳）'!CD15=1,'入力③（固定資産台帳）'!C15,"")</f>
        <v/>
      </c>
      <c r="E15" s="352">
        <f>IF('入力③（固定資産台帳）'!CD15=1,'入力③（固定資産台帳）'!D15,0)</f>
        <v>0</v>
      </c>
      <c r="F15" s="353">
        <f>IF('入力③（固定資産台帳）'!CD15=1,'入力③（固定資産台帳）'!F15,0)</f>
        <v>0</v>
      </c>
      <c r="G15" s="60"/>
      <c r="H15" s="60" t="s">
        <v>127</v>
      </c>
      <c r="I15" s="63"/>
      <c r="J15" s="172"/>
      <c r="K15" s="169">
        <f t="shared" si="3"/>
        <v>0</v>
      </c>
      <c r="L15" s="209">
        <f t="shared" si="4"/>
        <v>0</v>
      </c>
      <c r="M15" s="209">
        <f t="shared" si="4"/>
        <v>0</v>
      </c>
      <c r="N15" s="209">
        <f t="shared" si="4"/>
        <v>0</v>
      </c>
      <c r="O15" s="209">
        <f t="shared" si="4"/>
        <v>0</v>
      </c>
      <c r="P15" s="209">
        <f t="shared" si="4"/>
        <v>0</v>
      </c>
      <c r="Q15" s="209">
        <f t="shared" si="4"/>
        <v>0</v>
      </c>
      <c r="R15" s="209">
        <f t="shared" si="4"/>
        <v>0</v>
      </c>
      <c r="S15" s="209">
        <f t="shared" si="4"/>
        <v>0</v>
      </c>
      <c r="T15" s="209">
        <f t="shared" si="4"/>
        <v>0</v>
      </c>
      <c r="U15" s="209">
        <f t="shared" si="4"/>
        <v>0</v>
      </c>
      <c r="V15" s="209">
        <f t="shared" si="4"/>
        <v>0</v>
      </c>
      <c r="W15" s="209">
        <f t="shared" si="4"/>
        <v>0</v>
      </c>
      <c r="X15" s="210">
        <f t="shared" si="4"/>
        <v>0</v>
      </c>
      <c r="Y15" s="211">
        <f t="shared" si="5"/>
        <v>0</v>
      </c>
      <c r="Z15" s="209">
        <f t="shared" si="5"/>
        <v>0</v>
      </c>
      <c r="AA15" s="209">
        <f t="shared" si="5"/>
        <v>0</v>
      </c>
      <c r="AB15" s="209">
        <f t="shared" si="5"/>
        <v>0</v>
      </c>
      <c r="AC15" s="209">
        <f t="shared" si="5"/>
        <v>0</v>
      </c>
      <c r="AD15" s="209">
        <f t="shared" si="5"/>
        <v>0</v>
      </c>
      <c r="AE15" s="209">
        <f t="shared" si="5"/>
        <v>0</v>
      </c>
      <c r="AF15" s="209">
        <f t="shared" si="5"/>
        <v>0</v>
      </c>
      <c r="AG15" s="209">
        <f t="shared" si="5"/>
        <v>0</v>
      </c>
      <c r="AH15" s="209">
        <f t="shared" si="5"/>
        <v>0</v>
      </c>
      <c r="AI15" s="209">
        <f t="shared" si="5"/>
        <v>0</v>
      </c>
      <c r="AJ15" s="209">
        <f t="shared" si="6"/>
        <v>0</v>
      </c>
      <c r="AK15" s="209">
        <f t="shared" si="6"/>
        <v>0</v>
      </c>
      <c r="AL15" s="210">
        <f t="shared" si="6"/>
        <v>0</v>
      </c>
      <c r="AP15" s="53">
        <f t="shared" si="7"/>
        <v>1</v>
      </c>
      <c r="AQ15" s="163" t="e">
        <f t="shared" si="11"/>
        <v>#NUM!</v>
      </c>
      <c r="AR15" s="53">
        <f t="shared" si="12"/>
        <v>0</v>
      </c>
      <c r="AS15" s="53">
        <f t="shared" si="8"/>
        <v>-1</v>
      </c>
      <c r="AT15" s="53">
        <f t="shared" si="8"/>
        <v>-1</v>
      </c>
      <c r="AU15" s="53">
        <f t="shared" si="8"/>
        <v>-1</v>
      </c>
      <c r="AV15" s="53">
        <f t="shared" si="8"/>
        <v>-1</v>
      </c>
      <c r="AW15" s="53">
        <f t="shared" si="8"/>
        <v>-1</v>
      </c>
      <c r="AX15" s="53">
        <f t="shared" si="8"/>
        <v>-1</v>
      </c>
      <c r="AY15" s="53">
        <f t="shared" si="8"/>
        <v>-1</v>
      </c>
      <c r="AZ15" s="53">
        <f t="shared" si="8"/>
        <v>-1</v>
      </c>
      <c r="BA15" s="53">
        <f t="shared" si="8"/>
        <v>-1</v>
      </c>
      <c r="BB15" s="53">
        <f t="shared" si="8"/>
        <v>-1</v>
      </c>
      <c r="BC15" s="53">
        <f t="shared" si="8"/>
        <v>-1</v>
      </c>
      <c r="BD15" s="53">
        <f t="shared" si="8"/>
        <v>-1</v>
      </c>
      <c r="BE15" s="53">
        <f t="shared" si="8"/>
        <v>-1</v>
      </c>
      <c r="BG15" s="65">
        <f t="shared" si="13"/>
        <v>0</v>
      </c>
      <c r="BH15" s="65">
        <f t="shared" si="13"/>
        <v>-1</v>
      </c>
      <c r="BI15" s="65">
        <f t="shared" si="13"/>
        <v>-1</v>
      </c>
      <c r="BJ15" s="65">
        <f t="shared" si="13"/>
        <v>-1</v>
      </c>
      <c r="BK15" s="65">
        <f t="shared" si="13"/>
        <v>-1</v>
      </c>
      <c r="BL15" s="65">
        <f t="shared" si="13"/>
        <v>-1</v>
      </c>
      <c r="BM15" s="65">
        <f t="shared" si="13"/>
        <v>-1</v>
      </c>
      <c r="BN15" s="65">
        <f t="shared" si="13"/>
        <v>-1</v>
      </c>
      <c r="BO15" s="65">
        <f t="shared" si="13"/>
        <v>-1</v>
      </c>
      <c r="BP15" s="65">
        <f t="shared" si="13"/>
        <v>-1</v>
      </c>
      <c r="BQ15" s="65">
        <f t="shared" si="13"/>
        <v>-1</v>
      </c>
      <c r="BR15" s="65">
        <f t="shared" si="13"/>
        <v>-1</v>
      </c>
      <c r="BS15" s="65">
        <f t="shared" si="13"/>
        <v>-1</v>
      </c>
      <c r="BT15" s="65">
        <f t="shared" si="13"/>
        <v>-1</v>
      </c>
      <c r="BV15" s="163">
        <f t="shared" si="14"/>
        <v>0</v>
      </c>
      <c r="BW15" s="163">
        <f t="shared" si="10"/>
        <v>0</v>
      </c>
      <c r="BX15" s="163">
        <f t="shared" si="10"/>
        <v>0</v>
      </c>
      <c r="BY15" s="163">
        <f t="shared" si="10"/>
        <v>0</v>
      </c>
      <c r="BZ15" s="163">
        <f t="shared" si="10"/>
        <v>0</v>
      </c>
      <c r="CA15" s="163">
        <f t="shared" si="10"/>
        <v>0</v>
      </c>
      <c r="CB15" s="163">
        <f t="shared" si="10"/>
        <v>0</v>
      </c>
      <c r="CC15" s="163">
        <f t="shared" si="10"/>
        <v>0</v>
      </c>
      <c r="CD15" s="163">
        <f t="shared" si="10"/>
        <v>0</v>
      </c>
      <c r="CE15" s="163">
        <f t="shared" si="10"/>
        <v>0</v>
      </c>
      <c r="CF15" s="163">
        <f t="shared" si="10"/>
        <v>0</v>
      </c>
      <c r="CG15" s="163">
        <f t="shared" si="10"/>
        <v>0</v>
      </c>
      <c r="CH15" s="163">
        <f t="shared" si="10"/>
        <v>0</v>
      </c>
    </row>
    <row r="16" spans="2:86" ht="24" customHeight="1">
      <c r="B16" s="1172"/>
      <c r="C16" s="330">
        <v>12</v>
      </c>
      <c r="D16" s="351" t="str">
        <f>IF('入力③（固定資産台帳）'!CD16=1,'入力③（固定資産台帳）'!C16,"")</f>
        <v/>
      </c>
      <c r="E16" s="352">
        <f>IF('入力③（固定資産台帳）'!CD16=1,'入力③（固定資産台帳）'!D16,0)</f>
        <v>0</v>
      </c>
      <c r="F16" s="353">
        <f>IF('入力③（固定資産台帳）'!CD16=1,'入力③（固定資産台帳）'!F16,0)</f>
        <v>0</v>
      </c>
      <c r="G16" s="60"/>
      <c r="H16" s="60" t="s">
        <v>127</v>
      </c>
      <c r="I16" s="63"/>
      <c r="J16" s="172"/>
      <c r="K16" s="169">
        <f t="shared" si="3"/>
        <v>0</v>
      </c>
      <c r="L16" s="209">
        <f t="shared" si="4"/>
        <v>0</v>
      </c>
      <c r="M16" s="209">
        <f t="shared" si="4"/>
        <v>0</v>
      </c>
      <c r="N16" s="209">
        <f t="shared" si="4"/>
        <v>0</v>
      </c>
      <c r="O16" s="209">
        <f t="shared" si="4"/>
        <v>0</v>
      </c>
      <c r="P16" s="209">
        <f t="shared" si="4"/>
        <v>0</v>
      </c>
      <c r="Q16" s="209">
        <f t="shared" si="4"/>
        <v>0</v>
      </c>
      <c r="R16" s="209">
        <f t="shared" si="4"/>
        <v>0</v>
      </c>
      <c r="S16" s="209">
        <f t="shared" si="4"/>
        <v>0</v>
      </c>
      <c r="T16" s="209">
        <f t="shared" si="4"/>
        <v>0</v>
      </c>
      <c r="U16" s="209">
        <f t="shared" si="4"/>
        <v>0</v>
      </c>
      <c r="V16" s="209">
        <f t="shared" si="4"/>
        <v>0</v>
      </c>
      <c r="W16" s="209">
        <f t="shared" si="4"/>
        <v>0</v>
      </c>
      <c r="X16" s="210">
        <f t="shared" si="4"/>
        <v>0</v>
      </c>
      <c r="Y16" s="211">
        <f t="shared" si="5"/>
        <v>0</v>
      </c>
      <c r="Z16" s="209">
        <f t="shared" si="5"/>
        <v>0</v>
      </c>
      <c r="AA16" s="209">
        <f t="shared" si="5"/>
        <v>0</v>
      </c>
      <c r="AB16" s="209">
        <f t="shared" si="5"/>
        <v>0</v>
      </c>
      <c r="AC16" s="209">
        <f t="shared" si="5"/>
        <v>0</v>
      </c>
      <c r="AD16" s="209">
        <f t="shared" si="5"/>
        <v>0</v>
      </c>
      <c r="AE16" s="209">
        <f t="shared" si="5"/>
        <v>0</v>
      </c>
      <c r="AF16" s="209">
        <f t="shared" si="5"/>
        <v>0</v>
      </c>
      <c r="AG16" s="209">
        <f t="shared" si="5"/>
        <v>0</v>
      </c>
      <c r="AH16" s="209">
        <f t="shared" si="5"/>
        <v>0</v>
      </c>
      <c r="AI16" s="209">
        <f t="shared" si="5"/>
        <v>0</v>
      </c>
      <c r="AJ16" s="209">
        <f t="shared" si="6"/>
        <v>0</v>
      </c>
      <c r="AK16" s="209">
        <f t="shared" si="6"/>
        <v>0</v>
      </c>
      <c r="AL16" s="210">
        <f t="shared" si="6"/>
        <v>0</v>
      </c>
      <c r="AP16" s="53">
        <f t="shared" si="7"/>
        <v>1</v>
      </c>
      <c r="AQ16" s="163" t="e">
        <f t="shared" si="11"/>
        <v>#NUM!</v>
      </c>
      <c r="AR16" s="53">
        <f t="shared" si="12"/>
        <v>0</v>
      </c>
      <c r="AS16" s="53">
        <f t="shared" si="8"/>
        <v>-1</v>
      </c>
      <c r="AT16" s="53">
        <f t="shared" si="8"/>
        <v>-1</v>
      </c>
      <c r="AU16" s="53">
        <f t="shared" si="8"/>
        <v>-1</v>
      </c>
      <c r="AV16" s="53">
        <f t="shared" si="8"/>
        <v>-1</v>
      </c>
      <c r="AW16" s="53">
        <f t="shared" si="8"/>
        <v>-1</v>
      </c>
      <c r="AX16" s="53">
        <f t="shared" si="8"/>
        <v>-1</v>
      </c>
      <c r="AY16" s="53">
        <f t="shared" si="8"/>
        <v>-1</v>
      </c>
      <c r="AZ16" s="53">
        <f t="shared" si="8"/>
        <v>-1</v>
      </c>
      <c r="BA16" s="53">
        <f t="shared" si="8"/>
        <v>-1</v>
      </c>
      <c r="BB16" s="53">
        <f t="shared" si="8"/>
        <v>-1</v>
      </c>
      <c r="BC16" s="53">
        <f t="shared" si="8"/>
        <v>-1</v>
      </c>
      <c r="BD16" s="53">
        <f t="shared" si="8"/>
        <v>-1</v>
      </c>
      <c r="BE16" s="53">
        <f t="shared" si="8"/>
        <v>-1</v>
      </c>
      <c r="BG16" s="65">
        <f t="shared" si="13"/>
        <v>0</v>
      </c>
      <c r="BH16" s="65">
        <f t="shared" si="13"/>
        <v>-1</v>
      </c>
      <c r="BI16" s="65">
        <f t="shared" si="13"/>
        <v>-1</v>
      </c>
      <c r="BJ16" s="65">
        <f t="shared" si="13"/>
        <v>-1</v>
      </c>
      <c r="BK16" s="65">
        <f t="shared" si="13"/>
        <v>-1</v>
      </c>
      <c r="BL16" s="65">
        <f t="shared" si="13"/>
        <v>-1</v>
      </c>
      <c r="BM16" s="65">
        <f t="shared" si="13"/>
        <v>-1</v>
      </c>
      <c r="BN16" s="65">
        <f t="shared" si="13"/>
        <v>-1</v>
      </c>
      <c r="BO16" s="65">
        <f t="shared" si="13"/>
        <v>-1</v>
      </c>
      <c r="BP16" s="65">
        <f t="shared" si="13"/>
        <v>-1</v>
      </c>
      <c r="BQ16" s="65">
        <f t="shared" si="13"/>
        <v>-1</v>
      </c>
      <c r="BR16" s="65">
        <f t="shared" si="13"/>
        <v>-1</v>
      </c>
      <c r="BS16" s="65">
        <f t="shared" si="13"/>
        <v>-1</v>
      </c>
      <c r="BT16" s="65">
        <f t="shared" si="13"/>
        <v>-1</v>
      </c>
      <c r="BV16" s="163">
        <f t="shared" si="14"/>
        <v>0</v>
      </c>
      <c r="BW16" s="163">
        <f t="shared" si="10"/>
        <v>0</v>
      </c>
      <c r="BX16" s="163">
        <f t="shared" si="10"/>
        <v>0</v>
      </c>
      <c r="BY16" s="163">
        <f t="shared" si="10"/>
        <v>0</v>
      </c>
      <c r="BZ16" s="163">
        <f t="shared" si="10"/>
        <v>0</v>
      </c>
      <c r="CA16" s="163">
        <f t="shared" si="10"/>
        <v>0</v>
      </c>
      <c r="CB16" s="163">
        <f t="shared" si="10"/>
        <v>0</v>
      </c>
      <c r="CC16" s="163">
        <f t="shared" si="10"/>
        <v>0</v>
      </c>
      <c r="CD16" s="163">
        <f t="shared" si="10"/>
        <v>0</v>
      </c>
      <c r="CE16" s="163">
        <f t="shared" si="10"/>
        <v>0</v>
      </c>
      <c r="CF16" s="163">
        <f t="shared" si="10"/>
        <v>0</v>
      </c>
      <c r="CG16" s="163">
        <f t="shared" si="10"/>
        <v>0</v>
      </c>
      <c r="CH16" s="163">
        <f t="shared" si="10"/>
        <v>0</v>
      </c>
    </row>
    <row r="17" spans="2:86" ht="24" customHeight="1">
      <c r="B17" s="1172"/>
      <c r="C17" s="330">
        <v>13</v>
      </c>
      <c r="D17" s="351" t="str">
        <f>IF('入力③（固定資産台帳）'!CD17=1,'入力③（固定資産台帳）'!C17,"")</f>
        <v/>
      </c>
      <c r="E17" s="352">
        <f>IF('入力③（固定資産台帳）'!CD17=1,'入力③（固定資産台帳）'!D17,0)</f>
        <v>0</v>
      </c>
      <c r="F17" s="353">
        <f>IF('入力③（固定資産台帳）'!CD17=1,'入力③（固定資産台帳）'!F17,0)</f>
        <v>0</v>
      </c>
      <c r="G17" s="60"/>
      <c r="H17" s="60" t="s">
        <v>127</v>
      </c>
      <c r="I17" s="63"/>
      <c r="J17" s="172"/>
      <c r="K17" s="169">
        <f t="shared" si="3"/>
        <v>0</v>
      </c>
      <c r="L17" s="209">
        <f t="shared" si="4"/>
        <v>0</v>
      </c>
      <c r="M17" s="209">
        <f t="shared" si="4"/>
        <v>0</v>
      </c>
      <c r="N17" s="209">
        <f t="shared" si="4"/>
        <v>0</v>
      </c>
      <c r="O17" s="209">
        <f t="shared" si="4"/>
        <v>0</v>
      </c>
      <c r="P17" s="209">
        <f t="shared" si="4"/>
        <v>0</v>
      </c>
      <c r="Q17" s="209">
        <f t="shared" si="4"/>
        <v>0</v>
      </c>
      <c r="R17" s="209">
        <f t="shared" si="4"/>
        <v>0</v>
      </c>
      <c r="S17" s="209">
        <f t="shared" si="4"/>
        <v>0</v>
      </c>
      <c r="T17" s="209">
        <f t="shared" si="4"/>
        <v>0</v>
      </c>
      <c r="U17" s="209">
        <f t="shared" si="4"/>
        <v>0</v>
      </c>
      <c r="V17" s="209">
        <f t="shared" si="4"/>
        <v>0</v>
      </c>
      <c r="W17" s="209">
        <f t="shared" si="4"/>
        <v>0</v>
      </c>
      <c r="X17" s="210">
        <f t="shared" si="4"/>
        <v>0</v>
      </c>
      <c r="Y17" s="211">
        <f t="shared" si="5"/>
        <v>0</v>
      </c>
      <c r="Z17" s="209">
        <f t="shared" si="5"/>
        <v>0</v>
      </c>
      <c r="AA17" s="209">
        <f t="shared" si="5"/>
        <v>0</v>
      </c>
      <c r="AB17" s="209">
        <f t="shared" si="5"/>
        <v>0</v>
      </c>
      <c r="AC17" s="209">
        <f t="shared" si="5"/>
        <v>0</v>
      </c>
      <c r="AD17" s="209">
        <f t="shared" si="5"/>
        <v>0</v>
      </c>
      <c r="AE17" s="209">
        <f t="shared" si="5"/>
        <v>0</v>
      </c>
      <c r="AF17" s="209">
        <f t="shared" si="5"/>
        <v>0</v>
      </c>
      <c r="AG17" s="209">
        <f t="shared" si="5"/>
        <v>0</v>
      </c>
      <c r="AH17" s="209">
        <f t="shared" si="5"/>
        <v>0</v>
      </c>
      <c r="AI17" s="209">
        <f t="shared" si="5"/>
        <v>0</v>
      </c>
      <c r="AJ17" s="209">
        <f t="shared" si="6"/>
        <v>0</v>
      </c>
      <c r="AK17" s="209">
        <f t="shared" si="6"/>
        <v>0</v>
      </c>
      <c r="AL17" s="210">
        <f t="shared" si="6"/>
        <v>0</v>
      </c>
      <c r="AP17" s="53">
        <f t="shared" si="7"/>
        <v>1</v>
      </c>
      <c r="AQ17" s="163" t="e">
        <f t="shared" si="11"/>
        <v>#NUM!</v>
      </c>
      <c r="AR17" s="53">
        <f t="shared" si="12"/>
        <v>0</v>
      </c>
      <c r="AS17" s="53">
        <f t="shared" si="8"/>
        <v>-1</v>
      </c>
      <c r="AT17" s="53">
        <f t="shared" si="8"/>
        <v>-1</v>
      </c>
      <c r="AU17" s="53">
        <f t="shared" si="8"/>
        <v>-1</v>
      </c>
      <c r="AV17" s="53">
        <f t="shared" si="8"/>
        <v>-1</v>
      </c>
      <c r="AW17" s="53">
        <f t="shared" si="8"/>
        <v>-1</v>
      </c>
      <c r="AX17" s="53">
        <f t="shared" si="8"/>
        <v>-1</v>
      </c>
      <c r="AY17" s="53">
        <f t="shared" si="8"/>
        <v>-1</v>
      </c>
      <c r="AZ17" s="53">
        <f t="shared" si="8"/>
        <v>-1</v>
      </c>
      <c r="BA17" s="53">
        <f t="shared" si="8"/>
        <v>-1</v>
      </c>
      <c r="BB17" s="53">
        <f t="shared" si="8"/>
        <v>-1</v>
      </c>
      <c r="BC17" s="53">
        <f t="shared" si="8"/>
        <v>-1</v>
      </c>
      <c r="BD17" s="53">
        <f t="shared" si="8"/>
        <v>-1</v>
      </c>
      <c r="BE17" s="53">
        <f t="shared" si="8"/>
        <v>-1</v>
      </c>
      <c r="BG17" s="65">
        <f t="shared" si="13"/>
        <v>0</v>
      </c>
      <c r="BH17" s="65">
        <f t="shared" si="13"/>
        <v>-1</v>
      </c>
      <c r="BI17" s="65">
        <f t="shared" si="13"/>
        <v>-1</v>
      </c>
      <c r="BJ17" s="65">
        <f t="shared" si="13"/>
        <v>-1</v>
      </c>
      <c r="BK17" s="65">
        <f t="shared" si="13"/>
        <v>-1</v>
      </c>
      <c r="BL17" s="65">
        <f t="shared" si="13"/>
        <v>-1</v>
      </c>
      <c r="BM17" s="65">
        <f t="shared" si="13"/>
        <v>-1</v>
      </c>
      <c r="BN17" s="65">
        <f t="shared" si="13"/>
        <v>-1</v>
      </c>
      <c r="BO17" s="65">
        <f t="shared" si="13"/>
        <v>-1</v>
      </c>
      <c r="BP17" s="65">
        <f t="shared" si="13"/>
        <v>-1</v>
      </c>
      <c r="BQ17" s="65">
        <f t="shared" si="13"/>
        <v>-1</v>
      </c>
      <c r="BR17" s="65">
        <f t="shared" si="13"/>
        <v>-1</v>
      </c>
      <c r="BS17" s="65">
        <f t="shared" si="13"/>
        <v>-1</v>
      </c>
      <c r="BT17" s="65">
        <f t="shared" si="13"/>
        <v>-1</v>
      </c>
      <c r="BV17" s="163">
        <f t="shared" si="14"/>
        <v>0</v>
      </c>
      <c r="BW17" s="163">
        <f t="shared" si="10"/>
        <v>0</v>
      </c>
      <c r="BX17" s="163">
        <f t="shared" si="10"/>
        <v>0</v>
      </c>
      <c r="BY17" s="163">
        <f t="shared" si="10"/>
        <v>0</v>
      </c>
      <c r="BZ17" s="163">
        <f t="shared" si="10"/>
        <v>0</v>
      </c>
      <c r="CA17" s="163">
        <f t="shared" si="10"/>
        <v>0</v>
      </c>
      <c r="CB17" s="163">
        <f t="shared" si="10"/>
        <v>0</v>
      </c>
      <c r="CC17" s="163">
        <f t="shared" si="10"/>
        <v>0</v>
      </c>
      <c r="CD17" s="163">
        <f t="shared" si="10"/>
        <v>0</v>
      </c>
      <c r="CE17" s="163">
        <f t="shared" si="10"/>
        <v>0</v>
      </c>
      <c r="CF17" s="163">
        <f t="shared" si="10"/>
        <v>0</v>
      </c>
      <c r="CG17" s="163">
        <f t="shared" si="10"/>
        <v>0</v>
      </c>
      <c r="CH17" s="163">
        <f t="shared" si="10"/>
        <v>0</v>
      </c>
    </row>
    <row r="18" spans="2:86" ht="24" customHeight="1">
      <c r="B18" s="1172"/>
      <c r="C18" s="330">
        <v>14</v>
      </c>
      <c r="D18" s="351" t="str">
        <f>IF('入力③（固定資産台帳）'!CD18=1,'入力③（固定資産台帳）'!C18,"")</f>
        <v/>
      </c>
      <c r="E18" s="352">
        <f>IF('入力③（固定資産台帳）'!CD18=1,'入力③（固定資産台帳）'!D18,0)</f>
        <v>0</v>
      </c>
      <c r="F18" s="353">
        <f>IF('入力③（固定資産台帳）'!CD18=1,'入力③（固定資産台帳）'!F18,0)</f>
        <v>0</v>
      </c>
      <c r="G18" s="60"/>
      <c r="H18" s="60" t="s">
        <v>127</v>
      </c>
      <c r="I18" s="63"/>
      <c r="J18" s="172"/>
      <c r="K18" s="169">
        <f t="shared" si="3"/>
        <v>0</v>
      </c>
      <c r="L18" s="209">
        <f t="shared" si="4"/>
        <v>0</v>
      </c>
      <c r="M18" s="209">
        <f t="shared" si="4"/>
        <v>0</v>
      </c>
      <c r="N18" s="209">
        <f t="shared" si="4"/>
        <v>0</v>
      </c>
      <c r="O18" s="209">
        <f t="shared" si="4"/>
        <v>0</v>
      </c>
      <c r="P18" s="209">
        <f t="shared" si="4"/>
        <v>0</v>
      </c>
      <c r="Q18" s="209">
        <f t="shared" si="4"/>
        <v>0</v>
      </c>
      <c r="R18" s="209">
        <f t="shared" si="4"/>
        <v>0</v>
      </c>
      <c r="S18" s="209">
        <f t="shared" si="4"/>
        <v>0</v>
      </c>
      <c r="T18" s="209">
        <f t="shared" si="4"/>
        <v>0</v>
      </c>
      <c r="U18" s="209">
        <f t="shared" si="4"/>
        <v>0</v>
      </c>
      <c r="V18" s="209">
        <f t="shared" si="4"/>
        <v>0</v>
      </c>
      <c r="W18" s="209">
        <f t="shared" si="4"/>
        <v>0</v>
      </c>
      <c r="X18" s="210">
        <f t="shared" si="4"/>
        <v>0</v>
      </c>
      <c r="Y18" s="211">
        <f t="shared" si="5"/>
        <v>0</v>
      </c>
      <c r="Z18" s="209">
        <f t="shared" si="5"/>
        <v>0</v>
      </c>
      <c r="AA18" s="209">
        <f t="shared" si="5"/>
        <v>0</v>
      </c>
      <c r="AB18" s="209">
        <f t="shared" si="5"/>
        <v>0</v>
      </c>
      <c r="AC18" s="209">
        <f t="shared" si="5"/>
        <v>0</v>
      </c>
      <c r="AD18" s="209">
        <f t="shared" si="5"/>
        <v>0</v>
      </c>
      <c r="AE18" s="209">
        <f t="shared" si="5"/>
        <v>0</v>
      </c>
      <c r="AF18" s="209">
        <f t="shared" si="5"/>
        <v>0</v>
      </c>
      <c r="AG18" s="209">
        <f t="shared" si="5"/>
        <v>0</v>
      </c>
      <c r="AH18" s="209">
        <f t="shared" si="5"/>
        <v>0</v>
      </c>
      <c r="AI18" s="209">
        <f t="shared" si="5"/>
        <v>0</v>
      </c>
      <c r="AJ18" s="209">
        <f t="shared" si="6"/>
        <v>0</v>
      </c>
      <c r="AK18" s="209">
        <f t="shared" si="6"/>
        <v>0</v>
      </c>
      <c r="AL18" s="210">
        <f t="shared" si="6"/>
        <v>0</v>
      </c>
      <c r="AP18" s="53">
        <f t="shared" si="7"/>
        <v>1</v>
      </c>
      <c r="AQ18" s="163" t="e">
        <f t="shared" si="11"/>
        <v>#NUM!</v>
      </c>
      <c r="AR18" s="53">
        <f t="shared" si="12"/>
        <v>0</v>
      </c>
      <c r="AS18" s="53">
        <f t="shared" si="8"/>
        <v>-1</v>
      </c>
      <c r="AT18" s="53">
        <f t="shared" si="8"/>
        <v>-1</v>
      </c>
      <c r="AU18" s="53">
        <f t="shared" si="8"/>
        <v>-1</v>
      </c>
      <c r="AV18" s="53">
        <f t="shared" si="8"/>
        <v>-1</v>
      </c>
      <c r="AW18" s="53">
        <f t="shared" si="8"/>
        <v>-1</v>
      </c>
      <c r="AX18" s="53">
        <f t="shared" si="8"/>
        <v>-1</v>
      </c>
      <c r="AY18" s="53">
        <f t="shared" si="8"/>
        <v>-1</v>
      </c>
      <c r="AZ18" s="53">
        <f t="shared" si="8"/>
        <v>-1</v>
      </c>
      <c r="BA18" s="53">
        <f t="shared" si="8"/>
        <v>-1</v>
      </c>
      <c r="BB18" s="53">
        <f t="shared" si="8"/>
        <v>-1</v>
      </c>
      <c r="BC18" s="53">
        <f t="shared" si="8"/>
        <v>-1</v>
      </c>
      <c r="BD18" s="53">
        <f t="shared" si="8"/>
        <v>-1</v>
      </c>
      <c r="BE18" s="53">
        <f t="shared" si="8"/>
        <v>-1</v>
      </c>
      <c r="BG18" s="65">
        <f t="shared" si="13"/>
        <v>0</v>
      </c>
      <c r="BH18" s="65">
        <f t="shared" si="13"/>
        <v>-1</v>
      </c>
      <c r="BI18" s="65">
        <f t="shared" si="13"/>
        <v>-1</v>
      </c>
      <c r="BJ18" s="65">
        <f t="shared" si="13"/>
        <v>-1</v>
      </c>
      <c r="BK18" s="65">
        <f t="shared" si="13"/>
        <v>-1</v>
      </c>
      <c r="BL18" s="65">
        <f t="shared" si="13"/>
        <v>-1</v>
      </c>
      <c r="BM18" s="65">
        <f t="shared" si="13"/>
        <v>-1</v>
      </c>
      <c r="BN18" s="65">
        <f t="shared" si="13"/>
        <v>-1</v>
      </c>
      <c r="BO18" s="65">
        <f t="shared" si="13"/>
        <v>-1</v>
      </c>
      <c r="BP18" s="65">
        <f t="shared" si="13"/>
        <v>-1</v>
      </c>
      <c r="BQ18" s="65">
        <f t="shared" si="13"/>
        <v>-1</v>
      </c>
      <c r="BR18" s="65">
        <f t="shared" si="13"/>
        <v>-1</v>
      </c>
      <c r="BS18" s="65">
        <f t="shared" si="13"/>
        <v>-1</v>
      </c>
      <c r="BT18" s="65">
        <f t="shared" si="13"/>
        <v>-1</v>
      </c>
      <c r="BV18" s="163">
        <f t="shared" si="14"/>
        <v>0</v>
      </c>
      <c r="BW18" s="163">
        <f t="shared" si="10"/>
        <v>0</v>
      </c>
      <c r="BX18" s="163">
        <f t="shared" si="10"/>
        <v>0</v>
      </c>
      <c r="BY18" s="163">
        <f t="shared" si="10"/>
        <v>0</v>
      </c>
      <c r="BZ18" s="163">
        <f t="shared" si="10"/>
        <v>0</v>
      </c>
      <c r="CA18" s="163">
        <f t="shared" si="10"/>
        <v>0</v>
      </c>
      <c r="CB18" s="163">
        <f t="shared" si="10"/>
        <v>0</v>
      </c>
      <c r="CC18" s="163">
        <f t="shared" si="10"/>
        <v>0</v>
      </c>
      <c r="CD18" s="163">
        <f t="shared" si="10"/>
        <v>0</v>
      </c>
      <c r="CE18" s="163">
        <f t="shared" si="10"/>
        <v>0</v>
      </c>
      <c r="CF18" s="163">
        <f t="shared" si="10"/>
        <v>0</v>
      </c>
      <c r="CG18" s="163">
        <f t="shared" si="10"/>
        <v>0</v>
      </c>
      <c r="CH18" s="163">
        <f t="shared" si="10"/>
        <v>0</v>
      </c>
    </row>
    <row r="19" spans="2:86" ht="24" customHeight="1">
      <c r="B19" s="1172"/>
      <c r="C19" s="330">
        <v>15</v>
      </c>
      <c r="D19" s="351" t="str">
        <f>IF('入力③（固定資産台帳）'!CD19=1,'入力③（固定資産台帳）'!C19,"")</f>
        <v/>
      </c>
      <c r="E19" s="352">
        <f>IF('入力③（固定資産台帳）'!CD19=1,'入力③（固定資産台帳）'!D19,0)</f>
        <v>0</v>
      </c>
      <c r="F19" s="353">
        <f>IF('入力③（固定資産台帳）'!CD19=1,'入力③（固定資産台帳）'!F19,0)</f>
        <v>0</v>
      </c>
      <c r="G19" s="60"/>
      <c r="H19" s="60" t="s">
        <v>127</v>
      </c>
      <c r="I19" s="63"/>
      <c r="J19" s="172"/>
      <c r="K19" s="169">
        <f t="shared" si="3"/>
        <v>0</v>
      </c>
      <c r="L19" s="209">
        <f t="shared" si="4"/>
        <v>0</v>
      </c>
      <c r="M19" s="209">
        <f t="shared" si="4"/>
        <v>0</v>
      </c>
      <c r="N19" s="209">
        <f t="shared" si="4"/>
        <v>0</v>
      </c>
      <c r="O19" s="209">
        <f t="shared" si="4"/>
        <v>0</v>
      </c>
      <c r="P19" s="209">
        <f t="shared" si="4"/>
        <v>0</v>
      </c>
      <c r="Q19" s="209">
        <f t="shared" si="4"/>
        <v>0</v>
      </c>
      <c r="R19" s="209">
        <f t="shared" si="4"/>
        <v>0</v>
      </c>
      <c r="S19" s="209">
        <f t="shared" si="4"/>
        <v>0</v>
      </c>
      <c r="T19" s="209">
        <f t="shared" si="4"/>
        <v>0</v>
      </c>
      <c r="U19" s="209">
        <f t="shared" si="4"/>
        <v>0</v>
      </c>
      <c r="V19" s="209">
        <f t="shared" si="4"/>
        <v>0</v>
      </c>
      <c r="W19" s="209">
        <f t="shared" si="4"/>
        <v>0</v>
      </c>
      <c r="X19" s="210">
        <f t="shared" si="4"/>
        <v>0</v>
      </c>
      <c r="Y19" s="211">
        <f t="shared" si="5"/>
        <v>0</v>
      </c>
      <c r="Z19" s="209">
        <f t="shared" si="5"/>
        <v>0</v>
      </c>
      <c r="AA19" s="209">
        <f t="shared" si="5"/>
        <v>0</v>
      </c>
      <c r="AB19" s="209">
        <f t="shared" si="5"/>
        <v>0</v>
      </c>
      <c r="AC19" s="209">
        <f t="shared" si="5"/>
        <v>0</v>
      </c>
      <c r="AD19" s="209">
        <f t="shared" si="5"/>
        <v>0</v>
      </c>
      <c r="AE19" s="209">
        <f t="shared" si="5"/>
        <v>0</v>
      </c>
      <c r="AF19" s="209">
        <f t="shared" si="5"/>
        <v>0</v>
      </c>
      <c r="AG19" s="209">
        <f t="shared" si="5"/>
        <v>0</v>
      </c>
      <c r="AH19" s="209">
        <f t="shared" si="5"/>
        <v>0</v>
      </c>
      <c r="AI19" s="209">
        <f t="shared" si="5"/>
        <v>0</v>
      </c>
      <c r="AJ19" s="209">
        <f t="shared" si="6"/>
        <v>0</v>
      </c>
      <c r="AK19" s="209">
        <f t="shared" si="6"/>
        <v>0</v>
      </c>
      <c r="AL19" s="210">
        <f t="shared" si="6"/>
        <v>0</v>
      </c>
      <c r="AP19" s="53">
        <f t="shared" si="7"/>
        <v>1</v>
      </c>
      <c r="AQ19" s="163" t="e">
        <f t="shared" si="11"/>
        <v>#NUM!</v>
      </c>
      <c r="AR19" s="53">
        <f t="shared" si="12"/>
        <v>0</v>
      </c>
      <c r="AS19" s="53">
        <f t="shared" si="8"/>
        <v>-1</v>
      </c>
      <c r="AT19" s="53">
        <f t="shared" si="8"/>
        <v>-1</v>
      </c>
      <c r="AU19" s="53">
        <f t="shared" si="8"/>
        <v>-1</v>
      </c>
      <c r="AV19" s="53">
        <f t="shared" si="8"/>
        <v>-1</v>
      </c>
      <c r="AW19" s="53">
        <f t="shared" si="8"/>
        <v>-1</v>
      </c>
      <c r="AX19" s="53">
        <f t="shared" si="8"/>
        <v>-1</v>
      </c>
      <c r="AY19" s="53">
        <f t="shared" si="8"/>
        <v>-1</v>
      </c>
      <c r="AZ19" s="53">
        <f t="shared" si="8"/>
        <v>-1</v>
      </c>
      <c r="BA19" s="53">
        <f t="shared" si="8"/>
        <v>-1</v>
      </c>
      <c r="BB19" s="53">
        <f t="shared" si="8"/>
        <v>-1</v>
      </c>
      <c r="BC19" s="53">
        <f t="shared" si="8"/>
        <v>-1</v>
      </c>
      <c r="BD19" s="53">
        <f t="shared" si="8"/>
        <v>-1</v>
      </c>
      <c r="BE19" s="53">
        <f t="shared" si="8"/>
        <v>-1</v>
      </c>
      <c r="BG19" s="65">
        <f t="shared" si="13"/>
        <v>0</v>
      </c>
      <c r="BH19" s="65">
        <f t="shared" si="13"/>
        <v>-1</v>
      </c>
      <c r="BI19" s="65">
        <f t="shared" si="13"/>
        <v>-1</v>
      </c>
      <c r="BJ19" s="65">
        <f t="shared" si="13"/>
        <v>-1</v>
      </c>
      <c r="BK19" s="65">
        <f t="shared" si="13"/>
        <v>-1</v>
      </c>
      <c r="BL19" s="65">
        <f t="shared" si="13"/>
        <v>-1</v>
      </c>
      <c r="BM19" s="65">
        <f t="shared" si="13"/>
        <v>-1</v>
      </c>
      <c r="BN19" s="65">
        <f t="shared" si="13"/>
        <v>-1</v>
      </c>
      <c r="BO19" s="65">
        <f t="shared" si="13"/>
        <v>-1</v>
      </c>
      <c r="BP19" s="65">
        <f t="shared" si="13"/>
        <v>-1</v>
      </c>
      <c r="BQ19" s="65">
        <f t="shared" si="13"/>
        <v>-1</v>
      </c>
      <c r="BR19" s="65">
        <f t="shared" si="13"/>
        <v>-1</v>
      </c>
      <c r="BS19" s="65">
        <f t="shared" si="13"/>
        <v>-1</v>
      </c>
      <c r="BT19" s="65">
        <f t="shared" si="13"/>
        <v>-1</v>
      </c>
      <c r="BV19" s="163">
        <f t="shared" si="14"/>
        <v>0</v>
      </c>
      <c r="BW19" s="163">
        <f t="shared" si="10"/>
        <v>0</v>
      </c>
      <c r="BX19" s="163">
        <f t="shared" si="10"/>
        <v>0</v>
      </c>
      <c r="BY19" s="163">
        <f t="shared" si="10"/>
        <v>0</v>
      </c>
      <c r="BZ19" s="163">
        <f t="shared" si="10"/>
        <v>0</v>
      </c>
      <c r="CA19" s="163">
        <f t="shared" si="10"/>
        <v>0</v>
      </c>
      <c r="CB19" s="163">
        <f t="shared" si="10"/>
        <v>0</v>
      </c>
      <c r="CC19" s="163">
        <f t="shared" si="10"/>
        <v>0</v>
      </c>
      <c r="CD19" s="163">
        <f t="shared" si="10"/>
        <v>0</v>
      </c>
      <c r="CE19" s="163">
        <f t="shared" si="10"/>
        <v>0</v>
      </c>
      <c r="CF19" s="163">
        <f t="shared" si="10"/>
        <v>0</v>
      </c>
      <c r="CG19" s="163">
        <f t="shared" si="10"/>
        <v>0</v>
      </c>
      <c r="CH19" s="163">
        <f t="shared" si="10"/>
        <v>0</v>
      </c>
    </row>
    <row r="20" spans="2:86" ht="24" customHeight="1">
      <c r="B20" s="1172"/>
      <c r="C20" s="330">
        <v>16</v>
      </c>
      <c r="D20" s="351" t="str">
        <f>IF('入力③（固定資産台帳）'!CD20=1,'入力③（固定資産台帳）'!C20,"")</f>
        <v/>
      </c>
      <c r="E20" s="352">
        <f>IF('入力③（固定資産台帳）'!CD20=1,'入力③（固定資産台帳）'!D20,0)</f>
        <v>0</v>
      </c>
      <c r="F20" s="353">
        <f>IF('入力③（固定資産台帳）'!CD20=1,'入力③（固定資産台帳）'!F20,0)</f>
        <v>0</v>
      </c>
      <c r="G20" s="60"/>
      <c r="H20" s="60" t="s">
        <v>127</v>
      </c>
      <c r="I20" s="63"/>
      <c r="J20" s="172"/>
      <c r="K20" s="169">
        <f t="shared" si="3"/>
        <v>0</v>
      </c>
      <c r="L20" s="209">
        <f t="shared" si="4"/>
        <v>0</v>
      </c>
      <c r="M20" s="209">
        <f t="shared" si="4"/>
        <v>0</v>
      </c>
      <c r="N20" s="209">
        <f t="shared" si="4"/>
        <v>0</v>
      </c>
      <c r="O20" s="209">
        <f t="shared" si="4"/>
        <v>0</v>
      </c>
      <c r="P20" s="209">
        <f t="shared" si="4"/>
        <v>0</v>
      </c>
      <c r="Q20" s="209">
        <f t="shared" si="4"/>
        <v>0</v>
      </c>
      <c r="R20" s="209">
        <f t="shared" si="4"/>
        <v>0</v>
      </c>
      <c r="S20" s="209">
        <f t="shared" si="4"/>
        <v>0</v>
      </c>
      <c r="T20" s="209">
        <f t="shared" si="4"/>
        <v>0</v>
      </c>
      <c r="U20" s="209">
        <f t="shared" si="4"/>
        <v>0</v>
      </c>
      <c r="V20" s="209">
        <f t="shared" si="4"/>
        <v>0</v>
      </c>
      <c r="W20" s="209">
        <f t="shared" si="4"/>
        <v>0</v>
      </c>
      <c r="X20" s="210">
        <f t="shared" si="4"/>
        <v>0</v>
      </c>
      <c r="Y20" s="211">
        <f t="shared" si="5"/>
        <v>0</v>
      </c>
      <c r="Z20" s="209">
        <f t="shared" si="5"/>
        <v>0</v>
      </c>
      <c r="AA20" s="209">
        <f t="shared" si="5"/>
        <v>0</v>
      </c>
      <c r="AB20" s="209">
        <f t="shared" si="5"/>
        <v>0</v>
      </c>
      <c r="AC20" s="209">
        <f t="shared" si="5"/>
        <v>0</v>
      </c>
      <c r="AD20" s="209">
        <f t="shared" si="5"/>
        <v>0</v>
      </c>
      <c r="AE20" s="209">
        <f t="shared" si="5"/>
        <v>0</v>
      </c>
      <c r="AF20" s="209">
        <f t="shared" si="5"/>
        <v>0</v>
      </c>
      <c r="AG20" s="209">
        <f t="shared" si="5"/>
        <v>0</v>
      </c>
      <c r="AH20" s="209">
        <f t="shared" si="5"/>
        <v>0</v>
      </c>
      <c r="AI20" s="209">
        <f t="shared" si="5"/>
        <v>0</v>
      </c>
      <c r="AJ20" s="209">
        <f t="shared" si="6"/>
        <v>0</v>
      </c>
      <c r="AK20" s="209">
        <f t="shared" si="6"/>
        <v>0</v>
      </c>
      <c r="AL20" s="210">
        <f t="shared" si="6"/>
        <v>0</v>
      </c>
      <c r="AP20" s="53">
        <f t="shared" si="7"/>
        <v>1</v>
      </c>
      <c r="AQ20" s="163" t="e">
        <f t="shared" si="11"/>
        <v>#NUM!</v>
      </c>
      <c r="AR20" s="53">
        <f t="shared" si="12"/>
        <v>0</v>
      </c>
      <c r="AS20" s="53">
        <f t="shared" si="8"/>
        <v>-1</v>
      </c>
      <c r="AT20" s="53">
        <f t="shared" si="8"/>
        <v>-1</v>
      </c>
      <c r="AU20" s="53">
        <f t="shared" si="8"/>
        <v>-1</v>
      </c>
      <c r="AV20" s="53">
        <f t="shared" si="8"/>
        <v>-1</v>
      </c>
      <c r="AW20" s="53">
        <f t="shared" si="8"/>
        <v>-1</v>
      </c>
      <c r="AX20" s="53">
        <f t="shared" si="8"/>
        <v>-1</v>
      </c>
      <c r="AY20" s="53">
        <f t="shared" si="8"/>
        <v>-1</v>
      </c>
      <c r="AZ20" s="53">
        <f t="shared" si="8"/>
        <v>-1</v>
      </c>
      <c r="BA20" s="53">
        <f t="shared" si="8"/>
        <v>-1</v>
      </c>
      <c r="BB20" s="53">
        <f t="shared" si="8"/>
        <v>-1</v>
      </c>
      <c r="BC20" s="53">
        <f t="shared" si="8"/>
        <v>-1</v>
      </c>
      <c r="BD20" s="53">
        <f t="shared" si="8"/>
        <v>-1</v>
      </c>
      <c r="BE20" s="53">
        <f t="shared" si="8"/>
        <v>-1</v>
      </c>
      <c r="BG20" s="65">
        <f t="shared" si="13"/>
        <v>0</v>
      </c>
      <c r="BH20" s="65">
        <f t="shared" si="13"/>
        <v>-1</v>
      </c>
      <c r="BI20" s="65">
        <f t="shared" si="13"/>
        <v>-1</v>
      </c>
      <c r="BJ20" s="65">
        <f t="shared" si="13"/>
        <v>-1</v>
      </c>
      <c r="BK20" s="65">
        <f t="shared" si="13"/>
        <v>-1</v>
      </c>
      <c r="BL20" s="65">
        <f t="shared" si="13"/>
        <v>-1</v>
      </c>
      <c r="BM20" s="65">
        <f t="shared" si="13"/>
        <v>-1</v>
      </c>
      <c r="BN20" s="65">
        <f t="shared" si="13"/>
        <v>-1</v>
      </c>
      <c r="BO20" s="65">
        <f t="shared" si="13"/>
        <v>-1</v>
      </c>
      <c r="BP20" s="65">
        <f t="shared" si="13"/>
        <v>-1</v>
      </c>
      <c r="BQ20" s="65">
        <f t="shared" si="13"/>
        <v>-1</v>
      </c>
      <c r="BR20" s="65">
        <f t="shared" si="13"/>
        <v>-1</v>
      </c>
      <c r="BS20" s="65">
        <f t="shared" si="13"/>
        <v>-1</v>
      </c>
      <c r="BT20" s="65">
        <f t="shared" si="13"/>
        <v>-1</v>
      </c>
      <c r="BV20" s="163">
        <f t="shared" si="14"/>
        <v>0</v>
      </c>
      <c r="BW20" s="163">
        <f t="shared" si="10"/>
        <v>0</v>
      </c>
      <c r="BX20" s="163">
        <f t="shared" si="10"/>
        <v>0</v>
      </c>
      <c r="BY20" s="163">
        <f t="shared" si="10"/>
        <v>0</v>
      </c>
      <c r="BZ20" s="163">
        <f t="shared" si="10"/>
        <v>0</v>
      </c>
      <c r="CA20" s="163">
        <f t="shared" si="10"/>
        <v>0</v>
      </c>
      <c r="CB20" s="163">
        <f t="shared" si="10"/>
        <v>0</v>
      </c>
      <c r="CC20" s="163">
        <f t="shared" si="10"/>
        <v>0</v>
      </c>
      <c r="CD20" s="163">
        <f t="shared" si="10"/>
        <v>0</v>
      </c>
      <c r="CE20" s="163">
        <f t="shared" si="10"/>
        <v>0</v>
      </c>
      <c r="CF20" s="163">
        <f t="shared" si="10"/>
        <v>0</v>
      </c>
      <c r="CG20" s="163">
        <f t="shared" si="10"/>
        <v>0</v>
      </c>
      <c r="CH20" s="163">
        <f t="shared" si="10"/>
        <v>0</v>
      </c>
    </row>
    <row r="21" spans="2:86" ht="24" customHeight="1">
      <c r="B21" s="1172"/>
      <c r="C21" s="330">
        <v>17</v>
      </c>
      <c r="D21" s="351" t="str">
        <f>IF('入力③（固定資産台帳）'!CD21=1,'入力③（固定資産台帳）'!C21,"")</f>
        <v/>
      </c>
      <c r="E21" s="352">
        <f>IF('入力③（固定資産台帳）'!CD21=1,'入力③（固定資産台帳）'!D21,0)</f>
        <v>0</v>
      </c>
      <c r="F21" s="353">
        <f>IF('入力③（固定資産台帳）'!CD21=1,'入力③（固定資産台帳）'!F21,0)</f>
        <v>0</v>
      </c>
      <c r="G21" s="60"/>
      <c r="H21" s="60" t="s">
        <v>127</v>
      </c>
      <c r="I21" s="63"/>
      <c r="J21" s="172"/>
      <c r="K21" s="169">
        <f t="shared" si="3"/>
        <v>0</v>
      </c>
      <c r="L21" s="209">
        <f t="shared" si="4"/>
        <v>0</v>
      </c>
      <c r="M21" s="209">
        <f t="shared" si="4"/>
        <v>0</v>
      </c>
      <c r="N21" s="209">
        <f t="shared" si="4"/>
        <v>0</v>
      </c>
      <c r="O21" s="209">
        <f t="shared" si="4"/>
        <v>0</v>
      </c>
      <c r="P21" s="209">
        <f t="shared" si="4"/>
        <v>0</v>
      </c>
      <c r="Q21" s="209">
        <f t="shared" si="4"/>
        <v>0</v>
      </c>
      <c r="R21" s="209">
        <f t="shared" si="4"/>
        <v>0</v>
      </c>
      <c r="S21" s="209">
        <f t="shared" si="4"/>
        <v>0</v>
      </c>
      <c r="T21" s="209">
        <f t="shared" si="4"/>
        <v>0</v>
      </c>
      <c r="U21" s="209">
        <f t="shared" si="4"/>
        <v>0</v>
      </c>
      <c r="V21" s="209">
        <f t="shared" si="4"/>
        <v>0</v>
      </c>
      <c r="W21" s="209">
        <f t="shared" si="4"/>
        <v>0</v>
      </c>
      <c r="X21" s="210">
        <f t="shared" si="4"/>
        <v>0</v>
      </c>
      <c r="Y21" s="211">
        <f t="shared" ref="Y21:AL39" si="15">IF($AP21=1,IF(AR21&lt;1,0,IF(AR21&gt;($G21-$J21),0,IF(AR21=($G21-$J21),BU21,$AQ21-K21))),IF(AR21&lt;1,0,IF(AR21&gt;($G21-$J21),0,IF(AR21=($G21-$J21),BQ21,$F21/($G21-$J21)))))</f>
        <v>0</v>
      </c>
      <c r="Z21" s="209">
        <f t="shared" si="15"/>
        <v>0</v>
      </c>
      <c r="AA21" s="209">
        <f t="shared" si="15"/>
        <v>0</v>
      </c>
      <c r="AB21" s="209">
        <f t="shared" si="15"/>
        <v>0</v>
      </c>
      <c r="AC21" s="209">
        <f t="shared" si="15"/>
        <v>0</v>
      </c>
      <c r="AD21" s="209">
        <f t="shared" si="15"/>
        <v>0</v>
      </c>
      <c r="AE21" s="209">
        <f t="shared" si="15"/>
        <v>0</v>
      </c>
      <c r="AF21" s="209">
        <f t="shared" si="15"/>
        <v>0</v>
      </c>
      <c r="AG21" s="209">
        <f t="shared" si="15"/>
        <v>0</v>
      </c>
      <c r="AH21" s="209">
        <f t="shared" si="15"/>
        <v>0</v>
      </c>
      <c r="AI21" s="209">
        <f t="shared" si="15"/>
        <v>0</v>
      </c>
      <c r="AJ21" s="209">
        <f t="shared" si="15"/>
        <v>0</v>
      </c>
      <c r="AK21" s="209">
        <f t="shared" si="15"/>
        <v>0</v>
      </c>
      <c r="AL21" s="210">
        <f t="shared" si="15"/>
        <v>0</v>
      </c>
      <c r="AP21" s="53">
        <f t="shared" si="7"/>
        <v>1</v>
      </c>
      <c r="AQ21" s="163" t="e">
        <f t="shared" si="11"/>
        <v>#NUM!</v>
      </c>
      <c r="AR21" s="53">
        <f t="shared" si="12"/>
        <v>0</v>
      </c>
      <c r="AS21" s="53">
        <f t="shared" si="12"/>
        <v>-1</v>
      </c>
      <c r="AT21" s="53">
        <f t="shared" si="12"/>
        <v>-1</v>
      </c>
      <c r="AU21" s="53">
        <f t="shared" si="12"/>
        <v>-1</v>
      </c>
      <c r="AV21" s="53">
        <f t="shared" si="12"/>
        <v>-1</v>
      </c>
      <c r="AW21" s="53">
        <f t="shared" si="12"/>
        <v>-1</v>
      </c>
      <c r="AX21" s="53">
        <f t="shared" si="12"/>
        <v>-1</v>
      </c>
      <c r="AY21" s="53">
        <f t="shared" si="12"/>
        <v>-1</v>
      </c>
      <c r="AZ21" s="53">
        <f t="shared" si="12"/>
        <v>-1</v>
      </c>
      <c r="BA21" s="53">
        <f t="shared" si="12"/>
        <v>-1</v>
      </c>
      <c r="BB21" s="53">
        <f t="shared" si="12"/>
        <v>-1</v>
      </c>
      <c r="BC21" s="53">
        <f t="shared" si="12"/>
        <v>-1</v>
      </c>
      <c r="BD21" s="53">
        <f t="shared" si="12"/>
        <v>-1</v>
      </c>
      <c r="BE21" s="53">
        <f t="shared" si="12"/>
        <v>-1</v>
      </c>
      <c r="BG21" s="65">
        <f t="shared" si="13"/>
        <v>0</v>
      </c>
      <c r="BH21" s="65">
        <f t="shared" si="13"/>
        <v>-1</v>
      </c>
      <c r="BI21" s="65">
        <f t="shared" si="13"/>
        <v>-1</v>
      </c>
      <c r="BJ21" s="65">
        <f t="shared" si="13"/>
        <v>-1</v>
      </c>
      <c r="BK21" s="65">
        <f t="shared" si="13"/>
        <v>-1</v>
      </c>
      <c r="BL21" s="65">
        <f t="shared" si="13"/>
        <v>-1</v>
      </c>
      <c r="BM21" s="65">
        <f t="shared" si="13"/>
        <v>-1</v>
      </c>
      <c r="BN21" s="65">
        <f t="shared" si="13"/>
        <v>-1</v>
      </c>
      <c r="BO21" s="65">
        <f t="shared" si="13"/>
        <v>-1</v>
      </c>
      <c r="BP21" s="65">
        <f t="shared" si="13"/>
        <v>-1</v>
      </c>
      <c r="BQ21" s="65">
        <f t="shared" si="13"/>
        <v>-1</v>
      </c>
      <c r="BR21" s="65">
        <f t="shared" si="13"/>
        <v>-1</v>
      </c>
      <c r="BS21" s="65">
        <f t="shared" si="13"/>
        <v>-1</v>
      </c>
      <c r="BT21" s="65">
        <f t="shared" si="13"/>
        <v>-1</v>
      </c>
      <c r="BV21" s="163">
        <f t="shared" si="14"/>
        <v>0</v>
      </c>
      <c r="BW21" s="163">
        <f t="shared" si="14"/>
        <v>0</v>
      </c>
      <c r="BX21" s="163">
        <f t="shared" si="14"/>
        <v>0</v>
      </c>
      <c r="BY21" s="163">
        <f t="shared" si="14"/>
        <v>0</v>
      </c>
      <c r="BZ21" s="163">
        <f t="shared" si="14"/>
        <v>0</v>
      </c>
      <c r="CA21" s="163">
        <f t="shared" si="14"/>
        <v>0</v>
      </c>
      <c r="CB21" s="163">
        <f t="shared" si="14"/>
        <v>0</v>
      </c>
      <c r="CC21" s="163">
        <f t="shared" si="14"/>
        <v>0</v>
      </c>
      <c r="CD21" s="163">
        <f t="shared" si="14"/>
        <v>0</v>
      </c>
      <c r="CE21" s="163">
        <f t="shared" si="14"/>
        <v>0</v>
      </c>
      <c r="CF21" s="163">
        <f t="shared" si="14"/>
        <v>0</v>
      </c>
      <c r="CG21" s="163">
        <f t="shared" si="14"/>
        <v>0</v>
      </c>
      <c r="CH21" s="163">
        <f t="shared" si="14"/>
        <v>0</v>
      </c>
    </row>
    <row r="22" spans="2:86" ht="24" customHeight="1">
      <c r="B22" s="1172"/>
      <c r="C22" s="330">
        <v>18</v>
      </c>
      <c r="D22" s="351" t="str">
        <f>IF('入力③（固定資産台帳）'!CD22=1,'入力③（固定資産台帳）'!C22,"")</f>
        <v/>
      </c>
      <c r="E22" s="352">
        <f>IF('入力③（固定資産台帳）'!CD22=1,'入力③（固定資産台帳）'!D22,0)</f>
        <v>0</v>
      </c>
      <c r="F22" s="353">
        <f>IF('入力③（固定資産台帳）'!CD22=1,'入力③（固定資産台帳）'!F22,0)</f>
        <v>0</v>
      </c>
      <c r="G22" s="60"/>
      <c r="H22" s="60" t="s">
        <v>127</v>
      </c>
      <c r="I22" s="63"/>
      <c r="J22" s="172"/>
      <c r="K22" s="169">
        <f t="shared" si="3"/>
        <v>0</v>
      </c>
      <c r="L22" s="209">
        <f t="shared" si="4"/>
        <v>0</v>
      </c>
      <c r="M22" s="209">
        <f t="shared" si="4"/>
        <v>0</v>
      </c>
      <c r="N22" s="209">
        <f t="shared" si="4"/>
        <v>0</v>
      </c>
      <c r="O22" s="209">
        <f t="shared" si="4"/>
        <v>0</v>
      </c>
      <c r="P22" s="209">
        <f t="shared" si="4"/>
        <v>0</v>
      </c>
      <c r="Q22" s="209">
        <f t="shared" si="4"/>
        <v>0</v>
      </c>
      <c r="R22" s="209">
        <f t="shared" si="4"/>
        <v>0</v>
      </c>
      <c r="S22" s="209">
        <f t="shared" si="4"/>
        <v>0</v>
      </c>
      <c r="T22" s="209">
        <f t="shared" si="4"/>
        <v>0</v>
      </c>
      <c r="U22" s="209">
        <f t="shared" si="4"/>
        <v>0</v>
      </c>
      <c r="V22" s="209">
        <f t="shared" si="4"/>
        <v>0</v>
      </c>
      <c r="W22" s="209">
        <f t="shared" si="4"/>
        <v>0</v>
      </c>
      <c r="X22" s="210">
        <f t="shared" si="4"/>
        <v>0</v>
      </c>
      <c r="Y22" s="211">
        <f t="shared" si="15"/>
        <v>0</v>
      </c>
      <c r="Z22" s="209">
        <f t="shared" si="15"/>
        <v>0</v>
      </c>
      <c r="AA22" s="209">
        <f t="shared" si="15"/>
        <v>0</v>
      </c>
      <c r="AB22" s="209">
        <f t="shared" si="15"/>
        <v>0</v>
      </c>
      <c r="AC22" s="209">
        <f t="shared" si="15"/>
        <v>0</v>
      </c>
      <c r="AD22" s="209">
        <f t="shared" si="15"/>
        <v>0</v>
      </c>
      <c r="AE22" s="209">
        <f t="shared" si="15"/>
        <v>0</v>
      </c>
      <c r="AF22" s="209">
        <f t="shared" si="15"/>
        <v>0</v>
      </c>
      <c r="AG22" s="209">
        <f t="shared" si="15"/>
        <v>0</v>
      </c>
      <c r="AH22" s="209">
        <f t="shared" si="15"/>
        <v>0</v>
      </c>
      <c r="AI22" s="209">
        <f t="shared" si="15"/>
        <v>0</v>
      </c>
      <c r="AJ22" s="209">
        <f t="shared" si="15"/>
        <v>0</v>
      </c>
      <c r="AK22" s="209">
        <f t="shared" si="15"/>
        <v>0</v>
      </c>
      <c r="AL22" s="210">
        <f t="shared" si="15"/>
        <v>0</v>
      </c>
      <c r="AP22" s="53">
        <f t="shared" si="7"/>
        <v>1</v>
      </c>
      <c r="AQ22" s="163" t="e">
        <f t="shared" si="11"/>
        <v>#NUM!</v>
      </c>
      <c r="AR22" s="53">
        <f t="shared" si="12"/>
        <v>0</v>
      </c>
      <c r="AS22" s="53">
        <f t="shared" si="12"/>
        <v>-1</v>
      </c>
      <c r="AT22" s="53">
        <f t="shared" si="12"/>
        <v>-1</v>
      </c>
      <c r="AU22" s="53">
        <f t="shared" si="12"/>
        <v>-1</v>
      </c>
      <c r="AV22" s="53">
        <f t="shared" si="12"/>
        <v>-1</v>
      </c>
      <c r="AW22" s="53">
        <f t="shared" si="12"/>
        <v>-1</v>
      </c>
      <c r="AX22" s="53">
        <f t="shared" si="12"/>
        <v>-1</v>
      </c>
      <c r="AY22" s="53">
        <f t="shared" si="12"/>
        <v>-1</v>
      </c>
      <c r="AZ22" s="53">
        <f t="shared" si="12"/>
        <v>-1</v>
      </c>
      <c r="BA22" s="53">
        <f t="shared" si="12"/>
        <v>-1</v>
      </c>
      <c r="BB22" s="53">
        <f t="shared" si="12"/>
        <v>-1</v>
      </c>
      <c r="BC22" s="53">
        <f t="shared" si="12"/>
        <v>-1</v>
      </c>
      <c r="BD22" s="53">
        <f t="shared" si="12"/>
        <v>-1</v>
      </c>
      <c r="BE22" s="53">
        <f t="shared" si="12"/>
        <v>-1</v>
      </c>
      <c r="BG22" s="65">
        <f t="shared" si="13"/>
        <v>0</v>
      </c>
      <c r="BH22" s="65">
        <f t="shared" si="13"/>
        <v>-1</v>
      </c>
      <c r="BI22" s="65">
        <f t="shared" si="13"/>
        <v>-1</v>
      </c>
      <c r="BJ22" s="65">
        <f t="shared" si="13"/>
        <v>-1</v>
      </c>
      <c r="BK22" s="65">
        <f t="shared" si="13"/>
        <v>-1</v>
      </c>
      <c r="BL22" s="65">
        <f t="shared" si="13"/>
        <v>-1</v>
      </c>
      <c r="BM22" s="65">
        <f t="shared" si="13"/>
        <v>-1</v>
      </c>
      <c r="BN22" s="65">
        <f t="shared" si="13"/>
        <v>-1</v>
      </c>
      <c r="BO22" s="65">
        <f t="shared" si="13"/>
        <v>-1</v>
      </c>
      <c r="BP22" s="65">
        <f t="shared" si="13"/>
        <v>-1</v>
      </c>
      <c r="BQ22" s="65">
        <f t="shared" si="13"/>
        <v>-1</v>
      </c>
      <c r="BR22" s="65">
        <f t="shared" si="13"/>
        <v>-1</v>
      </c>
      <c r="BS22" s="65">
        <f t="shared" si="13"/>
        <v>-1</v>
      </c>
      <c r="BT22" s="65">
        <f t="shared" si="13"/>
        <v>-1</v>
      </c>
      <c r="BV22" s="163">
        <f t="shared" ref="BV22:CH37" si="16">IF(BG22&lt;0,0,IF(BG22=0,$F22,BU22-Y22))</f>
        <v>0</v>
      </c>
      <c r="BW22" s="163">
        <f t="shared" si="16"/>
        <v>0</v>
      </c>
      <c r="BX22" s="163">
        <f t="shared" si="16"/>
        <v>0</v>
      </c>
      <c r="BY22" s="163">
        <f t="shared" si="16"/>
        <v>0</v>
      </c>
      <c r="BZ22" s="163">
        <f t="shared" si="16"/>
        <v>0</v>
      </c>
      <c r="CA22" s="163">
        <f t="shared" si="16"/>
        <v>0</v>
      </c>
      <c r="CB22" s="163">
        <f t="shared" si="16"/>
        <v>0</v>
      </c>
      <c r="CC22" s="163">
        <f t="shared" si="16"/>
        <v>0</v>
      </c>
      <c r="CD22" s="163">
        <f t="shared" si="16"/>
        <v>0</v>
      </c>
      <c r="CE22" s="163">
        <f t="shared" si="16"/>
        <v>0</v>
      </c>
      <c r="CF22" s="163">
        <f t="shared" si="16"/>
        <v>0</v>
      </c>
      <c r="CG22" s="163">
        <f t="shared" si="16"/>
        <v>0</v>
      </c>
      <c r="CH22" s="163">
        <f t="shared" si="16"/>
        <v>0</v>
      </c>
    </row>
    <row r="23" spans="2:86" ht="24" customHeight="1">
      <c r="B23" s="1172"/>
      <c r="C23" s="330">
        <v>19</v>
      </c>
      <c r="D23" s="351" t="str">
        <f>IF('入力③（固定資産台帳）'!CD23=1,'入力③（固定資産台帳）'!C23,"")</f>
        <v/>
      </c>
      <c r="E23" s="352">
        <f>IF('入力③（固定資産台帳）'!CD23=1,'入力③（固定資産台帳）'!D23,0)</f>
        <v>0</v>
      </c>
      <c r="F23" s="353">
        <f>IF('入力③（固定資産台帳）'!CD23=1,'入力③（固定資産台帳）'!F23,0)</f>
        <v>0</v>
      </c>
      <c r="G23" s="60"/>
      <c r="H23" s="60" t="s">
        <v>127</v>
      </c>
      <c r="I23" s="63"/>
      <c r="J23" s="172"/>
      <c r="K23" s="169">
        <f t="shared" si="3"/>
        <v>0</v>
      </c>
      <c r="L23" s="209">
        <f t="shared" si="4"/>
        <v>0</v>
      </c>
      <c r="M23" s="209">
        <f t="shared" si="4"/>
        <v>0</v>
      </c>
      <c r="N23" s="209">
        <f t="shared" si="4"/>
        <v>0</v>
      </c>
      <c r="O23" s="209">
        <f t="shared" si="4"/>
        <v>0</v>
      </c>
      <c r="P23" s="209">
        <f t="shared" si="4"/>
        <v>0</v>
      </c>
      <c r="Q23" s="209">
        <f t="shared" si="4"/>
        <v>0</v>
      </c>
      <c r="R23" s="209">
        <f t="shared" si="4"/>
        <v>0</v>
      </c>
      <c r="S23" s="209">
        <f t="shared" si="4"/>
        <v>0</v>
      </c>
      <c r="T23" s="209">
        <f t="shared" si="4"/>
        <v>0</v>
      </c>
      <c r="U23" s="209">
        <f t="shared" si="4"/>
        <v>0</v>
      </c>
      <c r="V23" s="209">
        <f t="shared" si="4"/>
        <v>0</v>
      </c>
      <c r="W23" s="209">
        <f t="shared" si="4"/>
        <v>0</v>
      </c>
      <c r="X23" s="210">
        <f t="shared" si="4"/>
        <v>0</v>
      </c>
      <c r="Y23" s="211">
        <f t="shared" si="15"/>
        <v>0</v>
      </c>
      <c r="Z23" s="209">
        <f t="shared" si="15"/>
        <v>0</v>
      </c>
      <c r="AA23" s="209">
        <f t="shared" si="15"/>
        <v>0</v>
      </c>
      <c r="AB23" s="209">
        <f t="shared" si="15"/>
        <v>0</v>
      </c>
      <c r="AC23" s="209">
        <f t="shared" si="15"/>
        <v>0</v>
      </c>
      <c r="AD23" s="209">
        <f t="shared" si="15"/>
        <v>0</v>
      </c>
      <c r="AE23" s="209">
        <f t="shared" si="15"/>
        <v>0</v>
      </c>
      <c r="AF23" s="209">
        <f t="shared" si="15"/>
        <v>0</v>
      </c>
      <c r="AG23" s="209">
        <f t="shared" si="15"/>
        <v>0</v>
      </c>
      <c r="AH23" s="209">
        <f t="shared" si="15"/>
        <v>0</v>
      </c>
      <c r="AI23" s="209">
        <f t="shared" si="15"/>
        <v>0</v>
      </c>
      <c r="AJ23" s="209">
        <f t="shared" si="15"/>
        <v>0</v>
      </c>
      <c r="AK23" s="209">
        <f t="shared" si="15"/>
        <v>0</v>
      </c>
      <c r="AL23" s="210">
        <f t="shared" si="15"/>
        <v>0</v>
      </c>
      <c r="AP23" s="53">
        <f t="shared" si="7"/>
        <v>1</v>
      </c>
      <c r="AQ23" s="163" t="e">
        <f t="shared" si="11"/>
        <v>#NUM!</v>
      </c>
      <c r="AR23" s="53">
        <f t="shared" si="12"/>
        <v>0</v>
      </c>
      <c r="AS23" s="53">
        <f t="shared" si="12"/>
        <v>-1</v>
      </c>
      <c r="AT23" s="53">
        <f t="shared" si="12"/>
        <v>-1</v>
      </c>
      <c r="AU23" s="53">
        <f t="shared" si="12"/>
        <v>-1</v>
      </c>
      <c r="AV23" s="53">
        <f t="shared" si="12"/>
        <v>-1</v>
      </c>
      <c r="AW23" s="53">
        <f t="shared" si="12"/>
        <v>-1</v>
      </c>
      <c r="AX23" s="53">
        <f t="shared" si="12"/>
        <v>-1</v>
      </c>
      <c r="AY23" s="53">
        <f t="shared" si="12"/>
        <v>-1</v>
      </c>
      <c r="AZ23" s="53">
        <f t="shared" si="12"/>
        <v>-1</v>
      </c>
      <c r="BA23" s="53">
        <f t="shared" si="12"/>
        <v>-1</v>
      </c>
      <c r="BB23" s="53">
        <f t="shared" si="12"/>
        <v>-1</v>
      </c>
      <c r="BC23" s="53">
        <f t="shared" si="12"/>
        <v>-1</v>
      </c>
      <c r="BD23" s="53">
        <f t="shared" si="12"/>
        <v>-1</v>
      </c>
      <c r="BE23" s="53">
        <f t="shared" si="12"/>
        <v>-1</v>
      </c>
      <c r="BG23" s="65">
        <f t="shared" si="13"/>
        <v>0</v>
      </c>
      <c r="BH23" s="65">
        <f t="shared" si="13"/>
        <v>-1</v>
      </c>
      <c r="BI23" s="65">
        <f t="shared" si="13"/>
        <v>-1</v>
      </c>
      <c r="BJ23" s="65">
        <f t="shared" si="13"/>
        <v>-1</v>
      </c>
      <c r="BK23" s="65">
        <f t="shared" si="13"/>
        <v>-1</v>
      </c>
      <c r="BL23" s="65">
        <f t="shared" si="13"/>
        <v>-1</v>
      </c>
      <c r="BM23" s="65">
        <f t="shared" si="13"/>
        <v>-1</v>
      </c>
      <c r="BN23" s="65">
        <f t="shared" si="13"/>
        <v>-1</v>
      </c>
      <c r="BO23" s="65">
        <f t="shared" si="13"/>
        <v>-1</v>
      </c>
      <c r="BP23" s="65">
        <f t="shared" si="13"/>
        <v>-1</v>
      </c>
      <c r="BQ23" s="65">
        <f t="shared" si="13"/>
        <v>-1</v>
      </c>
      <c r="BR23" s="65">
        <f t="shared" si="13"/>
        <v>-1</v>
      </c>
      <c r="BS23" s="65">
        <f t="shared" si="13"/>
        <v>-1</v>
      </c>
      <c r="BT23" s="65">
        <f t="shared" si="13"/>
        <v>-1</v>
      </c>
      <c r="BV23" s="163">
        <f t="shared" si="16"/>
        <v>0</v>
      </c>
      <c r="BW23" s="163">
        <f t="shared" si="16"/>
        <v>0</v>
      </c>
      <c r="BX23" s="163">
        <f t="shared" si="16"/>
        <v>0</v>
      </c>
      <c r="BY23" s="163">
        <f t="shared" si="16"/>
        <v>0</v>
      </c>
      <c r="BZ23" s="163">
        <f t="shared" si="16"/>
        <v>0</v>
      </c>
      <c r="CA23" s="163">
        <f t="shared" si="16"/>
        <v>0</v>
      </c>
      <c r="CB23" s="163">
        <f t="shared" si="16"/>
        <v>0</v>
      </c>
      <c r="CC23" s="163">
        <f t="shared" si="16"/>
        <v>0</v>
      </c>
      <c r="CD23" s="163">
        <f t="shared" si="16"/>
        <v>0</v>
      </c>
      <c r="CE23" s="163">
        <f t="shared" si="16"/>
        <v>0</v>
      </c>
      <c r="CF23" s="163">
        <f t="shared" si="16"/>
        <v>0</v>
      </c>
      <c r="CG23" s="163">
        <f t="shared" si="16"/>
        <v>0</v>
      </c>
      <c r="CH23" s="163">
        <f t="shared" si="16"/>
        <v>0</v>
      </c>
    </row>
    <row r="24" spans="2:86" ht="24" customHeight="1">
      <c r="B24" s="1172"/>
      <c r="C24" s="332">
        <v>20</v>
      </c>
      <c r="D24" s="351" t="str">
        <f>IF('入力③（固定資産台帳）'!CD24=1,'入力③（固定資産台帳）'!C24,"")</f>
        <v/>
      </c>
      <c r="E24" s="352">
        <f>IF('入力③（固定資産台帳）'!CD24=1,'入力③（固定資産台帳）'!D24,0)</f>
        <v>0</v>
      </c>
      <c r="F24" s="353">
        <f>IF('入力③（固定資産台帳）'!CD24=1,'入力③（固定資産台帳）'!F24,0)</f>
        <v>0</v>
      </c>
      <c r="G24" s="60"/>
      <c r="H24" s="60" t="s">
        <v>127</v>
      </c>
      <c r="I24" s="63"/>
      <c r="J24" s="172"/>
      <c r="K24" s="169">
        <f t="shared" si="3"/>
        <v>0</v>
      </c>
      <c r="L24" s="209">
        <f t="shared" si="4"/>
        <v>0</v>
      </c>
      <c r="M24" s="209">
        <f t="shared" si="4"/>
        <v>0</v>
      </c>
      <c r="N24" s="209">
        <f t="shared" si="4"/>
        <v>0</v>
      </c>
      <c r="O24" s="209">
        <f t="shared" si="4"/>
        <v>0</v>
      </c>
      <c r="P24" s="209">
        <f t="shared" si="4"/>
        <v>0</v>
      </c>
      <c r="Q24" s="209">
        <f t="shared" si="4"/>
        <v>0</v>
      </c>
      <c r="R24" s="209">
        <f t="shared" si="4"/>
        <v>0</v>
      </c>
      <c r="S24" s="209">
        <f t="shared" si="4"/>
        <v>0</v>
      </c>
      <c r="T24" s="209">
        <f t="shared" ref="T24:X55" si="17">IF(BP24&lt;1,0,CD24*$I24/100)</f>
        <v>0</v>
      </c>
      <c r="U24" s="209">
        <f t="shared" si="17"/>
        <v>0</v>
      </c>
      <c r="V24" s="209">
        <f t="shared" si="17"/>
        <v>0</v>
      </c>
      <c r="W24" s="209">
        <f t="shared" si="17"/>
        <v>0</v>
      </c>
      <c r="X24" s="210">
        <f t="shared" si="17"/>
        <v>0</v>
      </c>
      <c r="Y24" s="211">
        <f t="shared" si="15"/>
        <v>0</v>
      </c>
      <c r="Z24" s="209">
        <f t="shared" si="15"/>
        <v>0</v>
      </c>
      <c r="AA24" s="209">
        <f t="shared" si="15"/>
        <v>0</v>
      </c>
      <c r="AB24" s="209">
        <f t="shared" si="15"/>
        <v>0</v>
      </c>
      <c r="AC24" s="209">
        <f t="shared" si="15"/>
        <v>0</v>
      </c>
      <c r="AD24" s="209">
        <f t="shared" si="15"/>
        <v>0</v>
      </c>
      <c r="AE24" s="209">
        <f t="shared" si="15"/>
        <v>0</v>
      </c>
      <c r="AF24" s="209">
        <f t="shared" si="15"/>
        <v>0</v>
      </c>
      <c r="AG24" s="209">
        <f t="shared" si="15"/>
        <v>0</v>
      </c>
      <c r="AH24" s="209">
        <f t="shared" si="15"/>
        <v>0</v>
      </c>
      <c r="AI24" s="209">
        <f t="shared" si="15"/>
        <v>0</v>
      </c>
      <c r="AJ24" s="209">
        <f t="shared" si="15"/>
        <v>0</v>
      </c>
      <c r="AK24" s="209">
        <f t="shared" si="15"/>
        <v>0</v>
      </c>
      <c r="AL24" s="210">
        <f t="shared" si="15"/>
        <v>0</v>
      </c>
      <c r="AP24" s="53">
        <f t="shared" si="7"/>
        <v>1</v>
      </c>
      <c r="AQ24" s="163" t="e">
        <f t="shared" si="11"/>
        <v>#NUM!</v>
      </c>
      <c r="AR24" s="53">
        <f t="shared" si="12"/>
        <v>0</v>
      </c>
      <c r="AS24" s="53">
        <f t="shared" si="12"/>
        <v>-1</v>
      </c>
      <c r="AT24" s="53">
        <f t="shared" si="12"/>
        <v>-1</v>
      </c>
      <c r="AU24" s="53">
        <f t="shared" si="12"/>
        <v>-1</v>
      </c>
      <c r="AV24" s="53">
        <f t="shared" si="12"/>
        <v>-1</v>
      </c>
      <c r="AW24" s="53">
        <f t="shared" si="12"/>
        <v>-1</v>
      </c>
      <c r="AX24" s="53">
        <f t="shared" si="12"/>
        <v>-1</v>
      </c>
      <c r="AY24" s="53">
        <f t="shared" si="12"/>
        <v>-1</v>
      </c>
      <c r="AZ24" s="53">
        <f t="shared" si="12"/>
        <v>-1</v>
      </c>
      <c r="BA24" s="53">
        <f t="shared" si="12"/>
        <v>-1</v>
      </c>
      <c r="BB24" s="53">
        <f t="shared" si="12"/>
        <v>-1</v>
      </c>
      <c r="BC24" s="53">
        <f t="shared" si="12"/>
        <v>-1</v>
      </c>
      <c r="BD24" s="53">
        <f t="shared" si="12"/>
        <v>-1</v>
      </c>
      <c r="BE24" s="53">
        <f t="shared" si="12"/>
        <v>-1</v>
      </c>
      <c r="BG24" s="65">
        <f t="shared" si="13"/>
        <v>0</v>
      </c>
      <c r="BH24" s="65">
        <f t="shared" si="13"/>
        <v>-1</v>
      </c>
      <c r="BI24" s="65">
        <f t="shared" si="13"/>
        <v>-1</v>
      </c>
      <c r="BJ24" s="65">
        <f t="shared" ref="BJ24:BT59" si="18">IF($E24+$G24+$J24-1&lt;BJ$3,-1,BJ$3-$E24+1)</f>
        <v>-1</v>
      </c>
      <c r="BK24" s="65">
        <f t="shared" si="18"/>
        <v>-1</v>
      </c>
      <c r="BL24" s="65">
        <f t="shared" si="18"/>
        <v>-1</v>
      </c>
      <c r="BM24" s="65">
        <f t="shared" si="18"/>
        <v>-1</v>
      </c>
      <c r="BN24" s="65">
        <f t="shared" si="18"/>
        <v>-1</v>
      </c>
      <c r="BO24" s="65">
        <f t="shared" si="18"/>
        <v>-1</v>
      </c>
      <c r="BP24" s="65">
        <f t="shared" si="18"/>
        <v>-1</v>
      </c>
      <c r="BQ24" s="65">
        <f t="shared" si="18"/>
        <v>-1</v>
      </c>
      <c r="BR24" s="65">
        <f t="shared" si="18"/>
        <v>-1</v>
      </c>
      <c r="BS24" s="65">
        <f t="shared" si="18"/>
        <v>-1</v>
      </c>
      <c r="BT24" s="65">
        <f t="shared" si="18"/>
        <v>-1</v>
      </c>
      <c r="BV24" s="163">
        <f t="shared" si="16"/>
        <v>0</v>
      </c>
      <c r="BW24" s="163">
        <f t="shared" si="16"/>
        <v>0</v>
      </c>
      <c r="BX24" s="163">
        <f t="shared" si="16"/>
        <v>0</v>
      </c>
      <c r="BY24" s="163">
        <f t="shared" si="16"/>
        <v>0</v>
      </c>
      <c r="BZ24" s="163">
        <f t="shared" si="16"/>
        <v>0</v>
      </c>
      <c r="CA24" s="163">
        <f t="shared" si="16"/>
        <v>0</v>
      </c>
      <c r="CB24" s="163">
        <f t="shared" si="16"/>
        <v>0</v>
      </c>
      <c r="CC24" s="163">
        <f t="shared" si="16"/>
        <v>0</v>
      </c>
      <c r="CD24" s="163">
        <f t="shared" si="16"/>
        <v>0</v>
      </c>
      <c r="CE24" s="163">
        <f t="shared" si="16"/>
        <v>0</v>
      </c>
      <c r="CF24" s="163">
        <f t="shared" si="16"/>
        <v>0</v>
      </c>
      <c r="CG24" s="163">
        <f t="shared" si="16"/>
        <v>0</v>
      </c>
      <c r="CH24" s="163">
        <f t="shared" si="16"/>
        <v>0</v>
      </c>
    </row>
    <row r="25" spans="2:86" ht="24" customHeight="1">
      <c r="B25" s="1172"/>
      <c r="C25" s="333">
        <v>21</v>
      </c>
      <c r="D25" s="351" t="str">
        <f>IF('入力③（固定資産台帳）'!CD25=1,'入力③（固定資産台帳）'!C25,"")</f>
        <v/>
      </c>
      <c r="E25" s="352">
        <f>IF('入力③（固定資産台帳）'!CD25=1,'入力③（固定資産台帳）'!D25,0)</f>
        <v>0</v>
      </c>
      <c r="F25" s="353">
        <f>IF('入力③（固定資産台帳）'!CD25=1,'入力③（固定資産台帳）'!F25,0)</f>
        <v>0</v>
      </c>
      <c r="G25" s="60"/>
      <c r="H25" s="60" t="s">
        <v>127</v>
      </c>
      <c r="I25" s="63"/>
      <c r="J25" s="172"/>
      <c r="K25" s="169"/>
      <c r="L25" s="209">
        <f t="shared" ref="L25:S56" si="19">IF(BH25&lt;1,0,BV25*$I25/100)</f>
        <v>0</v>
      </c>
      <c r="M25" s="209">
        <f t="shared" si="19"/>
        <v>0</v>
      </c>
      <c r="N25" s="209">
        <f t="shared" si="19"/>
        <v>0</v>
      </c>
      <c r="O25" s="209">
        <f t="shared" si="19"/>
        <v>0</v>
      </c>
      <c r="P25" s="209">
        <f t="shared" si="19"/>
        <v>0</v>
      </c>
      <c r="Q25" s="209">
        <f t="shared" si="19"/>
        <v>0</v>
      </c>
      <c r="R25" s="209">
        <f t="shared" si="19"/>
        <v>0</v>
      </c>
      <c r="S25" s="209">
        <f t="shared" si="19"/>
        <v>0</v>
      </c>
      <c r="T25" s="209">
        <f t="shared" si="17"/>
        <v>0</v>
      </c>
      <c r="U25" s="209">
        <f t="shared" si="17"/>
        <v>0</v>
      </c>
      <c r="V25" s="209">
        <f t="shared" si="17"/>
        <v>0</v>
      </c>
      <c r="W25" s="209">
        <f t="shared" si="17"/>
        <v>0</v>
      </c>
      <c r="X25" s="210">
        <f t="shared" si="17"/>
        <v>0</v>
      </c>
      <c r="Y25" s="211">
        <f t="shared" si="15"/>
        <v>0</v>
      </c>
      <c r="Z25" s="209">
        <f t="shared" si="15"/>
        <v>0</v>
      </c>
      <c r="AA25" s="209">
        <f t="shared" si="15"/>
        <v>0</v>
      </c>
      <c r="AB25" s="209">
        <f t="shared" si="15"/>
        <v>0</v>
      </c>
      <c r="AC25" s="209">
        <f t="shared" si="15"/>
        <v>0</v>
      </c>
      <c r="AD25" s="209">
        <f t="shared" si="15"/>
        <v>0</v>
      </c>
      <c r="AE25" s="209">
        <f t="shared" si="15"/>
        <v>0</v>
      </c>
      <c r="AF25" s="209">
        <f t="shared" si="15"/>
        <v>0</v>
      </c>
      <c r="AG25" s="209">
        <f t="shared" si="15"/>
        <v>0</v>
      </c>
      <c r="AH25" s="209">
        <f t="shared" si="15"/>
        <v>0</v>
      </c>
      <c r="AI25" s="209">
        <f t="shared" si="15"/>
        <v>0</v>
      </c>
      <c r="AJ25" s="209">
        <f t="shared" si="15"/>
        <v>0</v>
      </c>
      <c r="AK25" s="209">
        <f t="shared" si="15"/>
        <v>0</v>
      </c>
      <c r="AL25" s="210">
        <f t="shared" si="15"/>
        <v>0</v>
      </c>
      <c r="AP25" s="53">
        <f t="shared" si="7"/>
        <v>1</v>
      </c>
      <c r="AQ25" s="163" t="e">
        <f t="shared" si="11"/>
        <v>#NUM!</v>
      </c>
      <c r="AR25" s="53">
        <f t="shared" si="12"/>
        <v>0</v>
      </c>
      <c r="AS25" s="53">
        <f t="shared" si="12"/>
        <v>-1</v>
      </c>
      <c r="AT25" s="53">
        <f t="shared" si="12"/>
        <v>-1</v>
      </c>
      <c r="AU25" s="53">
        <f t="shared" si="12"/>
        <v>-1</v>
      </c>
      <c r="AV25" s="53">
        <f t="shared" si="12"/>
        <v>-1</v>
      </c>
      <c r="AW25" s="53">
        <f t="shared" si="12"/>
        <v>-1</v>
      </c>
      <c r="AX25" s="53">
        <f t="shared" si="12"/>
        <v>-1</v>
      </c>
      <c r="AY25" s="53">
        <f t="shared" si="12"/>
        <v>-1</v>
      </c>
      <c r="AZ25" s="53">
        <f t="shared" si="12"/>
        <v>-1</v>
      </c>
      <c r="BA25" s="53">
        <f t="shared" si="12"/>
        <v>-1</v>
      </c>
      <c r="BB25" s="53">
        <f t="shared" si="12"/>
        <v>-1</v>
      </c>
      <c r="BC25" s="53">
        <f t="shared" si="12"/>
        <v>-1</v>
      </c>
      <c r="BD25" s="53">
        <f t="shared" si="12"/>
        <v>-1</v>
      </c>
      <c r="BE25" s="53">
        <f t="shared" si="12"/>
        <v>-1</v>
      </c>
      <c r="BG25" s="65">
        <f t="shared" ref="BG25:BQ48" si="20">IF($E25+$G25+$J25-1&lt;BG$3,-1,BG$3-$E25+1)</f>
        <v>0</v>
      </c>
      <c r="BH25" s="65">
        <f t="shared" si="20"/>
        <v>-1</v>
      </c>
      <c r="BI25" s="65">
        <f t="shared" si="20"/>
        <v>-1</v>
      </c>
      <c r="BJ25" s="65">
        <f t="shared" si="20"/>
        <v>-1</v>
      </c>
      <c r="BK25" s="65">
        <f t="shared" si="20"/>
        <v>-1</v>
      </c>
      <c r="BL25" s="65">
        <f t="shared" si="20"/>
        <v>-1</v>
      </c>
      <c r="BM25" s="65">
        <f t="shared" si="20"/>
        <v>-1</v>
      </c>
      <c r="BN25" s="65">
        <f t="shared" si="20"/>
        <v>-1</v>
      </c>
      <c r="BO25" s="65">
        <f t="shared" si="20"/>
        <v>-1</v>
      </c>
      <c r="BP25" s="65">
        <f t="shared" si="20"/>
        <v>-1</v>
      </c>
      <c r="BQ25" s="65">
        <f t="shared" si="20"/>
        <v>-1</v>
      </c>
      <c r="BR25" s="65">
        <f t="shared" si="18"/>
        <v>-1</v>
      </c>
      <c r="BS25" s="65">
        <f t="shared" si="18"/>
        <v>-1</v>
      </c>
      <c r="BT25" s="65">
        <f t="shared" si="18"/>
        <v>-1</v>
      </c>
      <c r="BV25" s="163">
        <f t="shared" si="16"/>
        <v>0</v>
      </c>
      <c r="BW25" s="163">
        <f t="shared" si="16"/>
        <v>0</v>
      </c>
      <c r="BX25" s="163">
        <f t="shared" si="16"/>
        <v>0</v>
      </c>
      <c r="BY25" s="163">
        <f t="shared" si="16"/>
        <v>0</v>
      </c>
      <c r="BZ25" s="163">
        <f t="shared" si="16"/>
        <v>0</v>
      </c>
      <c r="CA25" s="163">
        <f t="shared" si="16"/>
        <v>0</v>
      </c>
      <c r="CB25" s="163">
        <f t="shared" si="16"/>
        <v>0</v>
      </c>
      <c r="CC25" s="163">
        <f t="shared" si="16"/>
        <v>0</v>
      </c>
      <c r="CD25" s="163">
        <f t="shared" si="16"/>
        <v>0</v>
      </c>
      <c r="CE25" s="163">
        <f t="shared" si="16"/>
        <v>0</v>
      </c>
      <c r="CF25" s="163">
        <f t="shared" si="16"/>
        <v>0</v>
      </c>
      <c r="CG25" s="163">
        <f t="shared" si="16"/>
        <v>0</v>
      </c>
      <c r="CH25" s="163">
        <f t="shared" si="16"/>
        <v>0</v>
      </c>
    </row>
    <row r="26" spans="2:86" ht="24" customHeight="1">
      <c r="B26" s="1172"/>
      <c r="C26" s="330">
        <v>22</v>
      </c>
      <c r="D26" s="351" t="str">
        <f>IF('入力③（固定資産台帳）'!CD26=1,'入力③（固定資産台帳）'!C26,"")</f>
        <v/>
      </c>
      <c r="E26" s="352">
        <f>IF('入力③（固定資産台帳）'!CD26=1,'入力③（固定資産台帳）'!D26,0)</f>
        <v>0</v>
      </c>
      <c r="F26" s="353">
        <f>IF('入力③（固定資産台帳）'!CD26=1,'入力③（固定資産台帳）'!F26,0)</f>
        <v>0</v>
      </c>
      <c r="G26" s="60"/>
      <c r="H26" s="60" t="s">
        <v>127</v>
      </c>
      <c r="I26" s="63"/>
      <c r="J26" s="172"/>
      <c r="K26" s="169"/>
      <c r="L26" s="209">
        <f t="shared" si="19"/>
        <v>0</v>
      </c>
      <c r="M26" s="209">
        <f t="shared" si="19"/>
        <v>0</v>
      </c>
      <c r="N26" s="209">
        <f t="shared" si="19"/>
        <v>0</v>
      </c>
      <c r="O26" s="209">
        <f t="shared" si="19"/>
        <v>0</v>
      </c>
      <c r="P26" s="209">
        <f t="shared" si="19"/>
        <v>0</v>
      </c>
      <c r="Q26" s="209">
        <f t="shared" si="19"/>
        <v>0</v>
      </c>
      <c r="R26" s="209">
        <f t="shared" si="19"/>
        <v>0</v>
      </c>
      <c r="S26" s="209">
        <f t="shared" si="19"/>
        <v>0</v>
      </c>
      <c r="T26" s="209">
        <f t="shared" si="17"/>
        <v>0</v>
      </c>
      <c r="U26" s="209">
        <f t="shared" si="17"/>
        <v>0</v>
      </c>
      <c r="V26" s="209">
        <f t="shared" si="17"/>
        <v>0</v>
      </c>
      <c r="W26" s="209">
        <f t="shared" si="17"/>
        <v>0</v>
      </c>
      <c r="X26" s="210">
        <f t="shared" si="17"/>
        <v>0</v>
      </c>
      <c r="Y26" s="211">
        <f t="shared" si="15"/>
        <v>0</v>
      </c>
      <c r="Z26" s="209">
        <f t="shared" si="15"/>
        <v>0</v>
      </c>
      <c r="AA26" s="209">
        <f t="shared" si="15"/>
        <v>0</v>
      </c>
      <c r="AB26" s="209">
        <f t="shared" si="15"/>
        <v>0</v>
      </c>
      <c r="AC26" s="209">
        <f t="shared" si="15"/>
        <v>0</v>
      </c>
      <c r="AD26" s="209">
        <f t="shared" si="15"/>
        <v>0</v>
      </c>
      <c r="AE26" s="209">
        <f t="shared" si="15"/>
        <v>0</v>
      </c>
      <c r="AF26" s="209">
        <f t="shared" si="15"/>
        <v>0</v>
      </c>
      <c r="AG26" s="209">
        <f t="shared" si="15"/>
        <v>0</v>
      </c>
      <c r="AH26" s="209">
        <f t="shared" si="15"/>
        <v>0</v>
      </c>
      <c r="AI26" s="209">
        <f t="shared" si="15"/>
        <v>0</v>
      </c>
      <c r="AJ26" s="209">
        <f t="shared" si="15"/>
        <v>0</v>
      </c>
      <c r="AK26" s="209">
        <f t="shared" si="15"/>
        <v>0</v>
      </c>
      <c r="AL26" s="210">
        <f t="shared" si="15"/>
        <v>0</v>
      </c>
      <c r="AP26" s="53">
        <f t="shared" si="7"/>
        <v>1</v>
      </c>
      <c r="AQ26" s="163" t="e">
        <f t="shared" si="11"/>
        <v>#NUM!</v>
      </c>
      <c r="AR26" s="53">
        <f t="shared" si="12"/>
        <v>0</v>
      </c>
      <c r="AS26" s="53">
        <f t="shared" si="12"/>
        <v>-1</v>
      </c>
      <c r="AT26" s="53">
        <f t="shared" si="12"/>
        <v>-1</v>
      </c>
      <c r="AU26" s="53">
        <f t="shared" si="12"/>
        <v>-1</v>
      </c>
      <c r="AV26" s="53">
        <f t="shared" si="12"/>
        <v>-1</v>
      </c>
      <c r="AW26" s="53">
        <f t="shared" si="12"/>
        <v>-1</v>
      </c>
      <c r="AX26" s="53">
        <f t="shared" si="12"/>
        <v>-1</v>
      </c>
      <c r="AY26" s="53">
        <f t="shared" si="12"/>
        <v>-1</v>
      </c>
      <c r="AZ26" s="53">
        <f t="shared" si="12"/>
        <v>-1</v>
      </c>
      <c r="BA26" s="53">
        <f t="shared" si="12"/>
        <v>-1</v>
      </c>
      <c r="BB26" s="53">
        <f t="shared" si="12"/>
        <v>-1</v>
      </c>
      <c r="BC26" s="53">
        <f t="shared" si="12"/>
        <v>-1</v>
      </c>
      <c r="BD26" s="53">
        <f t="shared" si="12"/>
        <v>-1</v>
      </c>
      <c r="BE26" s="53">
        <f t="shared" si="12"/>
        <v>-1</v>
      </c>
      <c r="BG26" s="65">
        <f t="shared" si="20"/>
        <v>0</v>
      </c>
      <c r="BH26" s="65">
        <f t="shared" si="20"/>
        <v>-1</v>
      </c>
      <c r="BI26" s="65">
        <f t="shared" si="20"/>
        <v>-1</v>
      </c>
      <c r="BJ26" s="65">
        <f t="shared" si="20"/>
        <v>-1</v>
      </c>
      <c r="BK26" s="65">
        <f t="shared" si="20"/>
        <v>-1</v>
      </c>
      <c r="BL26" s="65">
        <f t="shared" si="20"/>
        <v>-1</v>
      </c>
      <c r="BM26" s="65">
        <f t="shared" si="20"/>
        <v>-1</v>
      </c>
      <c r="BN26" s="65">
        <f t="shared" si="20"/>
        <v>-1</v>
      </c>
      <c r="BO26" s="65">
        <f t="shared" si="20"/>
        <v>-1</v>
      </c>
      <c r="BP26" s="65">
        <f t="shared" si="20"/>
        <v>-1</v>
      </c>
      <c r="BQ26" s="65">
        <f t="shared" si="20"/>
        <v>-1</v>
      </c>
      <c r="BR26" s="65">
        <f t="shared" si="18"/>
        <v>-1</v>
      </c>
      <c r="BS26" s="65">
        <f t="shared" si="18"/>
        <v>-1</v>
      </c>
      <c r="BT26" s="65">
        <f t="shared" si="18"/>
        <v>-1</v>
      </c>
      <c r="BV26" s="163">
        <f t="shared" si="16"/>
        <v>0</v>
      </c>
      <c r="BW26" s="163">
        <f t="shared" si="16"/>
        <v>0</v>
      </c>
      <c r="BX26" s="163">
        <f t="shared" si="16"/>
        <v>0</v>
      </c>
      <c r="BY26" s="163">
        <f t="shared" si="16"/>
        <v>0</v>
      </c>
      <c r="BZ26" s="163">
        <f t="shared" si="16"/>
        <v>0</v>
      </c>
      <c r="CA26" s="163">
        <f t="shared" si="16"/>
        <v>0</v>
      </c>
      <c r="CB26" s="163">
        <f t="shared" si="16"/>
        <v>0</v>
      </c>
      <c r="CC26" s="163">
        <f t="shared" si="16"/>
        <v>0</v>
      </c>
      <c r="CD26" s="163">
        <f t="shared" si="16"/>
        <v>0</v>
      </c>
      <c r="CE26" s="163">
        <f t="shared" si="16"/>
        <v>0</v>
      </c>
      <c r="CF26" s="163">
        <f t="shared" si="16"/>
        <v>0</v>
      </c>
      <c r="CG26" s="163">
        <f t="shared" si="16"/>
        <v>0</v>
      </c>
      <c r="CH26" s="163">
        <f t="shared" si="16"/>
        <v>0</v>
      </c>
    </row>
    <row r="27" spans="2:86" ht="24" customHeight="1">
      <c r="B27" s="1172"/>
      <c r="C27" s="330">
        <v>23</v>
      </c>
      <c r="D27" s="351" t="str">
        <f>IF('入力③（固定資産台帳）'!CD27=1,'入力③（固定資産台帳）'!C27,"")</f>
        <v/>
      </c>
      <c r="E27" s="352">
        <f>IF('入力③（固定資産台帳）'!CD27=1,'入力③（固定資産台帳）'!D27,0)</f>
        <v>0</v>
      </c>
      <c r="F27" s="353">
        <f>IF('入力③（固定資産台帳）'!CD27=1,'入力③（固定資産台帳）'!F27,0)</f>
        <v>0</v>
      </c>
      <c r="G27" s="60"/>
      <c r="H27" s="60" t="s">
        <v>127</v>
      </c>
      <c r="I27" s="63"/>
      <c r="J27" s="172"/>
      <c r="K27" s="169"/>
      <c r="L27" s="209">
        <f t="shared" si="19"/>
        <v>0</v>
      </c>
      <c r="M27" s="209">
        <f t="shared" si="19"/>
        <v>0</v>
      </c>
      <c r="N27" s="209">
        <f t="shared" si="19"/>
        <v>0</v>
      </c>
      <c r="O27" s="209">
        <f t="shared" si="19"/>
        <v>0</v>
      </c>
      <c r="P27" s="209">
        <f t="shared" si="19"/>
        <v>0</v>
      </c>
      <c r="Q27" s="209">
        <f t="shared" si="19"/>
        <v>0</v>
      </c>
      <c r="R27" s="209">
        <f t="shared" si="19"/>
        <v>0</v>
      </c>
      <c r="S27" s="209">
        <f t="shared" si="19"/>
        <v>0</v>
      </c>
      <c r="T27" s="209">
        <f t="shared" si="17"/>
        <v>0</v>
      </c>
      <c r="U27" s="209">
        <f t="shared" si="17"/>
        <v>0</v>
      </c>
      <c r="V27" s="209">
        <f t="shared" si="17"/>
        <v>0</v>
      </c>
      <c r="W27" s="209">
        <f t="shared" si="17"/>
        <v>0</v>
      </c>
      <c r="X27" s="210">
        <f t="shared" si="17"/>
        <v>0</v>
      </c>
      <c r="Y27" s="211">
        <f t="shared" si="15"/>
        <v>0</v>
      </c>
      <c r="Z27" s="209">
        <f t="shared" si="15"/>
        <v>0</v>
      </c>
      <c r="AA27" s="209">
        <f t="shared" si="15"/>
        <v>0</v>
      </c>
      <c r="AB27" s="209">
        <f t="shared" si="15"/>
        <v>0</v>
      </c>
      <c r="AC27" s="209">
        <f t="shared" si="15"/>
        <v>0</v>
      </c>
      <c r="AD27" s="209">
        <f t="shared" si="15"/>
        <v>0</v>
      </c>
      <c r="AE27" s="209">
        <f t="shared" si="15"/>
        <v>0</v>
      </c>
      <c r="AF27" s="209">
        <f t="shared" si="15"/>
        <v>0</v>
      </c>
      <c r="AG27" s="209">
        <f t="shared" si="15"/>
        <v>0</v>
      </c>
      <c r="AH27" s="209">
        <f t="shared" si="15"/>
        <v>0</v>
      </c>
      <c r="AI27" s="209">
        <f t="shared" si="15"/>
        <v>0</v>
      </c>
      <c r="AJ27" s="209">
        <f t="shared" si="15"/>
        <v>0</v>
      </c>
      <c r="AK27" s="209">
        <f t="shared" si="15"/>
        <v>0</v>
      </c>
      <c r="AL27" s="210">
        <f t="shared" si="15"/>
        <v>0</v>
      </c>
      <c r="AP27" s="53">
        <f t="shared" si="7"/>
        <v>1</v>
      </c>
      <c r="AQ27" s="163" t="e">
        <f t="shared" si="11"/>
        <v>#NUM!</v>
      </c>
      <c r="AR27" s="53">
        <f t="shared" si="12"/>
        <v>0</v>
      </c>
      <c r="AS27" s="53">
        <f t="shared" si="12"/>
        <v>-1</v>
      </c>
      <c r="AT27" s="53">
        <f t="shared" si="12"/>
        <v>-1</v>
      </c>
      <c r="AU27" s="53">
        <f t="shared" si="12"/>
        <v>-1</v>
      </c>
      <c r="AV27" s="53">
        <f t="shared" si="12"/>
        <v>-1</v>
      </c>
      <c r="AW27" s="53">
        <f t="shared" si="12"/>
        <v>-1</v>
      </c>
      <c r="AX27" s="53">
        <f t="shared" si="12"/>
        <v>-1</v>
      </c>
      <c r="AY27" s="53">
        <f t="shared" si="12"/>
        <v>-1</v>
      </c>
      <c r="AZ27" s="53">
        <f t="shared" si="12"/>
        <v>-1</v>
      </c>
      <c r="BA27" s="53">
        <f t="shared" si="12"/>
        <v>-1</v>
      </c>
      <c r="BB27" s="53">
        <f t="shared" si="12"/>
        <v>-1</v>
      </c>
      <c r="BC27" s="53">
        <f t="shared" si="12"/>
        <v>-1</v>
      </c>
      <c r="BD27" s="53">
        <f t="shared" si="12"/>
        <v>-1</v>
      </c>
      <c r="BE27" s="53">
        <f t="shared" si="12"/>
        <v>-1</v>
      </c>
      <c r="BG27" s="65">
        <f t="shared" si="20"/>
        <v>0</v>
      </c>
      <c r="BH27" s="65">
        <f t="shared" si="20"/>
        <v>-1</v>
      </c>
      <c r="BI27" s="65">
        <f t="shared" si="20"/>
        <v>-1</v>
      </c>
      <c r="BJ27" s="65">
        <f t="shared" si="20"/>
        <v>-1</v>
      </c>
      <c r="BK27" s="65">
        <f t="shared" si="20"/>
        <v>-1</v>
      </c>
      <c r="BL27" s="65">
        <f t="shared" si="20"/>
        <v>-1</v>
      </c>
      <c r="BM27" s="65">
        <f t="shared" si="20"/>
        <v>-1</v>
      </c>
      <c r="BN27" s="65">
        <f t="shared" si="20"/>
        <v>-1</v>
      </c>
      <c r="BO27" s="65">
        <f t="shared" si="20"/>
        <v>-1</v>
      </c>
      <c r="BP27" s="65">
        <f t="shared" si="20"/>
        <v>-1</v>
      </c>
      <c r="BQ27" s="65">
        <f t="shared" si="20"/>
        <v>-1</v>
      </c>
      <c r="BR27" s="65">
        <f t="shared" si="18"/>
        <v>-1</v>
      </c>
      <c r="BS27" s="65">
        <f t="shared" si="18"/>
        <v>-1</v>
      </c>
      <c r="BT27" s="65">
        <f t="shared" si="18"/>
        <v>-1</v>
      </c>
      <c r="BV27" s="163">
        <f t="shared" si="16"/>
        <v>0</v>
      </c>
      <c r="BW27" s="163">
        <f t="shared" si="16"/>
        <v>0</v>
      </c>
      <c r="BX27" s="163">
        <f t="shared" si="16"/>
        <v>0</v>
      </c>
      <c r="BY27" s="163">
        <f t="shared" si="16"/>
        <v>0</v>
      </c>
      <c r="BZ27" s="163">
        <f t="shared" si="16"/>
        <v>0</v>
      </c>
      <c r="CA27" s="163">
        <f t="shared" si="16"/>
        <v>0</v>
      </c>
      <c r="CB27" s="163">
        <f t="shared" si="16"/>
        <v>0</v>
      </c>
      <c r="CC27" s="163">
        <f t="shared" si="16"/>
        <v>0</v>
      </c>
      <c r="CD27" s="163">
        <f t="shared" si="16"/>
        <v>0</v>
      </c>
      <c r="CE27" s="163">
        <f t="shared" si="16"/>
        <v>0</v>
      </c>
      <c r="CF27" s="163">
        <f t="shared" si="16"/>
        <v>0</v>
      </c>
      <c r="CG27" s="163">
        <f t="shared" si="16"/>
        <v>0</v>
      </c>
      <c r="CH27" s="163">
        <f t="shared" si="16"/>
        <v>0</v>
      </c>
    </row>
    <row r="28" spans="2:86" ht="24" customHeight="1">
      <c r="B28" s="1172"/>
      <c r="C28" s="330">
        <v>24</v>
      </c>
      <c r="D28" s="351" t="str">
        <f>IF('入力③（固定資産台帳）'!CD28=1,'入力③（固定資産台帳）'!C28,"")</f>
        <v/>
      </c>
      <c r="E28" s="352">
        <f>IF('入力③（固定資産台帳）'!CD28=1,'入力③（固定資産台帳）'!D28,0)</f>
        <v>0</v>
      </c>
      <c r="F28" s="353">
        <f>IF('入力③（固定資産台帳）'!CD28=1,'入力③（固定資産台帳）'!F28,0)</f>
        <v>0</v>
      </c>
      <c r="G28" s="60"/>
      <c r="H28" s="60" t="s">
        <v>127</v>
      </c>
      <c r="I28" s="63"/>
      <c r="J28" s="172"/>
      <c r="K28" s="169"/>
      <c r="L28" s="209">
        <f t="shared" si="19"/>
        <v>0</v>
      </c>
      <c r="M28" s="209">
        <f t="shared" si="19"/>
        <v>0</v>
      </c>
      <c r="N28" s="209">
        <f t="shared" si="19"/>
        <v>0</v>
      </c>
      <c r="O28" s="209">
        <f t="shared" si="19"/>
        <v>0</v>
      </c>
      <c r="P28" s="209">
        <f t="shared" si="19"/>
        <v>0</v>
      </c>
      <c r="Q28" s="209">
        <f t="shared" si="19"/>
        <v>0</v>
      </c>
      <c r="R28" s="209">
        <f t="shared" si="19"/>
        <v>0</v>
      </c>
      <c r="S28" s="209">
        <f t="shared" si="19"/>
        <v>0</v>
      </c>
      <c r="T28" s="209">
        <f t="shared" si="17"/>
        <v>0</v>
      </c>
      <c r="U28" s="209">
        <f t="shared" si="17"/>
        <v>0</v>
      </c>
      <c r="V28" s="209">
        <f t="shared" si="17"/>
        <v>0</v>
      </c>
      <c r="W28" s="209">
        <f t="shared" si="17"/>
        <v>0</v>
      </c>
      <c r="X28" s="210">
        <f t="shared" si="17"/>
        <v>0</v>
      </c>
      <c r="Y28" s="211">
        <f t="shared" si="15"/>
        <v>0</v>
      </c>
      <c r="Z28" s="209">
        <f t="shared" si="15"/>
        <v>0</v>
      </c>
      <c r="AA28" s="209">
        <f t="shared" si="15"/>
        <v>0</v>
      </c>
      <c r="AB28" s="209">
        <f t="shared" si="15"/>
        <v>0</v>
      </c>
      <c r="AC28" s="209">
        <f t="shared" si="15"/>
        <v>0</v>
      </c>
      <c r="AD28" s="209">
        <f t="shared" si="15"/>
        <v>0</v>
      </c>
      <c r="AE28" s="209">
        <f t="shared" si="15"/>
        <v>0</v>
      </c>
      <c r="AF28" s="209">
        <f t="shared" si="15"/>
        <v>0</v>
      </c>
      <c r="AG28" s="209">
        <f t="shared" si="15"/>
        <v>0</v>
      </c>
      <c r="AH28" s="209">
        <f t="shared" si="15"/>
        <v>0</v>
      </c>
      <c r="AI28" s="209">
        <f t="shared" si="15"/>
        <v>0</v>
      </c>
      <c r="AJ28" s="209">
        <f t="shared" si="15"/>
        <v>0</v>
      </c>
      <c r="AK28" s="209">
        <f t="shared" si="15"/>
        <v>0</v>
      </c>
      <c r="AL28" s="210">
        <f t="shared" si="15"/>
        <v>0</v>
      </c>
      <c r="AP28" s="53">
        <f t="shared" si="7"/>
        <v>1</v>
      </c>
      <c r="AQ28" s="163" t="e">
        <f t="shared" si="11"/>
        <v>#NUM!</v>
      </c>
      <c r="AR28" s="53">
        <f t="shared" si="12"/>
        <v>0</v>
      </c>
      <c r="AS28" s="53">
        <f t="shared" si="12"/>
        <v>-1</v>
      </c>
      <c r="AT28" s="53">
        <f t="shared" si="12"/>
        <v>-1</v>
      </c>
      <c r="AU28" s="53">
        <f t="shared" si="12"/>
        <v>-1</v>
      </c>
      <c r="AV28" s="53">
        <f t="shared" si="12"/>
        <v>-1</v>
      </c>
      <c r="AW28" s="53">
        <f t="shared" si="12"/>
        <v>-1</v>
      </c>
      <c r="AX28" s="53">
        <f t="shared" si="12"/>
        <v>-1</v>
      </c>
      <c r="AY28" s="53">
        <f t="shared" si="12"/>
        <v>-1</v>
      </c>
      <c r="AZ28" s="53">
        <f t="shared" si="12"/>
        <v>-1</v>
      </c>
      <c r="BA28" s="53">
        <f t="shared" si="12"/>
        <v>-1</v>
      </c>
      <c r="BB28" s="53">
        <f t="shared" si="12"/>
        <v>-1</v>
      </c>
      <c r="BC28" s="53">
        <f t="shared" si="12"/>
        <v>-1</v>
      </c>
      <c r="BD28" s="53">
        <f t="shared" si="12"/>
        <v>-1</v>
      </c>
      <c r="BE28" s="53">
        <f t="shared" si="12"/>
        <v>-1</v>
      </c>
      <c r="BG28" s="65">
        <f t="shared" si="20"/>
        <v>0</v>
      </c>
      <c r="BH28" s="65">
        <f t="shared" si="20"/>
        <v>-1</v>
      </c>
      <c r="BI28" s="65">
        <f t="shared" si="20"/>
        <v>-1</v>
      </c>
      <c r="BJ28" s="65">
        <f t="shared" si="20"/>
        <v>-1</v>
      </c>
      <c r="BK28" s="65">
        <f t="shared" si="20"/>
        <v>-1</v>
      </c>
      <c r="BL28" s="65">
        <f t="shared" si="20"/>
        <v>-1</v>
      </c>
      <c r="BM28" s="65">
        <f t="shared" si="20"/>
        <v>-1</v>
      </c>
      <c r="BN28" s="65">
        <f t="shared" si="20"/>
        <v>-1</v>
      </c>
      <c r="BO28" s="65">
        <f t="shared" si="20"/>
        <v>-1</v>
      </c>
      <c r="BP28" s="65">
        <f t="shared" si="20"/>
        <v>-1</v>
      </c>
      <c r="BQ28" s="65">
        <f t="shared" si="20"/>
        <v>-1</v>
      </c>
      <c r="BR28" s="65">
        <f t="shared" si="18"/>
        <v>-1</v>
      </c>
      <c r="BS28" s="65">
        <f t="shared" si="18"/>
        <v>-1</v>
      </c>
      <c r="BT28" s="65">
        <f t="shared" si="18"/>
        <v>-1</v>
      </c>
      <c r="BV28" s="163">
        <f t="shared" si="16"/>
        <v>0</v>
      </c>
      <c r="BW28" s="163">
        <f t="shared" si="16"/>
        <v>0</v>
      </c>
      <c r="BX28" s="163">
        <f t="shared" si="16"/>
        <v>0</v>
      </c>
      <c r="BY28" s="163">
        <f t="shared" si="16"/>
        <v>0</v>
      </c>
      <c r="BZ28" s="163">
        <f t="shared" si="16"/>
        <v>0</v>
      </c>
      <c r="CA28" s="163">
        <f t="shared" si="16"/>
        <v>0</v>
      </c>
      <c r="CB28" s="163">
        <f t="shared" si="16"/>
        <v>0</v>
      </c>
      <c r="CC28" s="163">
        <f t="shared" si="16"/>
        <v>0</v>
      </c>
      <c r="CD28" s="163">
        <f t="shared" si="16"/>
        <v>0</v>
      </c>
      <c r="CE28" s="163">
        <f t="shared" si="16"/>
        <v>0</v>
      </c>
      <c r="CF28" s="163">
        <f t="shared" si="16"/>
        <v>0</v>
      </c>
      <c r="CG28" s="163">
        <f t="shared" si="16"/>
        <v>0</v>
      </c>
      <c r="CH28" s="163">
        <f t="shared" si="16"/>
        <v>0</v>
      </c>
    </row>
    <row r="29" spans="2:86" ht="24" customHeight="1">
      <c r="B29" s="1172"/>
      <c r="C29" s="330">
        <v>25</v>
      </c>
      <c r="D29" s="351" t="str">
        <f>IF('入力③（固定資産台帳）'!CD29=1,'入力③（固定資産台帳）'!C29,"")</f>
        <v/>
      </c>
      <c r="E29" s="352">
        <f>IF('入力③（固定資産台帳）'!CD29=1,'入力③（固定資産台帳）'!D29,0)</f>
        <v>0</v>
      </c>
      <c r="F29" s="353">
        <f>IF('入力③（固定資産台帳）'!CD29=1,'入力③（固定資産台帳）'!F29,0)</f>
        <v>0</v>
      </c>
      <c r="G29" s="60"/>
      <c r="H29" s="60" t="s">
        <v>127</v>
      </c>
      <c r="I29" s="63"/>
      <c r="J29" s="172"/>
      <c r="K29" s="169"/>
      <c r="L29" s="209">
        <f t="shared" si="19"/>
        <v>0</v>
      </c>
      <c r="M29" s="209">
        <f t="shared" si="19"/>
        <v>0</v>
      </c>
      <c r="N29" s="209">
        <f t="shared" si="19"/>
        <v>0</v>
      </c>
      <c r="O29" s="209">
        <f t="shared" si="19"/>
        <v>0</v>
      </c>
      <c r="P29" s="209">
        <f t="shared" si="19"/>
        <v>0</v>
      </c>
      <c r="Q29" s="209">
        <f t="shared" si="19"/>
        <v>0</v>
      </c>
      <c r="R29" s="209">
        <f t="shared" si="19"/>
        <v>0</v>
      </c>
      <c r="S29" s="209">
        <f t="shared" si="19"/>
        <v>0</v>
      </c>
      <c r="T29" s="209">
        <f t="shared" si="17"/>
        <v>0</v>
      </c>
      <c r="U29" s="209">
        <f t="shared" si="17"/>
        <v>0</v>
      </c>
      <c r="V29" s="209">
        <f t="shared" si="17"/>
        <v>0</v>
      </c>
      <c r="W29" s="209">
        <f t="shared" si="17"/>
        <v>0</v>
      </c>
      <c r="X29" s="210">
        <f t="shared" si="17"/>
        <v>0</v>
      </c>
      <c r="Y29" s="211">
        <f t="shared" si="15"/>
        <v>0</v>
      </c>
      <c r="Z29" s="209">
        <f t="shared" si="15"/>
        <v>0</v>
      </c>
      <c r="AA29" s="209">
        <f t="shared" si="15"/>
        <v>0</v>
      </c>
      <c r="AB29" s="209">
        <f t="shared" si="15"/>
        <v>0</v>
      </c>
      <c r="AC29" s="209">
        <f t="shared" si="15"/>
        <v>0</v>
      </c>
      <c r="AD29" s="209">
        <f t="shared" si="15"/>
        <v>0</v>
      </c>
      <c r="AE29" s="209">
        <f t="shared" si="15"/>
        <v>0</v>
      </c>
      <c r="AF29" s="209">
        <f t="shared" si="15"/>
        <v>0</v>
      </c>
      <c r="AG29" s="209">
        <f t="shared" si="15"/>
        <v>0</v>
      </c>
      <c r="AH29" s="209">
        <f t="shared" si="15"/>
        <v>0</v>
      </c>
      <c r="AI29" s="209">
        <f t="shared" si="15"/>
        <v>0</v>
      </c>
      <c r="AJ29" s="209">
        <f t="shared" si="15"/>
        <v>0</v>
      </c>
      <c r="AK29" s="209">
        <f t="shared" si="15"/>
        <v>0</v>
      </c>
      <c r="AL29" s="210">
        <f t="shared" si="15"/>
        <v>0</v>
      </c>
      <c r="AP29" s="53">
        <f t="shared" si="7"/>
        <v>1</v>
      </c>
      <c r="AQ29" s="163" t="e">
        <f t="shared" si="11"/>
        <v>#NUM!</v>
      </c>
      <c r="AR29" s="53">
        <f t="shared" si="12"/>
        <v>0</v>
      </c>
      <c r="AS29" s="53">
        <f t="shared" si="12"/>
        <v>-1</v>
      </c>
      <c r="AT29" s="53">
        <f t="shared" si="12"/>
        <v>-1</v>
      </c>
      <c r="AU29" s="53">
        <f t="shared" si="12"/>
        <v>-1</v>
      </c>
      <c r="AV29" s="53">
        <f t="shared" si="12"/>
        <v>-1</v>
      </c>
      <c r="AW29" s="53">
        <f t="shared" si="12"/>
        <v>-1</v>
      </c>
      <c r="AX29" s="53">
        <f t="shared" si="12"/>
        <v>-1</v>
      </c>
      <c r="AY29" s="53">
        <f t="shared" si="12"/>
        <v>-1</v>
      </c>
      <c r="AZ29" s="53">
        <f t="shared" si="12"/>
        <v>-1</v>
      </c>
      <c r="BA29" s="53">
        <f t="shared" si="12"/>
        <v>-1</v>
      </c>
      <c r="BB29" s="53">
        <f t="shared" si="12"/>
        <v>-1</v>
      </c>
      <c r="BC29" s="53">
        <f t="shared" si="12"/>
        <v>-1</v>
      </c>
      <c r="BD29" s="53">
        <f t="shared" si="12"/>
        <v>-1</v>
      </c>
      <c r="BE29" s="53">
        <f t="shared" si="12"/>
        <v>-1</v>
      </c>
      <c r="BG29" s="65">
        <f t="shared" si="20"/>
        <v>0</v>
      </c>
      <c r="BH29" s="65">
        <f t="shared" si="20"/>
        <v>-1</v>
      </c>
      <c r="BI29" s="65">
        <f t="shared" si="20"/>
        <v>-1</v>
      </c>
      <c r="BJ29" s="65">
        <f t="shared" si="20"/>
        <v>-1</v>
      </c>
      <c r="BK29" s="65">
        <f t="shared" si="20"/>
        <v>-1</v>
      </c>
      <c r="BL29" s="65">
        <f t="shared" si="20"/>
        <v>-1</v>
      </c>
      <c r="BM29" s="65">
        <f t="shared" si="20"/>
        <v>-1</v>
      </c>
      <c r="BN29" s="65">
        <f t="shared" si="20"/>
        <v>-1</v>
      </c>
      <c r="BO29" s="65">
        <f t="shared" si="20"/>
        <v>-1</v>
      </c>
      <c r="BP29" s="65">
        <f t="shared" si="20"/>
        <v>-1</v>
      </c>
      <c r="BQ29" s="65">
        <f t="shared" si="20"/>
        <v>-1</v>
      </c>
      <c r="BR29" s="65">
        <f t="shared" si="18"/>
        <v>-1</v>
      </c>
      <c r="BS29" s="65">
        <f t="shared" si="18"/>
        <v>-1</v>
      </c>
      <c r="BT29" s="65">
        <f t="shared" si="18"/>
        <v>-1</v>
      </c>
      <c r="BV29" s="163">
        <f t="shared" si="16"/>
        <v>0</v>
      </c>
      <c r="BW29" s="163">
        <f t="shared" si="16"/>
        <v>0</v>
      </c>
      <c r="BX29" s="163">
        <f t="shared" si="16"/>
        <v>0</v>
      </c>
      <c r="BY29" s="163">
        <f t="shared" si="16"/>
        <v>0</v>
      </c>
      <c r="BZ29" s="163">
        <f t="shared" si="16"/>
        <v>0</v>
      </c>
      <c r="CA29" s="163">
        <f t="shared" si="16"/>
        <v>0</v>
      </c>
      <c r="CB29" s="163">
        <f t="shared" si="16"/>
        <v>0</v>
      </c>
      <c r="CC29" s="163">
        <f t="shared" si="16"/>
        <v>0</v>
      </c>
      <c r="CD29" s="163">
        <f t="shared" si="16"/>
        <v>0</v>
      </c>
      <c r="CE29" s="163">
        <f t="shared" si="16"/>
        <v>0</v>
      </c>
      <c r="CF29" s="163">
        <f t="shared" si="16"/>
        <v>0</v>
      </c>
      <c r="CG29" s="163">
        <f t="shared" si="16"/>
        <v>0</v>
      </c>
      <c r="CH29" s="163">
        <f t="shared" si="16"/>
        <v>0</v>
      </c>
    </row>
    <row r="30" spans="2:86" ht="24" customHeight="1">
      <c r="B30" s="1172"/>
      <c r="C30" s="330">
        <v>26</v>
      </c>
      <c r="D30" s="351" t="str">
        <f>IF('入力③（固定資産台帳）'!CD30=1,'入力③（固定資産台帳）'!C30,"")</f>
        <v/>
      </c>
      <c r="E30" s="352">
        <f>IF('入力③（固定資産台帳）'!CD30=1,'入力③（固定資産台帳）'!D30,0)</f>
        <v>0</v>
      </c>
      <c r="F30" s="353">
        <f>IF('入力③（固定資産台帳）'!CD30=1,'入力③（固定資産台帳）'!F30,0)</f>
        <v>0</v>
      </c>
      <c r="G30" s="60"/>
      <c r="H30" s="60" t="s">
        <v>127</v>
      </c>
      <c r="I30" s="63"/>
      <c r="J30" s="172"/>
      <c r="K30" s="169"/>
      <c r="L30" s="209">
        <f t="shared" si="19"/>
        <v>0</v>
      </c>
      <c r="M30" s="209">
        <f t="shared" si="19"/>
        <v>0</v>
      </c>
      <c r="N30" s="209">
        <f t="shared" si="19"/>
        <v>0</v>
      </c>
      <c r="O30" s="209">
        <f t="shared" si="19"/>
        <v>0</v>
      </c>
      <c r="P30" s="209">
        <f t="shared" si="19"/>
        <v>0</v>
      </c>
      <c r="Q30" s="209">
        <f t="shared" si="19"/>
        <v>0</v>
      </c>
      <c r="R30" s="209">
        <f t="shared" si="19"/>
        <v>0</v>
      </c>
      <c r="S30" s="209">
        <f t="shared" si="19"/>
        <v>0</v>
      </c>
      <c r="T30" s="209">
        <f t="shared" si="17"/>
        <v>0</v>
      </c>
      <c r="U30" s="209">
        <f t="shared" si="17"/>
        <v>0</v>
      </c>
      <c r="V30" s="209">
        <f t="shared" si="17"/>
        <v>0</v>
      </c>
      <c r="W30" s="209">
        <f t="shared" si="17"/>
        <v>0</v>
      </c>
      <c r="X30" s="210">
        <f t="shared" si="17"/>
        <v>0</v>
      </c>
      <c r="Y30" s="211">
        <f t="shared" si="15"/>
        <v>0</v>
      </c>
      <c r="Z30" s="209">
        <f t="shared" si="15"/>
        <v>0</v>
      </c>
      <c r="AA30" s="209">
        <f t="shared" si="15"/>
        <v>0</v>
      </c>
      <c r="AB30" s="209">
        <f t="shared" si="15"/>
        <v>0</v>
      </c>
      <c r="AC30" s="209">
        <f t="shared" si="15"/>
        <v>0</v>
      </c>
      <c r="AD30" s="209">
        <f t="shared" si="15"/>
        <v>0</v>
      </c>
      <c r="AE30" s="209">
        <f t="shared" si="15"/>
        <v>0</v>
      </c>
      <c r="AF30" s="209">
        <f t="shared" si="15"/>
        <v>0</v>
      </c>
      <c r="AG30" s="209">
        <f t="shared" si="15"/>
        <v>0</v>
      </c>
      <c r="AH30" s="209">
        <f t="shared" si="15"/>
        <v>0</v>
      </c>
      <c r="AI30" s="209">
        <f t="shared" si="15"/>
        <v>0</v>
      </c>
      <c r="AJ30" s="209">
        <f t="shared" si="15"/>
        <v>0</v>
      </c>
      <c r="AK30" s="209">
        <f t="shared" si="15"/>
        <v>0</v>
      </c>
      <c r="AL30" s="210">
        <f t="shared" si="15"/>
        <v>0</v>
      </c>
      <c r="AP30" s="53">
        <f t="shared" si="7"/>
        <v>1</v>
      </c>
      <c r="AQ30" s="163" t="e">
        <f t="shared" si="11"/>
        <v>#NUM!</v>
      </c>
      <c r="AR30" s="53">
        <f t="shared" si="12"/>
        <v>0</v>
      </c>
      <c r="AS30" s="53">
        <f t="shared" si="12"/>
        <v>-1</v>
      </c>
      <c r="AT30" s="53">
        <f t="shared" si="12"/>
        <v>-1</v>
      </c>
      <c r="AU30" s="53">
        <f t="shared" si="12"/>
        <v>-1</v>
      </c>
      <c r="AV30" s="53">
        <f t="shared" si="12"/>
        <v>-1</v>
      </c>
      <c r="AW30" s="53">
        <f t="shared" si="12"/>
        <v>-1</v>
      </c>
      <c r="AX30" s="53">
        <f t="shared" si="12"/>
        <v>-1</v>
      </c>
      <c r="AY30" s="53">
        <f t="shared" si="12"/>
        <v>-1</v>
      </c>
      <c r="AZ30" s="53">
        <f t="shared" si="12"/>
        <v>-1</v>
      </c>
      <c r="BA30" s="53">
        <f t="shared" si="12"/>
        <v>-1</v>
      </c>
      <c r="BB30" s="53">
        <f t="shared" si="12"/>
        <v>-1</v>
      </c>
      <c r="BC30" s="53">
        <f t="shared" si="12"/>
        <v>-1</v>
      </c>
      <c r="BD30" s="53">
        <f t="shared" si="12"/>
        <v>-1</v>
      </c>
      <c r="BE30" s="53">
        <f t="shared" si="12"/>
        <v>-1</v>
      </c>
      <c r="BG30" s="65">
        <f t="shared" si="20"/>
        <v>0</v>
      </c>
      <c r="BH30" s="65">
        <f t="shared" si="20"/>
        <v>-1</v>
      </c>
      <c r="BI30" s="65">
        <f t="shared" si="20"/>
        <v>-1</v>
      </c>
      <c r="BJ30" s="65">
        <f t="shared" si="20"/>
        <v>-1</v>
      </c>
      <c r="BK30" s="65">
        <f t="shared" si="20"/>
        <v>-1</v>
      </c>
      <c r="BL30" s="65">
        <f t="shared" si="20"/>
        <v>-1</v>
      </c>
      <c r="BM30" s="65">
        <f t="shared" si="20"/>
        <v>-1</v>
      </c>
      <c r="BN30" s="65">
        <f t="shared" si="20"/>
        <v>-1</v>
      </c>
      <c r="BO30" s="65">
        <f t="shared" si="20"/>
        <v>-1</v>
      </c>
      <c r="BP30" s="65">
        <f t="shared" si="20"/>
        <v>-1</v>
      </c>
      <c r="BQ30" s="65">
        <f t="shared" si="20"/>
        <v>-1</v>
      </c>
      <c r="BR30" s="65">
        <f t="shared" si="18"/>
        <v>-1</v>
      </c>
      <c r="BS30" s="65">
        <f t="shared" si="18"/>
        <v>-1</v>
      </c>
      <c r="BT30" s="65">
        <f t="shared" si="18"/>
        <v>-1</v>
      </c>
      <c r="BV30" s="163">
        <f t="shared" si="16"/>
        <v>0</v>
      </c>
      <c r="BW30" s="163">
        <f t="shared" si="16"/>
        <v>0</v>
      </c>
      <c r="BX30" s="163">
        <f t="shared" si="16"/>
        <v>0</v>
      </c>
      <c r="BY30" s="163">
        <f t="shared" si="16"/>
        <v>0</v>
      </c>
      <c r="BZ30" s="163">
        <f t="shared" si="16"/>
        <v>0</v>
      </c>
      <c r="CA30" s="163">
        <f t="shared" si="16"/>
        <v>0</v>
      </c>
      <c r="CB30" s="163">
        <f t="shared" si="16"/>
        <v>0</v>
      </c>
      <c r="CC30" s="163">
        <f t="shared" si="16"/>
        <v>0</v>
      </c>
      <c r="CD30" s="163">
        <f t="shared" si="16"/>
        <v>0</v>
      </c>
      <c r="CE30" s="163">
        <f t="shared" si="16"/>
        <v>0</v>
      </c>
      <c r="CF30" s="163">
        <f t="shared" si="16"/>
        <v>0</v>
      </c>
      <c r="CG30" s="163">
        <f t="shared" si="16"/>
        <v>0</v>
      </c>
      <c r="CH30" s="163">
        <f t="shared" si="16"/>
        <v>0</v>
      </c>
    </row>
    <row r="31" spans="2:86" ht="24" customHeight="1">
      <c r="B31" s="1172"/>
      <c r="C31" s="330">
        <v>27</v>
      </c>
      <c r="D31" s="351" t="str">
        <f>IF('入力③（固定資産台帳）'!CD31=1,'入力③（固定資産台帳）'!C31,"")</f>
        <v/>
      </c>
      <c r="E31" s="352">
        <f>IF('入力③（固定資産台帳）'!CD31=1,'入力③（固定資産台帳）'!D31,0)</f>
        <v>0</v>
      </c>
      <c r="F31" s="353">
        <f>IF('入力③（固定資産台帳）'!CD31=1,'入力③（固定資産台帳）'!F31,0)</f>
        <v>0</v>
      </c>
      <c r="G31" s="60"/>
      <c r="H31" s="60" t="s">
        <v>127</v>
      </c>
      <c r="I31" s="63"/>
      <c r="J31" s="172"/>
      <c r="K31" s="169"/>
      <c r="L31" s="209">
        <f t="shared" si="19"/>
        <v>0</v>
      </c>
      <c r="M31" s="209">
        <f t="shared" si="19"/>
        <v>0</v>
      </c>
      <c r="N31" s="209">
        <f t="shared" si="19"/>
        <v>0</v>
      </c>
      <c r="O31" s="209">
        <f t="shared" si="19"/>
        <v>0</v>
      </c>
      <c r="P31" s="209">
        <f t="shared" si="19"/>
        <v>0</v>
      </c>
      <c r="Q31" s="209">
        <f t="shared" si="19"/>
        <v>0</v>
      </c>
      <c r="R31" s="209">
        <f t="shared" si="19"/>
        <v>0</v>
      </c>
      <c r="S31" s="209">
        <f t="shared" si="19"/>
        <v>0</v>
      </c>
      <c r="T31" s="209">
        <f t="shared" si="17"/>
        <v>0</v>
      </c>
      <c r="U31" s="209">
        <f t="shared" si="17"/>
        <v>0</v>
      </c>
      <c r="V31" s="209">
        <f t="shared" si="17"/>
        <v>0</v>
      </c>
      <c r="W31" s="209">
        <f t="shared" si="17"/>
        <v>0</v>
      </c>
      <c r="X31" s="210">
        <f t="shared" si="17"/>
        <v>0</v>
      </c>
      <c r="Y31" s="211">
        <f t="shared" si="15"/>
        <v>0</v>
      </c>
      <c r="Z31" s="209">
        <f t="shared" si="15"/>
        <v>0</v>
      </c>
      <c r="AA31" s="209">
        <f t="shared" si="15"/>
        <v>0</v>
      </c>
      <c r="AB31" s="209">
        <f t="shared" si="15"/>
        <v>0</v>
      </c>
      <c r="AC31" s="209">
        <f t="shared" si="15"/>
        <v>0</v>
      </c>
      <c r="AD31" s="209">
        <f t="shared" si="15"/>
        <v>0</v>
      </c>
      <c r="AE31" s="209">
        <f t="shared" si="15"/>
        <v>0</v>
      </c>
      <c r="AF31" s="209">
        <f t="shared" si="15"/>
        <v>0</v>
      </c>
      <c r="AG31" s="209">
        <f t="shared" si="15"/>
        <v>0</v>
      </c>
      <c r="AH31" s="209">
        <f t="shared" si="15"/>
        <v>0</v>
      </c>
      <c r="AI31" s="209">
        <f t="shared" si="15"/>
        <v>0</v>
      </c>
      <c r="AJ31" s="209">
        <f t="shared" si="15"/>
        <v>0</v>
      </c>
      <c r="AK31" s="209">
        <f t="shared" si="15"/>
        <v>0</v>
      </c>
      <c r="AL31" s="210">
        <f t="shared" si="15"/>
        <v>0</v>
      </c>
      <c r="AP31" s="53">
        <f t="shared" si="7"/>
        <v>1</v>
      </c>
      <c r="AQ31" s="163" t="e">
        <f t="shared" si="11"/>
        <v>#NUM!</v>
      </c>
      <c r="AR31" s="53">
        <f t="shared" si="12"/>
        <v>0</v>
      </c>
      <c r="AS31" s="53">
        <f t="shared" si="12"/>
        <v>-1</v>
      </c>
      <c r="AT31" s="53">
        <f t="shared" si="12"/>
        <v>-1</v>
      </c>
      <c r="AU31" s="53">
        <f t="shared" si="12"/>
        <v>-1</v>
      </c>
      <c r="AV31" s="53">
        <f t="shared" si="12"/>
        <v>-1</v>
      </c>
      <c r="AW31" s="53">
        <f t="shared" si="12"/>
        <v>-1</v>
      </c>
      <c r="AX31" s="53">
        <f t="shared" si="12"/>
        <v>-1</v>
      </c>
      <c r="AY31" s="53">
        <f t="shared" si="12"/>
        <v>-1</v>
      </c>
      <c r="AZ31" s="53">
        <f t="shared" si="12"/>
        <v>-1</v>
      </c>
      <c r="BA31" s="53">
        <f t="shared" si="12"/>
        <v>-1</v>
      </c>
      <c r="BB31" s="53">
        <f t="shared" si="12"/>
        <v>-1</v>
      </c>
      <c r="BC31" s="53">
        <f t="shared" si="12"/>
        <v>-1</v>
      </c>
      <c r="BD31" s="53">
        <f t="shared" si="12"/>
        <v>-1</v>
      </c>
      <c r="BE31" s="53">
        <f t="shared" si="12"/>
        <v>-1</v>
      </c>
      <c r="BG31" s="65">
        <f t="shared" si="20"/>
        <v>0</v>
      </c>
      <c r="BH31" s="65">
        <f t="shared" si="20"/>
        <v>-1</v>
      </c>
      <c r="BI31" s="65">
        <f t="shared" si="20"/>
        <v>-1</v>
      </c>
      <c r="BJ31" s="65">
        <f t="shared" si="20"/>
        <v>-1</v>
      </c>
      <c r="BK31" s="65">
        <f t="shared" si="20"/>
        <v>-1</v>
      </c>
      <c r="BL31" s="65">
        <f t="shared" si="20"/>
        <v>-1</v>
      </c>
      <c r="BM31" s="65">
        <f t="shared" si="20"/>
        <v>-1</v>
      </c>
      <c r="BN31" s="65">
        <f t="shared" si="20"/>
        <v>-1</v>
      </c>
      <c r="BO31" s="65">
        <f t="shared" si="20"/>
        <v>-1</v>
      </c>
      <c r="BP31" s="65">
        <f t="shared" si="20"/>
        <v>-1</v>
      </c>
      <c r="BQ31" s="65">
        <f t="shared" si="20"/>
        <v>-1</v>
      </c>
      <c r="BR31" s="65">
        <f t="shared" si="18"/>
        <v>-1</v>
      </c>
      <c r="BS31" s="65">
        <f t="shared" si="18"/>
        <v>-1</v>
      </c>
      <c r="BT31" s="65">
        <f t="shared" si="18"/>
        <v>-1</v>
      </c>
      <c r="BV31" s="163">
        <f t="shared" si="16"/>
        <v>0</v>
      </c>
      <c r="BW31" s="163">
        <f t="shared" si="16"/>
        <v>0</v>
      </c>
      <c r="BX31" s="163">
        <f t="shared" si="16"/>
        <v>0</v>
      </c>
      <c r="BY31" s="163">
        <f t="shared" si="16"/>
        <v>0</v>
      </c>
      <c r="BZ31" s="163">
        <f t="shared" si="16"/>
        <v>0</v>
      </c>
      <c r="CA31" s="163">
        <f t="shared" si="16"/>
        <v>0</v>
      </c>
      <c r="CB31" s="163">
        <f t="shared" si="16"/>
        <v>0</v>
      </c>
      <c r="CC31" s="163">
        <f t="shared" si="16"/>
        <v>0</v>
      </c>
      <c r="CD31" s="163">
        <f t="shared" si="16"/>
        <v>0</v>
      </c>
      <c r="CE31" s="163">
        <f t="shared" si="16"/>
        <v>0</v>
      </c>
      <c r="CF31" s="163">
        <f t="shared" si="16"/>
        <v>0</v>
      </c>
      <c r="CG31" s="163">
        <f t="shared" si="16"/>
        <v>0</v>
      </c>
      <c r="CH31" s="163">
        <f t="shared" si="16"/>
        <v>0</v>
      </c>
    </row>
    <row r="32" spans="2:86" ht="24" customHeight="1">
      <c r="B32" s="1172"/>
      <c r="C32" s="330">
        <v>28</v>
      </c>
      <c r="D32" s="351" t="str">
        <f>IF('入力③（固定資産台帳）'!CD32=1,'入力③（固定資産台帳）'!C32,"")</f>
        <v/>
      </c>
      <c r="E32" s="352">
        <f>IF('入力③（固定資産台帳）'!CD32=1,'入力③（固定資産台帳）'!D32,0)</f>
        <v>0</v>
      </c>
      <c r="F32" s="353">
        <f>IF('入力③（固定資産台帳）'!CD32=1,'入力③（固定資産台帳）'!F32,0)</f>
        <v>0</v>
      </c>
      <c r="G32" s="60"/>
      <c r="H32" s="60" t="s">
        <v>127</v>
      </c>
      <c r="I32" s="63"/>
      <c r="J32" s="172"/>
      <c r="K32" s="169"/>
      <c r="L32" s="209">
        <f t="shared" si="19"/>
        <v>0</v>
      </c>
      <c r="M32" s="209">
        <f t="shared" si="19"/>
        <v>0</v>
      </c>
      <c r="N32" s="209">
        <f t="shared" si="19"/>
        <v>0</v>
      </c>
      <c r="O32" s="209">
        <f t="shared" si="19"/>
        <v>0</v>
      </c>
      <c r="P32" s="209">
        <f t="shared" si="19"/>
        <v>0</v>
      </c>
      <c r="Q32" s="209">
        <f t="shared" si="19"/>
        <v>0</v>
      </c>
      <c r="R32" s="209">
        <f t="shared" si="19"/>
        <v>0</v>
      </c>
      <c r="S32" s="209">
        <f t="shared" si="19"/>
        <v>0</v>
      </c>
      <c r="T32" s="209">
        <f t="shared" si="17"/>
        <v>0</v>
      </c>
      <c r="U32" s="209">
        <f t="shared" si="17"/>
        <v>0</v>
      </c>
      <c r="V32" s="209">
        <f t="shared" si="17"/>
        <v>0</v>
      </c>
      <c r="W32" s="209">
        <f t="shared" si="17"/>
        <v>0</v>
      </c>
      <c r="X32" s="210">
        <f t="shared" si="17"/>
        <v>0</v>
      </c>
      <c r="Y32" s="211">
        <f t="shared" si="15"/>
        <v>0</v>
      </c>
      <c r="Z32" s="209">
        <f t="shared" si="15"/>
        <v>0</v>
      </c>
      <c r="AA32" s="209">
        <f t="shared" si="15"/>
        <v>0</v>
      </c>
      <c r="AB32" s="209">
        <f t="shared" si="15"/>
        <v>0</v>
      </c>
      <c r="AC32" s="209">
        <f t="shared" si="15"/>
        <v>0</v>
      </c>
      <c r="AD32" s="209">
        <f t="shared" si="15"/>
        <v>0</v>
      </c>
      <c r="AE32" s="209">
        <f t="shared" si="15"/>
        <v>0</v>
      </c>
      <c r="AF32" s="209">
        <f t="shared" si="15"/>
        <v>0</v>
      </c>
      <c r="AG32" s="209">
        <f t="shared" si="15"/>
        <v>0</v>
      </c>
      <c r="AH32" s="209">
        <f t="shared" si="15"/>
        <v>0</v>
      </c>
      <c r="AI32" s="209">
        <f t="shared" si="15"/>
        <v>0</v>
      </c>
      <c r="AJ32" s="209">
        <f t="shared" si="15"/>
        <v>0</v>
      </c>
      <c r="AK32" s="209">
        <f t="shared" si="15"/>
        <v>0</v>
      </c>
      <c r="AL32" s="210">
        <f t="shared" si="15"/>
        <v>0</v>
      </c>
      <c r="AP32" s="53">
        <f t="shared" si="7"/>
        <v>1</v>
      </c>
      <c r="AQ32" s="163" t="e">
        <f t="shared" si="11"/>
        <v>#NUM!</v>
      </c>
      <c r="AR32" s="53">
        <f t="shared" si="12"/>
        <v>0</v>
      </c>
      <c r="AS32" s="53">
        <f t="shared" si="12"/>
        <v>-1</v>
      </c>
      <c r="AT32" s="53">
        <f t="shared" si="12"/>
        <v>-1</v>
      </c>
      <c r="AU32" s="53">
        <f t="shared" si="12"/>
        <v>-1</v>
      </c>
      <c r="AV32" s="53">
        <f t="shared" si="12"/>
        <v>-1</v>
      </c>
      <c r="AW32" s="53">
        <f t="shared" si="12"/>
        <v>-1</v>
      </c>
      <c r="AX32" s="53">
        <f t="shared" si="12"/>
        <v>-1</v>
      </c>
      <c r="AY32" s="53">
        <f t="shared" si="12"/>
        <v>-1</v>
      </c>
      <c r="AZ32" s="53">
        <f t="shared" si="12"/>
        <v>-1</v>
      </c>
      <c r="BA32" s="53">
        <f t="shared" si="12"/>
        <v>-1</v>
      </c>
      <c r="BB32" s="53">
        <f t="shared" si="12"/>
        <v>-1</v>
      </c>
      <c r="BC32" s="53">
        <f t="shared" si="12"/>
        <v>-1</v>
      </c>
      <c r="BD32" s="53">
        <f t="shared" si="12"/>
        <v>-1</v>
      </c>
      <c r="BE32" s="53">
        <f t="shared" si="12"/>
        <v>-1</v>
      </c>
      <c r="BG32" s="65">
        <f t="shared" si="20"/>
        <v>0</v>
      </c>
      <c r="BH32" s="65">
        <f t="shared" si="20"/>
        <v>-1</v>
      </c>
      <c r="BI32" s="65">
        <f t="shared" si="20"/>
        <v>-1</v>
      </c>
      <c r="BJ32" s="65">
        <f t="shared" si="20"/>
        <v>-1</v>
      </c>
      <c r="BK32" s="65">
        <f t="shared" si="20"/>
        <v>-1</v>
      </c>
      <c r="BL32" s="65">
        <f t="shared" si="20"/>
        <v>-1</v>
      </c>
      <c r="BM32" s="65">
        <f t="shared" si="20"/>
        <v>-1</v>
      </c>
      <c r="BN32" s="65">
        <f t="shared" si="20"/>
        <v>-1</v>
      </c>
      <c r="BO32" s="65">
        <f t="shared" si="20"/>
        <v>-1</v>
      </c>
      <c r="BP32" s="65">
        <f t="shared" si="20"/>
        <v>-1</v>
      </c>
      <c r="BQ32" s="65">
        <f t="shared" si="20"/>
        <v>-1</v>
      </c>
      <c r="BR32" s="65">
        <f t="shared" si="18"/>
        <v>-1</v>
      </c>
      <c r="BS32" s="65">
        <f t="shared" si="18"/>
        <v>-1</v>
      </c>
      <c r="BT32" s="65">
        <f t="shared" si="18"/>
        <v>-1</v>
      </c>
      <c r="BV32" s="163">
        <f t="shared" si="16"/>
        <v>0</v>
      </c>
      <c r="BW32" s="163">
        <f t="shared" si="16"/>
        <v>0</v>
      </c>
      <c r="BX32" s="163">
        <f t="shared" si="16"/>
        <v>0</v>
      </c>
      <c r="BY32" s="163">
        <f t="shared" si="16"/>
        <v>0</v>
      </c>
      <c r="BZ32" s="163">
        <f t="shared" si="16"/>
        <v>0</v>
      </c>
      <c r="CA32" s="163">
        <f t="shared" si="16"/>
        <v>0</v>
      </c>
      <c r="CB32" s="163">
        <f t="shared" si="16"/>
        <v>0</v>
      </c>
      <c r="CC32" s="163">
        <f t="shared" si="16"/>
        <v>0</v>
      </c>
      <c r="CD32" s="163">
        <f t="shared" si="16"/>
        <v>0</v>
      </c>
      <c r="CE32" s="163">
        <f t="shared" si="16"/>
        <v>0</v>
      </c>
      <c r="CF32" s="163">
        <f t="shared" si="16"/>
        <v>0</v>
      </c>
      <c r="CG32" s="163">
        <f t="shared" si="16"/>
        <v>0</v>
      </c>
      <c r="CH32" s="163">
        <f t="shared" si="16"/>
        <v>0</v>
      </c>
    </row>
    <row r="33" spans="2:86" ht="24" customHeight="1">
      <c r="B33" s="1172"/>
      <c r="C33" s="330">
        <v>29</v>
      </c>
      <c r="D33" s="351" t="str">
        <f>IF('入力③（固定資産台帳）'!CD33=1,'入力③（固定資産台帳）'!C33,"")</f>
        <v/>
      </c>
      <c r="E33" s="352">
        <f>IF('入力③（固定資産台帳）'!CD33=1,'入力③（固定資産台帳）'!D33,0)</f>
        <v>0</v>
      </c>
      <c r="F33" s="353">
        <f>IF('入力③（固定資産台帳）'!CD33=1,'入力③（固定資産台帳）'!F33,0)</f>
        <v>0</v>
      </c>
      <c r="G33" s="180"/>
      <c r="H33" s="60" t="s">
        <v>127</v>
      </c>
      <c r="I33" s="181"/>
      <c r="J33" s="172"/>
      <c r="K33" s="169"/>
      <c r="L33" s="209">
        <f t="shared" si="19"/>
        <v>0</v>
      </c>
      <c r="M33" s="209">
        <f t="shared" si="19"/>
        <v>0</v>
      </c>
      <c r="N33" s="209">
        <f t="shared" si="19"/>
        <v>0</v>
      </c>
      <c r="O33" s="209">
        <f t="shared" si="19"/>
        <v>0</v>
      </c>
      <c r="P33" s="209">
        <f t="shared" si="19"/>
        <v>0</v>
      </c>
      <c r="Q33" s="209">
        <f t="shared" si="19"/>
        <v>0</v>
      </c>
      <c r="R33" s="209">
        <f t="shared" si="19"/>
        <v>0</v>
      </c>
      <c r="S33" s="209">
        <f t="shared" si="19"/>
        <v>0</v>
      </c>
      <c r="T33" s="209">
        <f t="shared" si="17"/>
        <v>0</v>
      </c>
      <c r="U33" s="209">
        <f t="shared" si="17"/>
        <v>0</v>
      </c>
      <c r="V33" s="209">
        <f t="shared" si="17"/>
        <v>0</v>
      </c>
      <c r="W33" s="209">
        <f t="shared" si="17"/>
        <v>0</v>
      </c>
      <c r="X33" s="210">
        <f t="shared" si="17"/>
        <v>0</v>
      </c>
      <c r="Y33" s="211">
        <f t="shared" si="15"/>
        <v>0</v>
      </c>
      <c r="Z33" s="209">
        <f t="shared" si="15"/>
        <v>0</v>
      </c>
      <c r="AA33" s="209">
        <f t="shared" si="15"/>
        <v>0</v>
      </c>
      <c r="AB33" s="209">
        <f t="shared" si="15"/>
        <v>0</v>
      </c>
      <c r="AC33" s="209">
        <f t="shared" si="15"/>
        <v>0</v>
      </c>
      <c r="AD33" s="209">
        <f t="shared" si="15"/>
        <v>0</v>
      </c>
      <c r="AE33" s="209">
        <f t="shared" si="15"/>
        <v>0</v>
      </c>
      <c r="AF33" s="209">
        <f t="shared" si="15"/>
        <v>0</v>
      </c>
      <c r="AG33" s="209">
        <f t="shared" si="15"/>
        <v>0</v>
      </c>
      <c r="AH33" s="209">
        <f t="shared" si="15"/>
        <v>0</v>
      </c>
      <c r="AI33" s="209">
        <f t="shared" si="15"/>
        <v>0</v>
      </c>
      <c r="AJ33" s="209">
        <f t="shared" si="15"/>
        <v>0</v>
      </c>
      <c r="AK33" s="209">
        <f t="shared" si="15"/>
        <v>0</v>
      </c>
      <c r="AL33" s="210">
        <f t="shared" si="15"/>
        <v>0</v>
      </c>
      <c r="AP33" s="53">
        <f t="shared" si="7"/>
        <v>1</v>
      </c>
      <c r="AQ33" s="163" t="e">
        <f t="shared" si="11"/>
        <v>#NUM!</v>
      </c>
      <c r="AR33" s="53">
        <f t="shared" si="12"/>
        <v>0</v>
      </c>
      <c r="AS33" s="53">
        <f t="shared" si="12"/>
        <v>-1</v>
      </c>
      <c r="AT33" s="53">
        <f t="shared" si="12"/>
        <v>-1</v>
      </c>
      <c r="AU33" s="53">
        <f t="shared" si="12"/>
        <v>-1</v>
      </c>
      <c r="AV33" s="53">
        <f t="shared" si="12"/>
        <v>-1</v>
      </c>
      <c r="AW33" s="53">
        <f t="shared" si="12"/>
        <v>-1</v>
      </c>
      <c r="AX33" s="53">
        <f t="shared" si="12"/>
        <v>-1</v>
      </c>
      <c r="AY33" s="53">
        <f t="shared" si="12"/>
        <v>-1</v>
      </c>
      <c r="AZ33" s="53">
        <f t="shared" si="12"/>
        <v>-1</v>
      </c>
      <c r="BA33" s="53">
        <f t="shared" si="12"/>
        <v>-1</v>
      </c>
      <c r="BB33" s="53">
        <f t="shared" si="12"/>
        <v>-1</v>
      </c>
      <c r="BC33" s="53">
        <f t="shared" si="12"/>
        <v>-1</v>
      </c>
      <c r="BD33" s="53">
        <f t="shared" si="12"/>
        <v>-1</v>
      </c>
      <c r="BE33" s="53">
        <f t="shared" si="12"/>
        <v>-1</v>
      </c>
      <c r="BG33" s="65">
        <f t="shared" si="20"/>
        <v>0</v>
      </c>
      <c r="BH33" s="65">
        <f t="shared" si="20"/>
        <v>-1</v>
      </c>
      <c r="BI33" s="65">
        <f t="shared" si="20"/>
        <v>-1</v>
      </c>
      <c r="BJ33" s="65">
        <f t="shared" si="20"/>
        <v>-1</v>
      </c>
      <c r="BK33" s="65">
        <f t="shared" si="20"/>
        <v>-1</v>
      </c>
      <c r="BL33" s="65">
        <f t="shared" si="20"/>
        <v>-1</v>
      </c>
      <c r="BM33" s="65">
        <f t="shared" si="20"/>
        <v>-1</v>
      </c>
      <c r="BN33" s="65">
        <f t="shared" si="20"/>
        <v>-1</v>
      </c>
      <c r="BO33" s="65">
        <f t="shared" si="20"/>
        <v>-1</v>
      </c>
      <c r="BP33" s="65">
        <f t="shared" si="20"/>
        <v>-1</v>
      </c>
      <c r="BQ33" s="65">
        <f t="shared" si="20"/>
        <v>-1</v>
      </c>
      <c r="BR33" s="65">
        <f t="shared" si="18"/>
        <v>-1</v>
      </c>
      <c r="BS33" s="65">
        <f t="shared" si="18"/>
        <v>-1</v>
      </c>
      <c r="BT33" s="65">
        <f t="shared" si="18"/>
        <v>-1</v>
      </c>
      <c r="BV33" s="163">
        <f t="shared" si="16"/>
        <v>0</v>
      </c>
      <c r="BW33" s="163">
        <f t="shared" si="16"/>
        <v>0</v>
      </c>
      <c r="BX33" s="163">
        <f t="shared" si="16"/>
        <v>0</v>
      </c>
      <c r="BY33" s="163">
        <f t="shared" si="16"/>
        <v>0</v>
      </c>
      <c r="BZ33" s="163">
        <f t="shared" si="16"/>
        <v>0</v>
      </c>
      <c r="CA33" s="163">
        <f t="shared" si="16"/>
        <v>0</v>
      </c>
      <c r="CB33" s="163">
        <f t="shared" si="16"/>
        <v>0</v>
      </c>
      <c r="CC33" s="163">
        <f t="shared" si="16"/>
        <v>0</v>
      </c>
      <c r="CD33" s="163">
        <f t="shared" si="16"/>
        <v>0</v>
      </c>
      <c r="CE33" s="163">
        <f t="shared" si="16"/>
        <v>0</v>
      </c>
      <c r="CF33" s="163">
        <f t="shared" si="16"/>
        <v>0</v>
      </c>
      <c r="CG33" s="163">
        <f t="shared" si="16"/>
        <v>0</v>
      </c>
      <c r="CH33" s="163">
        <f t="shared" si="16"/>
        <v>0</v>
      </c>
    </row>
    <row r="34" spans="2:86" ht="24" customHeight="1">
      <c r="B34" s="1172"/>
      <c r="C34" s="330">
        <v>30</v>
      </c>
      <c r="D34" s="351" t="str">
        <f>IF('入力③（固定資産台帳）'!CD34=1,'入力③（固定資産台帳）'!C34,"")</f>
        <v/>
      </c>
      <c r="E34" s="352">
        <f>IF('入力③（固定資産台帳）'!CD34=1,'入力③（固定資産台帳）'!D34,0)</f>
        <v>0</v>
      </c>
      <c r="F34" s="353">
        <f>IF('入力③（固定資産台帳）'!CD34=1,'入力③（固定資産台帳）'!F34,0)</f>
        <v>0</v>
      </c>
      <c r="G34" s="60"/>
      <c r="H34" s="60" t="s">
        <v>127</v>
      </c>
      <c r="I34" s="63"/>
      <c r="J34" s="172"/>
      <c r="K34" s="169"/>
      <c r="L34" s="209">
        <f t="shared" si="19"/>
        <v>0</v>
      </c>
      <c r="M34" s="209">
        <f t="shared" si="19"/>
        <v>0</v>
      </c>
      <c r="N34" s="209">
        <f t="shared" si="19"/>
        <v>0</v>
      </c>
      <c r="O34" s="209">
        <f t="shared" si="19"/>
        <v>0</v>
      </c>
      <c r="P34" s="209">
        <f t="shared" si="19"/>
        <v>0</v>
      </c>
      <c r="Q34" s="209">
        <f t="shared" si="19"/>
        <v>0</v>
      </c>
      <c r="R34" s="209">
        <f t="shared" si="19"/>
        <v>0</v>
      </c>
      <c r="S34" s="209">
        <f t="shared" si="19"/>
        <v>0</v>
      </c>
      <c r="T34" s="209">
        <f t="shared" si="17"/>
        <v>0</v>
      </c>
      <c r="U34" s="209">
        <f t="shared" si="17"/>
        <v>0</v>
      </c>
      <c r="V34" s="209">
        <f t="shared" si="17"/>
        <v>0</v>
      </c>
      <c r="W34" s="209">
        <f t="shared" si="17"/>
        <v>0</v>
      </c>
      <c r="X34" s="210">
        <f t="shared" si="17"/>
        <v>0</v>
      </c>
      <c r="Y34" s="211">
        <f t="shared" si="15"/>
        <v>0</v>
      </c>
      <c r="Z34" s="209">
        <f t="shared" si="15"/>
        <v>0</v>
      </c>
      <c r="AA34" s="209">
        <f t="shared" si="15"/>
        <v>0</v>
      </c>
      <c r="AB34" s="209">
        <f t="shared" si="15"/>
        <v>0</v>
      </c>
      <c r="AC34" s="209">
        <f t="shared" si="15"/>
        <v>0</v>
      </c>
      <c r="AD34" s="209">
        <f t="shared" si="15"/>
        <v>0</v>
      </c>
      <c r="AE34" s="209">
        <f t="shared" si="15"/>
        <v>0</v>
      </c>
      <c r="AF34" s="209">
        <f t="shared" si="15"/>
        <v>0</v>
      </c>
      <c r="AG34" s="209">
        <f t="shared" si="15"/>
        <v>0</v>
      </c>
      <c r="AH34" s="209">
        <f t="shared" si="15"/>
        <v>0</v>
      </c>
      <c r="AI34" s="209">
        <f t="shared" si="15"/>
        <v>0</v>
      </c>
      <c r="AJ34" s="209">
        <f t="shared" si="15"/>
        <v>0</v>
      </c>
      <c r="AK34" s="209">
        <f t="shared" si="15"/>
        <v>0</v>
      </c>
      <c r="AL34" s="210">
        <f t="shared" si="15"/>
        <v>0</v>
      </c>
      <c r="AP34" s="53">
        <f t="shared" si="7"/>
        <v>1</v>
      </c>
      <c r="AQ34" s="163" t="e">
        <f t="shared" si="11"/>
        <v>#NUM!</v>
      </c>
      <c r="AR34" s="53">
        <f t="shared" si="12"/>
        <v>0</v>
      </c>
      <c r="AS34" s="53">
        <f t="shared" si="12"/>
        <v>-1</v>
      </c>
      <c r="AT34" s="53">
        <f t="shared" si="12"/>
        <v>-1</v>
      </c>
      <c r="AU34" s="53">
        <f t="shared" si="12"/>
        <v>-1</v>
      </c>
      <c r="AV34" s="53">
        <f t="shared" si="12"/>
        <v>-1</v>
      </c>
      <c r="AW34" s="53">
        <f t="shared" si="12"/>
        <v>-1</v>
      </c>
      <c r="AX34" s="53">
        <f t="shared" si="12"/>
        <v>-1</v>
      </c>
      <c r="AY34" s="53">
        <f t="shared" si="12"/>
        <v>-1</v>
      </c>
      <c r="AZ34" s="53">
        <f t="shared" si="12"/>
        <v>-1</v>
      </c>
      <c r="BA34" s="53">
        <f t="shared" si="12"/>
        <v>-1</v>
      </c>
      <c r="BB34" s="53">
        <f t="shared" si="12"/>
        <v>-1</v>
      </c>
      <c r="BC34" s="53">
        <f t="shared" si="12"/>
        <v>-1</v>
      </c>
      <c r="BD34" s="53">
        <f t="shared" si="12"/>
        <v>-1</v>
      </c>
      <c r="BE34" s="53">
        <f t="shared" si="12"/>
        <v>-1</v>
      </c>
      <c r="BG34" s="65">
        <f t="shared" si="20"/>
        <v>0</v>
      </c>
      <c r="BH34" s="65">
        <f t="shared" si="20"/>
        <v>-1</v>
      </c>
      <c r="BI34" s="65">
        <f t="shared" si="20"/>
        <v>-1</v>
      </c>
      <c r="BJ34" s="65">
        <f t="shared" si="20"/>
        <v>-1</v>
      </c>
      <c r="BK34" s="65">
        <f t="shared" si="20"/>
        <v>-1</v>
      </c>
      <c r="BL34" s="65">
        <f t="shared" si="20"/>
        <v>-1</v>
      </c>
      <c r="BM34" s="65">
        <f t="shared" si="20"/>
        <v>-1</v>
      </c>
      <c r="BN34" s="65">
        <f t="shared" si="20"/>
        <v>-1</v>
      </c>
      <c r="BO34" s="65">
        <f t="shared" si="20"/>
        <v>-1</v>
      </c>
      <c r="BP34" s="65">
        <f t="shared" si="20"/>
        <v>-1</v>
      </c>
      <c r="BQ34" s="65">
        <f t="shared" si="20"/>
        <v>-1</v>
      </c>
      <c r="BR34" s="65">
        <f t="shared" si="18"/>
        <v>-1</v>
      </c>
      <c r="BS34" s="65">
        <f t="shared" si="18"/>
        <v>-1</v>
      </c>
      <c r="BT34" s="65">
        <f t="shared" si="18"/>
        <v>-1</v>
      </c>
      <c r="BV34" s="163">
        <f t="shared" si="16"/>
        <v>0</v>
      </c>
      <c r="BW34" s="163">
        <f t="shared" si="16"/>
        <v>0</v>
      </c>
      <c r="BX34" s="163">
        <f t="shared" si="16"/>
        <v>0</v>
      </c>
      <c r="BY34" s="163">
        <f t="shared" si="16"/>
        <v>0</v>
      </c>
      <c r="BZ34" s="163">
        <f t="shared" si="16"/>
        <v>0</v>
      </c>
      <c r="CA34" s="163">
        <f t="shared" si="16"/>
        <v>0</v>
      </c>
      <c r="CB34" s="163">
        <f t="shared" si="16"/>
        <v>0</v>
      </c>
      <c r="CC34" s="163">
        <f t="shared" si="16"/>
        <v>0</v>
      </c>
      <c r="CD34" s="163">
        <f t="shared" si="16"/>
        <v>0</v>
      </c>
      <c r="CE34" s="163">
        <f t="shared" si="16"/>
        <v>0</v>
      </c>
      <c r="CF34" s="163">
        <f t="shared" si="16"/>
        <v>0</v>
      </c>
      <c r="CG34" s="163">
        <f t="shared" si="16"/>
        <v>0</v>
      </c>
      <c r="CH34" s="163">
        <f t="shared" si="16"/>
        <v>0</v>
      </c>
    </row>
    <row r="35" spans="2:86" ht="24" customHeight="1">
      <c r="B35" s="1172"/>
      <c r="C35" s="330">
        <v>31</v>
      </c>
      <c r="D35" s="351" t="str">
        <f>IF('入力③（固定資産台帳）'!CD35=1,'入力③（固定資産台帳）'!C35,"")</f>
        <v/>
      </c>
      <c r="E35" s="352">
        <f>IF('入力③（固定資産台帳）'!CD35=1,'入力③（固定資産台帳）'!D35,0)</f>
        <v>0</v>
      </c>
      <c r="F35" s="353">
        <f>IF('入力③（固定資産台帳）'!CD35=1,'入力③（固定資産台帳）'!F35,0)</f>
        <v>0</v>
      </c>
      <c r="G35" s="60"/>
      <c r="H35" s="60" t="s">
        <v>127</v>
      </c>
      <c r="I35" s="63"/>
      <c r="J35" s="172"/>
      <c r="K35" s="169"/>
      <c r="L35" s="209">
        <f t="shared" si="19"/>
        <v>0</v>
      </c>
      <c r="M35" s="209">
        <f t="shared" si="19"/>
        <v>0</v>
      </c>
      <c r="N35" s="209">
        <f t="shared" si="19"/>
        <v>0</v>
      </c>
      <c r="O35" s="209">
        <f t="shared" si="19"/>
        <v>0</v>
      </c>
      <c r="P35" s="209">
        <f t="shared" si="19"/>
        <v>0</v>
      </c>
      <c r="Q35" s="209">
        <f t="shared" si="19"/>
        <v>0</v>
      </c>
      <c r="R35" s="209">
        <f t="shared" si="19"/>
        <v>0</v>
      </c>
      <c r="S35" s="209">
        <f t="shared" si="19"/>
        <v>0</v>
      </c>
      <c r="T35" s="209">
        <f t="shared" si="17"/>
        <v>0</v>
      </c>
      <c r="U35" s="209">
        <f t="shared" si="17"/>
        <v>0</v>
      </c>
      <c r="V35" s="209">
        <f t="shared" si="17"/>
        <v>0</v>
      </c>
      <c r="W35" s="209">
        <f t="shared" si="17"/>
        <v>0</v>
      </c>
      <c r="X35" s="210">
        <f t="shared" si="17"/>
        <v>0</v>
      </c>
      <c r="Y35" s="211">
        <f t="shared" si="15"/>
        <v>0</v>
      </c>
      <c r="Z35" s="209">
        <f t="shared" si="15"/>
        <v>0</v>
      </c>
      <c r="AA35" s="209">
        <f t="shared" si="15"/>
        <v>0</v>
      </c>
      <c r="AB35" s="209">
        <f t="shared" si="15"/>
        <v>0</v>
      </c>
      <c r="AC35" s="209">
        <f t="shared" si="15"/>
        <v>0</v>
      </c>
      <c r="AD35" s="209">
        <f t="shared" si="15"/>
        <v>0</v>
      </c>
      <c r="AE35" s="209">
        <f t="shared" si="15"/>
        <v>0</v>
      </c>
      <c r="AF35" s="209">
        <f t="shared" si="15"/>
        <v>0</v>
      </c>
      <c r="AG35" s="209">
        <f t="shared" si="15"/>
        <v>0</v>
      </c>
      <c r="AH35" s="209">
        <f t="shared" si="15"/>
        <v>0</v>
      </c>
      <c r="AI35" s="209">
        <f t="shared" si="15"/>
        <v>0</v>
      </c>
      <c r="AJ35" s="209">
        <f t="shared" si="15"/>
        <v>0</v>
      </c>
      <c r="AK35" s="209">
        <f t="shared" si="15"/>
        <v>0</v>
      </c>
      <c r="AL35" s="210">
        <f t="shared" si="15"/>
        <v>0</v>
      </c>
      <c r="AP35" s="53">
        <f t="shared" si="7"/>
        <v>1</v>
      </c>
      <c r="AQ35" s="163" t="e">
        <f t="shared" si="11"/>
        <v>#NUM!</v>
      </c>
      <c r="AR35" s="53">
        <f t="shared" si="12"/>
        <v>0</v>
      </c>
      <c r="AS35" s="53">
        <f t="shared" si="12"/>
        <v>-1</v>
      </c>
      <c r="AT35" s="53">
        <f t="shared" si="12"/>
        <v>-1</v>
      </c>
      <c r="AU35" s="53">
        <f t="shared" si="12"/>
        <v>-1</v>
      </c>
      <c r="AV35" s="53">
        <f t="shared" si="12"/>
        <v>-1</v>
      </c>
      <c r="AW35" s="53">
        <f t="shared" si="12"/>
        <v>-1</v>
      </c>
      <c r="AX35" s="53">
        <f t="shared" si="12"/>
        <v>-1</v>
      </c>
      <c r="AY35" s="53">
        <f t="shared" si="12"/>
        <v>-1</v>
      </c>
      <c r="AZ35" s="53">
        <f t="shared" si="12"/>
        <v>-1</v>
      </c>
      <c r="BA35" s="53">
        <f t="shared" si="12"/>
        <v>-1</v>
      </c>
      <c r="BB35" s="53">
        <f t="shared" si="12"/>
        <v>-1</v>
      </c>
      <c r="BC35" s="53">
        <f t="shared" si="12"/>
        <v>-1</v>
      </c>
      <c r="BD35" s="53">
        <f t="shared" si="12"/>
        <v>-1</v>
      </c>
      <c r="BE35" s="53">
        <f t="shared" si="12"/>
        <v>-1</v>
      </c>
      <c r="BG35" s="65">
        <f t="shared" si="20"/>
        <v>0</v>
      </c>
      <c r="BH35" s="65">
        <f t="shared" si="20"/>
        <v>-1</v>
      </c>
      <c r="BI35" s="65">
        <f t="shared" si="20"/>
        <v>-1</v>
      </c>
      <c r="BJ35" s="65">
        <f t="shared" si="20"/>
        <v>-1</v>
      </c>
      <c r="BK35" s="65">
        <f t="shared" si="20"/>
        <v>-1</v>
      </c>
      <c r="BL35" s="65">
        <f t="shared" si="20"/>
        <v>-1</v>
      </c>
      <c r="BM35" s="65">
        <f t="shared" si="20"/>
        <v>-1</v>
      </c>
      <c r="BN35" s="65">
        <f t="shared" si="20"/>
        <v>-1</v>
      </c>
      <c r="BO35" s="65">
        <f t="shared" si="20"/>
        <v>-1</v>
      </c>
      <c r="BP35" s="65">
        <f t="shared" si="20"/>
        <v>-1</v>
      </c>
      <c r="BQ35" s="65">
        <f t="shared" si="20"/>
        <v>-1</v>
      </c>
      <c r="BR35" s="65">
        <f t="shared" si="18"/>
        <v>-1</v>
      </c>
      <c r="BS35" s="65">
        <f t="shared" si="18"/>
        <v>-1</v>
      </c>
      <c r="BT35" s="65">
        <f t="shared" si="18"/>
        <v>-1</v>
      </c>
      <c r="BV35" s="163">
        <f t="shared" si="16"/>
        <v>0</v>
      </c>
      <c r="BW35" s="163">
        <f t="shared" si="16"/>
        <v>0</v>
      </c>
      <c r="BX35" s="163">
        <f t="shared" si="16"/>
        <v>0</v>
      </c>
      <c r="BY35" s="163">
        <f t="shared" si="16"/>
        <v>0</v>
      </c>
      <c r="BZ35" s="163">
        <f t="shared" si="16"/>
        <v>0</v>
      </c>
      <c r="CA35" s="163">
        <f t="shared" si="16"/>
        <v>0</v>
      </c>
      <c r="CB35" s="163">
        <f t="shared" si="16"/>
        <v>0</v>
      </c>
      <c r="CC35" s="163">
        <f t="shared" si="16"/>
        <v>0</v>
      </c>
      <c r="CD35" s="163">
        <f t="shared" si="16"/>
        <v>0</v>
      </c>
      <c r="CE35" s="163">
        <f t="shared" si="16"/>
        <v>0</v>
      </c>
      <c r="CF35" s="163">
        <f t="shared" si="16"/>
        <v>0</v>
      </c>
      <c r="CG35" s="163">
        <f t="shared" si="16"/>
        <v>0</v>
      </c>
      <c r="CH35" s="163">
        <f t="shared" si="16"/>
        <v>0</v>
      </c>
    </row>
    <row r="36" spans="2:86" ht="24" customHeight="1">
      <c r="B36" s="1172"/>
      <c r="C36" s="330">
        <v>32</v>
      </c>
      <c r="D36" s="351" t="str">
        <f>IF('入力③（固定資産台帳）'!CD36=1,'入力③（固定資産台帳）'!C36,"")</f>
        <v/>
      </c>
      <c r="E36" s="352">
        <f>IF('入力③（固定資産台帳）'!CD36=1,'入力③（固定資産台帳）'!D36,0)</f>
        <v>0</v>
      </c>
      <c r="F36" s="353">
        <f>IF('入力③（固定資産台帳）'!CD36=1,'入力③（固定資産台帳）'!F36,0)</f>
        <v>0</v>
      </c>
      <c r="G36" s="60"/>
      <c r="H36" s="60" t="s">
        <v>127</v>
      </c>
      <c r="I36" s="63"/>
      <c r="J36" s="172"/>
      <c r="K36" s="169"/>
      <c r="L36" s="209">
        <f t="shared" si="19"/>
        <v>0</v>
      </c>
      <c r="M36" s="209">
        <f t="shared" si="19"/>
        <v>0</v>
      </c>
      <c r="N36" s="209">
        <f t="shared" si="19"/>
        <v>0</v>
      </c>
      <c r="O36" s="209">
        <f t="shared" si="19"/>
        <v>0</v>
      </c>
      <c r="P36" s="209">
        <f t="shared" si="19"/>
        <v>0</v>
      </c>
      <c r="Q36" s="209">
        <f t="shared" si="19"/>
        <v>0</v>
      </c>
      <c r="R36" s="209">
        <f t="shared" si="19"/>
        <v>0</v>
      </c>
      <c r="S36" s="209">
        <f t="shared" si="19"/>
        <v>0</v>
      </c>
      <c r="T36" s="209">
        <f t="shared" si="17"/>
        <v>0</v>
      </c>
      <c r="U36" s="209">
        <f t="shared" si="17"/>
        <v>0</v>
      </c>
      <c r="V36" s="209">
        <f t="shared" si="17"/>
        <v>0</v>
      </c>
      <c r="W36" s="209">
        <f t="shared" si="17"/>
        <v>0</v>
      </c>
      <c r="X36" s="210">
        <f t="shared" si="17"/>
        <v>0</v>
      </c>
      <c r="Y36" s="211">
        <f t="shared" si="15"/>
        <v>0</v>
      </c>
      <c r="Z36" s="209">
        <f t="shared" si="15"/>
        <v>0</v>
      </c>
      <c r="AA36" s="209">
        <f t="shared" si="15"/>
        <v>0</v>
      </c>
      <c r="AB36" s="209">
        <f t="shared" si="15"/>
        <v>0</v>
      </c>
      <c r="AC36" s="209">
        <f t="shared" si="15"/>
        <v>0</v>
      </c>
      <c r="AD36" s="209">
        <f t="shared" si="15"/>
        <v>0</v>
      </c>
      <c r="AE36" s="209">
        <f t="shared" si="15"/>
        <v>0</v>
      </c>
      <c r="AF36" s="209">
        <f t="shared" si="15"/>
        <v>0</v>
      </c>
      <c r="AG36" s="209">
        <f t="shared" si="15"/>
        <v>0</v>
      </c>
      <c r="AH36" s="209">
        <f t="shared" si="15"/>
        <v>0</v>
      </c>
      <c r="AI36" s="209">
        <f t="shared" si="15"/>
        <v>0</v>
      </c>
      <c r="AJ36" s="209">
        <f t="shared" si="15"/>
        <v>0</v>
      </c>
      <c r="AK36" s="209">
        <f t="shared" si="15"/>
        <v>0</v>
      </c>
      <c r="AL36" s="210">
        <f t="shared" si="15"/>
        <v>0</v>
      </c>
      <c r="AP36" s="53">
        <f t="shared" si="7"/>
        <v>1</v>
      </c>
      <c r="AQ36" s="163" t="e">
        <f t="shared" si="11"/>
        <v>#NUM!</v>
      </c>
      <c r="AR36" s="53">
        <f t="shared" si="12"/>
        <v>0</v>
      </c>
      <c r="AS36" s="53">
        <f t="shared" si="12"/>
        <v>-1</v>
      </c>
      <c r="AT36" s="53">
        <f t="shared" si="12"/>
        <v>-1</v>
      </c>
      <c r="AU36" s="53">
        <f t="shared" si="12"/>
        <v>-1</v>
      </c>
      <c r="AV36" s="53">
        <f t="shared" si="12"/>
        <v>-1</v>
      </c>
      <c r="AW36" s="53">
        <f t="shared" si="12"/>
        <v>-1</v>
      </c>
      <c r="AX36" s="53">
        <f t="shared" si="12"/>
        <v>-1</v>
      </c>
      <c r="AY36" s="53">
        <f t="shared" si="12"/>
        <v>-1</v>
      </c>
      <c r="AZ36" s="53">
        <f t="shared" si="12"/>
        <v>-1</v>
      </c>
      <c r="BA36" s="53">
        <f t="shared" si="12"/>
        <v>-1</v>
      </c>
      <c r="BB36" s="53">
        <f t="shared" si="12"/>
        <v>-1</v>
      </c>
      <c r="BC36" s="53">
        <f t="shared" si="12"/>
        <v>-1</v>
      </c>
      <c r="BD36" s="53">
        <f t="shared" si="12"/>
        <v>-1</v>
      </c>
      <c r="BE36" s="53">
        <f t="shared" si="12"/>
        <v>-1</v>
      </c>
      <c r="BG36" s="65">
        <f t="shared" si="20"/>
        <v>0</v>
      </c>
      <c r="BH36" s="65">
        <f t="shared" si="20"/>
        <v>-1</v>
      </c>
      <c r="BI36" s="65">
        <f t="shared" si="20"/>
        <v>-1</v>
      </c>
      <c r="BJ36" s="65">
        <f t="shared" si="20"/>
        <v>-1</v>
      </c>
      <c r="BK36" s="65">
        <f t="shared" si="20"/>
        <v>-1</v>
      </c>
      <c r="BL36" s="65">
        <f t="shared" si="20"/>
        <v>-1</v>
      </c>
      <c r="BM36" s="65">
        <f t="shared" si="20"/>
        <v>-1</v>
      </c>
      <c r="BN36" s="65">
        <f t="shared" si="20"/>
        <v>-1</v>
      </c>
      <c r="BO36" s="65">
        <f t="shared" si="20"/>
        <v>-1</v>
      </c>
      <c r="BP36" s="65">
        <f t="shared" si="20"/>
        <v>-1</v>
      </c>
      <c r="BQ36" s="65">
        <f t="shared" si="20"/>
        <v>-1</v>
      </c>
      <c r="BR36" s="65">
        <f t="shared" si="18"/>
        <v>-1</v>
      </c>
      <c r="BS36" s="65">
        <f t="shared" si="18"/>
        <v>-1</v>
      </c>
      <c r="BT36" s="65">
        <f t="shared" si="18"/>
        <v>-1</v>
      </c>
      <c r="BV36" s="163">
        <f t="shared" si="16"/>
        <v>0</v>
      </c>
      <c r="BW36" s="163">
        <f t="shared" si="16"/>
        <v>0</v>
      </c>
      <c r="BX36" s="163">
        <f t="shared" si="16"/>
        <v>0</v>
      </c>
      <c r="BY36" s="163">
        <f t="shared" si="16"/>
        <v>0</v>
      </c>
      <c r="BZ36" s="163">
        <f t="shared" si="16"/>
        <v>0</v>
      </c>
      <c r="CA36" s="163">
        <f t="shared" si="16"/>
        <v>0</v>
      </c>
      <c r="CB36" s="163">
        <f t="shared" si="16"/>
        <v>0</v>
      </c>
      <c r="CC36" s="163">
        <f t="shared" si="16"/>
        <v>0</v>
      </c>
      <c r="CD36" s="163">
        <f t="shared" si="16"/>
        <v>0</v>
      </c>
      <c r="CE36" s="163">
        <f t="shared" si="16"/>
        <v>0</v>
      </c>
      <c r="CF36" s="163">
        <f t="shared" si="16"/>
        <v>0</v>
      </c>
      <c r="CG36" s="163">
        <f t="shared" si="16"/>
        <v>0</v>
      </c>
      <c r="CH36" s="163">
        <f t="shared" si="16"/>
        <v>0</v>
      </c>
    </row>
    <row r="37" spans="2:86" ht="24" customHeight="1">
      <c r="B37" s="1172"/>
      <c r="C37" s="330">
        <v>33</v>
      </c>
      <c r="D37" s="351" t="str">
        <f>IF('入力③（固定資産台帳）'!CD37=1,'入力③（固定資産台帳）'!C37,"")</f>
        <v/>
      </c>
      <c r="E37" s="352">
        <f>IF('入力③（固定資産台帳）'!CD37=1,'入力③（固定資産台帳）'!D37,0)</f>
        <v>0</v>
      </c>
      <c r="F37" s="353">
        <f>IF('入力③（固定資産台帳）'!CD37=1,'入力③（固定資産台帳）'!F37,0)</f>
        <v>0</v>
      </c>
      <c r="G37" s="60"/>
      <c r="H37" s="60" t="s">
        <v>127</v>
      </c>
      <c r="I37" s="63"/>
      <c r="J37" s="172"/>
      <c r="K37" s="169"/>
      <c r="L37" s="209">
        <f t="shared" si="19"/>
        <v>0</v>
      </c>
      <c r="M37" s="209">
        <f t="shared" si="19"/>
        <v>0</v>
      </c>
      <c r="N37" s="209">
        <f t="shared" si="19"/>
        <v>0</v>
      </c>
      <c r="O37" s="209">
        <f t="shared" si="19"/>
        <v>0</v>
      </c>
      <c r="P37" s="209">
        <f t="shared" si="19"/>
        <v>0</v>
      </c>
      <c r="Q37" s="209">
        <f t="shared" si="19"/>
        <v>0</v>
      </c>
      <c r="R37" s="209">
        <f t="shared" si="19"/>
        <v>0</v>
      </c>
      <c r="S37" s="209">
        <f t="shared" si="19"/>
        <v>0</v>
      </c>
      <c r="T37" s="209">
        <f t="shared" si="17"/>
        <v>0</v>
      </c>
      <c r="U37" s="209">
        <f t="shared" si="17"/>
        <v>0</v>
      </c>
      <c r="V37" s="209">
        <f t="shared" si="17"/>
        <v>0</v>
      </c>
      <c r="W37" s="209">
        <f t="shared" si="17"/>
        <v>0</v>
      </c>
      <c r="X37" s="210">
        <f t="shared" si="17"/>
        <v>0</v>
      </c>
      <c r="Y37" s="211">
        <f t="shared" si="15"/>
        <v>0</v>
      </c>
      <c r="Z37" s="209">
        <f t="shared" si="15"/>
        <v>0</v>
      </c>
      <c r="AA37" s="209">
        <f t="shared" si="15"/>
        <v>0</v>
      </c>
      <c r="AB37" s="209">
        <f t="shared" si="15"/>
        <v>0</v>
      </c>
      <c r="AC37" s="209">
        <f t="shared" si="15"/>
        <v>0</v>
      </c>
      <c r="AD37" s="209">
        <f t="shared" si="15"/>
        <v>0</v>
      </c>
      <c r="AE37" s="209">
        <f t="shared" si="15"/>
        <v>0</v>
      </c>
      <c r="AF37" s="209">
        <f t="shared" si="15"/>
        <v>0</v>
      </c>
      <c r="AG37" s="209">
        <f t="shared" si="15"/>
        <v>0</v>
      </c>
      <c r="AH37" s="209">
        <f t="shared" si="15"/>
        <v>0</v>
      </c>
      <c r="AI37" s="209">
        <f t="shared" si="15"/>
        <v>0</v>
      </c>
      <c r="AJ37" s="209">
        <f t="shared" si="15"/>
        <v>0</v>
      </c>
      <c r="AK37" s="209">
        <f t="shared" si="15"/>
        <v>0</v>
      </c>
      <c r="AL37" s="210">
        <f t="shared" si="15"/>
        <v>0</v>
      </c>
      <c r="AP37" s="53">
        <f t="shared" si="7"/>
        <v>1</v>
      </c>
      <c r="AQ37" s="163" t="e">
        <f t="shared" si="11"/>
        <v>#NUM!</v>
      </c>
      <c r="AR37" s="53">
        <f t="shared" si="12"/>
        <v>0</v>
      </c>
      <c r="AS37" s="53">
        <f t="shared" si="12"/>
        <v>-1</v>
      </c>
      <c r="AT37" s="53">
        <f t="shared" si="12"/>
        <v>-1</v>
      </c>
      <c r="AU37" s="53">
        <f t="shared" si="12"/>
        <v>-1</v>
      </c>
      <c r="AV37" s="53">
        <f t="shared" si="12"/>
        <v>-1</v>
      </c>
      <c r="AW37" s="53">
        <f t="shared" si="12"/>
        <v>-1</v>
      </c>
      <c r="AX37" s="53">
        <f t="shared" si="12"/>
        <v>-1</v>
      </c>
      <c r="AY37" s="53">
        <f t="shared" si="12"/>
        <v>-1</v>
      </c>
      <c r="AZ37" s="53">
        <f t="shared" si="12"/>
        <v>-1</v>
      </c>
      <c r="BA37" s="53">
        <f t="shared" si="12"/>
        <v>-1</v>
      </c>
      <c r="BB37" s="53">
        <f t="shared" si="12"/>
        <v>-1</v>
      </c>
      <c r="BC37" s="53">
        <f t="shared" si="12"/>
        <v>-1</v>
      </c>
      <c r="BD37" s="53">
        <f t="shared" si="12"/>
        <v>-1</v>
      </c>
      <c r="BE37" s="53">
        <f t="shared" si="12"/>
        <v>-1</v>
      </c>
      <c r="BG37" s="65">
        <f t="shared" si="20"/>
        <v>0</v>
      </c>
      <c r="BH37" s="65">
        <f t="shared" si="20"/>
        <v>-1</v>
      </c>
      <c r="BI37" s="65">
        <f t="shared" si="20"/>
        <v>-1</v>
      </c>
      <c r="BJ37" s="65">
        <f t="shared" si="20"/>
        <v>-1</v>
      </c>
      <c r="BK37" s="65">
        <f t="shared" si="20"/>
        <v>-1</v>
      </c>
      <c r="BL37" s="65">
        <f t="shared" si="20"/>
        <v>-1</v>
      </c>
      <c r="BM37" s="65">
        <f t="shared" si="20"/>
        <v>-1</v>
      </c>
      <c r="BN37" s="65">
        <f t="shared" si="20"/>
        <v>-1</v>
      </c>
      <c r="BO37" s="65">
        <f t="shared" si="20"/>
        <v>-1</v>
      </c>
      <c r="BP37" s="65">
        <f t="shared" si="20"/>
        <v>-1</v>
      </c>
      <c r="BQ37" s="65">
        <f t="shared" si="20"/>
        <v>-1</v>
      </c>
      <c r="BR37" s="65">
        <f t="shared" si="18"/>
        <v>-1</v>
      </c>
      <c r="BS37" s="65">
        <f t="shared" si="18"/>
        <v>-1</v>
      </c>
      <c r="BT37" s="65">
        <f t="shared" si="18"/>
        <v>-1</v>
      </c>
      <c r="BV37" s="163">
        <f t="shared" si="16"/>
        <v>0</v>
      </c>
      <c r="BW37" s="163">
        <f t="shared" si="16"/>
        <v>0</v>
      </c>
      <c r="BX37" s="163">
        <f t="shared" si="16"/>
        <v>0</v>
      </c>
      <c r="BY37" s="163">
        <f t="shared" si="16"/>
        <v>0</v>
      </c>
      <c r="BZ37" s="163">
        <f t="shared" si="16"/>
        <v>0</v>
      </c>
      <c r="CA37" s="163">
        <f t="shared" si="16"/>
        <v>0</v>
      </c>
      <c r="CB37" s="163">
        <f t="shared" si="16"/>
        <v>0</v>
      </c>
      <c r="CC37" s="163">
        <f t="shared" si="16"/>
        <v>0</v>
      </c>
      <c r="CD37" s="163">
        <f t="shared" si="16"/>
        <v>0</v>
      </c>
      <c r="CE37" s="163">
        <f t="shared" si="16"/>
        <v>0</v>
      </c>
      <c r="CF37" s="163">
        <f t="shared" si="16"/>
        <v>0</v>
      </c>
      <c r="CG37" s="163">
        <f t="shared" si="16"/>
        <v>0</v>
      </c>
      <c r="CH37" s="163">
        <f t="shared" si="16"/>
        <v>0</v>
      </c>
    </row>
    <row r="38" spans="2:86" ht="24" customHeight="1">
      <c r="B38" s="1172"/>
      <c r="C38" s="330">
        <v>34</v>
      </c>
      <c r="D38" s="351" t="str">
        <f>IF('入力③（固定資産台帳）'!CD38=1,'入力③（固定資産台帳）'!C38,"")</f>
        <v/>
      </c>
      <c r="E38" s="352">
        <f>IF('入力③（固定資産台帳）'!CD38=1,'入力③（固定資産台帳）'!D38,0)</f>
        <v>0</v>
      </c>
      <c r="F38" s="353">
        <f>IF('入力③（固定資産台帳）'!CD38=1,'入力③（固定資産台帳）'!F38,0)</f>
        <v>0</v>
      </c>
      <c r="G38" s="60"/>
      <c r="H38" s="60" t="s">
        <v>127</v>
      </c>
      <c r="I38" s="63"/>
      <c r="J38" s="172"/>
      <c r="K38" s="169"/>
      <c r="L38" s="209">
        <f t="shared" si="19"/>
        <v>0</v>
      </c>
      <c r="M38" s="209">
        <f t="shared" si="19"/>
        <v>0</v>
      </c>
      <c r="N38" s="209">
        <f t="shared" si="19"/>
        <v>0</v>
      </c>
      <c r="O38" s="209">
        <f t="shared" si="19"/>
        <v>0</v>
      </c>
      <c r="P38" s="209">
        <f t="shared" si="19"/>
        <v>0</v>
      </c>
      <c r="Q38" s="209">
        <f t="shared" si="19"/>
        <v>0</v>
      </c>
      <c r="R38" s="209">
        <f t="shared" si="19"/>
        <v>0</v>
      </c>
      <c r="S38" s="209">
        <f t="shared" si="19"/>
        <v>0</v>
      </c>
      <c r="T38" s="209">
        <f t="shared" si="17"/>
        <v>0</v>
      </c>
      <c r="U38" s="209">
        <f t="shared" si="17"/>
        <v>0</v>
      </c>
      <c r="V38" s="209">
        <f t="shared" si="17"/>
        <v>0</v>
      </c>
      <c r="W38" s="209">
        <f t="shared" si="17"/>
        <v>0</v>
      </c>
      <c r="X38" s="210">
        <f t="shared" si="17"/>
        <v>0</v>
      </c>
      <c r="Y38" s="211">
        <f t="shared" si="15"/>
        <v>0</v>
      </c>
      <c r="Z38" s="209">
        <f t="shared" si="15"/>
        <v>0</v>
      </c>
      <c r="AA38" s="209">
        <f t="shared" si="15"/>
        <v>0</v>
      </c>
      <c r="AB38" s="209">
        <f t="shared" si="15"/>
        <v>0</v>
      </c>
      <c r="AC38" s="209">
        <f t="shared" si="15"/>
        <v>0</v>
      </c>
      <c r="AD38" s="209">
        <f t="shared" si="15"/>
        <v>0</v>
      </c>
      <c r="AE38" s="209">
        <f t="shared" si="15"/>
        <v>0</v>
      </c>
      <c r="AF38" s="209">
        <f t="shared" si="15"/>
        <v>0</v>
      </c>
      <c r="AG38" s="209">
        <f t="shared" si="15"/>
        <v>0</v>
      </c>
      <c r="AH38" s="209">
        <f t="shared" si="15"/>
        <v>0</v>
      </c>
      <c r="AI38" s="209">
        <f t="shared" si="15"/>
        <v>0</v>
      </c>
      <c r="AJ38" s="209">
        <f t="shared" si="15"/>
        <v>0</v>
      </c>
      <c r="AK38" s="209">
        <f t="shared" si="15"/>
        <v>0</v>
      </c>
      <c r="AL38" s="210">
        <f t="shared" si="15"/>
        <v>0</v>
      </c>
      <c r="AP38" s="53">
        <f t="shared" si="7"/>
        <v>1</v>
      </c>
      <c r="AQ38" s="163" t="e">
        <f t="shared" si="11"/>
        <v>#NUM!</v>
      </c>
      <c r="AR38" s="53">
        <f t="shared" ref="AR38:BE56" si="21">IF($E38+$G38-1&lt;AR$3,-1,AR$3-$E38-$J38+1)</f>
        <v>0</v>
      </c>
      <c r="AS38" s="53">
        <f t="shared" si="21"/>
        <v>-1</v>
      </c>
      <c r="AT38" s="53">
        <f t="shared" si="21"/>
        <v>-1</v>
      </c>
      <c r="AU38" s="53">
        <f t="shared" si="21"/>
        <v>-1</v>
      </c>
      <c r="AV38" s="53">
        <f t="shared" si="21"/>
        <v>-1</v>
      </c>
      <c r="AW38" s="53">
        <f t="shared" si="21"/>
        <v>-1</v>
      </c>
      <c r="AX38" s="53">
        <f t="shared" si="21"/>
        <v>-1</v>
      </c>
      <c r="AY38" s="53">
        <f t="shared" si="21"/>
        <v>-1</v>
      </c>
      <c r="AZ38" s="53">
        <f t="shared" si="21"/>
        <v>-1</v>
      </c>
      <c r="BA38" s="53">
        <f t="shared" si="21"/>
        <v>-1</v>
      </c>
      <c r="BB38" s="53">
        <f t="shared" si="21"/>
        <v>-1</v>
      </c>
      <c r="BC38" s="53">
        <f t="shared" si="21"/>
        <v>-1</v>
      </c>
      <c r="BD38" s="53">
        <f t="shared" si="21"/>
        <v>-1</v>
      </c>
      <c r="BE38" s="53">
        <f t="shared" si="21"/>
        <v>-1</v>
      </c>
      <c r="BG38" s="65">
        <f t="shared" si="20"/>
        <v>0</v>
      </c>
      <c r="BH38" s="65">
        <f t="shared" si="20"/>
        <v>-1</v>
      </c>
      <c r="BI38" s="65">
        <f t="shared" si="20"/>
        <v>-1</v>
      </c>
      <c r="BJ38" s="65">
        <f t="shared" si="20"/>
        <v>-1</v>
      </c>
      <c r="BK38" s="65">
        <f t="shared" si="20"/>
        <v>-1</v>
      </c>
      <c r="BL38" s="65">
        <f t="shared" si="20"/>
        <v>-1</v>
      </c>
      <c r="BM38" s="65">
        <f t="shared" si="20"/>
        <v>-1</v>
      </c>
      <c r="BN38" s="65">
        <f t="shared" si="20"/>
        <v>-1</v>
      </c>
      <c r="BO38" s="65">
        <f t="shared" si="20"/>
        <v>-1</v>
      </c>
      <c r="BP38" s="65">
        <f t="shared" si="20"/>
        <v>-1</v>
      </c>
      <c r="BQ38" s="65">
        <f t="shared" si="20"/>
        <v>-1</v>
      </c>
      <c r="BR38" s="65">
        <f t="shared" si="18"/>
        <v>-1</v>
      </c>
      <c r="BS38" s="65">
        <f t="shared" si="18"/>
        <v>-1</v>
      </c>
      <c r="BT38" s="65">
        <f t="shared" si="18"/>
        <v>-1</v>
      </c>
      <c r="BV38" s="163">
        <f t="shared" ref="BV38:CH53" si="22">IF(BG38&lt;0,0,IF(BG38=0,$F38,BU38-Y38))</f>
        <v>0</v>
      </c>
      <c r="BW38" s="163">
        <f t="shared" si="22"/>
        <v>0</v>
      </c>
      <c r="BX38" s="163">
        <f t="shared" si="22"/>
        <v>0</v>
      </c>
      <c r="BY38" s="163">
        <f t="shared" si="22"/>
        <v>0</v>
      </c>
      <c r="BZ38" s="163">
        <f t="shared" si="22"/>
        <v>0</v>
      </c>
      <c r="CA38" s="163">
        <f t="shared" si="22"/>
        <v>0</v>
      </c>
      <c r="CB38" s="163">
        <f t="shared" si="22"/>
        <v>0</v>
      </c>
      <c r="CC38" s="163">
        <f t="shared" si="22"/>
        <v>0</v>
      </c>
      <c r="CD38" s="163">
        <f t="shared" si="22"/>
        <v>0</v>
      </c>
      <c r="CE38" s="163">
        <f t="shared" si="22"/>
        <v>0</v>
      </c>
      <c r="CF38" s="163">
        <f t="shared" si="22"/>
        <v>0</v>
      </c>
      <c r="CG38" s="163">
        <f t="shared" si="22"/>
        <v>0</v>
      </c>
      <c r="CH38" s="163">
        <f t="shared" si="22"/>
        <v>0</v>
      </c>
    </row>
    <row r="39" spans="2:86" ht="24" customHeight="1">
      <c r="B39" s="1172"/>
      <c r="C39" s="330">
        <v>35</v>
      </c>
      <c r="D39" s="351" t="str">
        <f>IF('入力③（固定資産台帳）'!CD39=1,'入力③（固定資産台帳）'!C39,"")</f>
        <v/>
      </c>
      <c r="E39" s="352">
        <f>IF('入力③（固定資産台帳）'!CD39=1,'入力③（固定資産台帳）'!D39,0)</f>
        <v>0</v>
      </c>
      <c r="F39" s="353">
        <f>IF('入力③（固定資産台帳）'!CD39=1,'入力③（固定資産台帳）'!F39,0)</f>
        <v>0</v>
      </c>
      <c r="G39" s="60"/>
      <c r="H39" s="60" t="s">
        <v>127</v>
      </c>
      <c r="I39" s="63"/>
      <c r="J39" s="172"/>
      <c r="K39" s="169"/>
      <c r="L39" s="209">
        <f t="shared" si="19"/>
        <v>0</v>
      </c>
      <c r="M39" s="209">
        <f t="shared" si="19"/>
        <v>0</v>
      </c>
      <c r="N39" s="209">
        <f t="shared" si="19"/>
        <v>0</v>
      </c>
      <c r="O39" s="209">
        <f t="shared" si="19"/>
        <v>0</v>
      </c>
      <c r="P39" s="209">
        <f t="shared" si="19"/>
        <v>0</v>
      </c>
      <c r="Q39" s="209">
        <f t="shared" si="19"/>
        <v>0</v>
      </c>
      <c r="R39" s="209">
        <f t="shared" si="19"/>
        <v>0</v>
      </c>
      <c r="S39" s="209">
        <f t="shared" si="19"/>
        <v>0</v>
      </c>
      <c r="T39" s="209">
        <f t="shared" si="17"/>
        <v>0</v>
      </c>
      <c r="U39" s="209">
        <f t="shared" si="17"/>
        <v>0</v>
      </c>
      <c r="V39" s="209">
        <f t="shared" si="17"/>
        <v>0</v>
      </c>
      <c r="W39" s="209">
        <f t="shared" si="17"/>
        <v>0</v>
      </c>
      <c r="X39" s="210">
        <f t="shared" si="17"/>
        <v>0</v>
      </c>
      <c r="Y39" s="211">
        <f t="shared" si="15"/>
        <v>0</v>
      </c>
      <c r="Z39" s="209">
        <f t="shared" si="15"/>
        <v>0</v>
      </c>
      <c r="AA39" s="209">
        <f t="shared" si="15"/>
        <v>0</v>
      </c>
      <c r="AB39" s="209">
        <f t="shared" ref="AB39:AL62" si="23">IF($AP39=1,IF(AU39&lt;1,0,IF(AU39&gt;($G39-$J39),0,IF(AU39=($G39-$J39),BX39,$AQ39-N39))),IF(AU39&lt;1,0,IF(AU39&gt;($G39-$J39),0,IF(AU39=($G39-$J39),BT39,$F39/($G39-$J39)))))</f>
        <v>0</v>
      </c>
      <c r="AC39" s="209">
        <f t="shared" si="23"/>
        <v>0</v>
      </c>
      <c r="AD39" s="209">
        <f t="shared" si="23"/>
        <v>0</v>
      </c>
      <c r="AE39" s="209">
        <f t="shared" si="23"/>
        <v>0</v>
      </c>
      <c r="AF39" s="209">
        <f t="shared" si="23"/>
        <v>0</v>
      </c>
      <c r="AG39" s="209">
        <f t="shared" si="23"/>
        <v>0</v>
      </c>
      <c r="AH39" s="209">
        <f t="shared" si="23"/>
        <v>0</v>
      </c>
      <c r="AI39" s="209">
        <f t="shared" si="23"/>
        <v>0</v>
      </c>
      <c r="AJ39" s="209">
        <f t="shared" si="23"/>
        <v>0</v>
      </c>
      <c r="AK39" s="209">
        <f t="shared" si="23"/>
        <v>0</v>
      </c>
      <c r="AL39" s="210">
        <f t="shared" si="23"/>
        <v>0</v>
      </c>
      <c r="AP39" s="53">
        <f t="shared" si="7"/>
        <v>1</v>
      </c>
      <c r="AQ39" s="163" t="e">
        <f t="shared" si="11"/>
        <v>#NUM!</v>
      </c>
      <c r="AR39" s="53">
        <f t="shared" si="21"/>
        <v>0</v>
      </c>
      <c r="AS39" s="53">
        <f t="shared" si="21"/>
        <v>-1</v>
      </c>
      <c r="AT39" s="53">
        <f t="shared" si="21"/>
        <v>-1</v>
      </c>
      <c r="AU39" s="53">
        <f t="shared" si="21"/>
        <v>-1</v>
      </c>
      <c r="AV39" s="53">
        <f t="shared" si="21"/>
        <v>-1</v>
      </c>
      <c r="AW39" s="53">
        <f t="shared" si="21"/>
        <v>-1</v>
      </c>
      <c r="AX39" s="53">
        <f t="shared" si="21"/>
        <v>-1</v>
      </c>
      <c r="AY39" s="53">
        <f t="shared" si="21"/>
        <v>-1</v>
      </c>
      <c r="AZ39" s="53">
        <f t="shared" si="21"/>
        <v>-1</v>
      </c>
      <c r="BA39" s="53">
        <f t="shared" si="21"/>
        <v>-1</v>
      </c>
      <c r="BB39" s="53">
        <f t="shared" si="21"/>
        <v>-1</v>
      </c>
      <c r="BC39" s="53">
        <f t="shared" si="21"/>
        <v>-1</v>
      </c>
      <c r="BD39" s="53">
        <f t="shared" si="21"/>
        <v>-1</v>
      </c>
      <c r="BE39" s="53">
        <f t="shared" si="21"/>
        <v>-1</v>
      </c>
      <c r="BG39" s="65">
        <f t="shared" si="20"/>
        <v>0</v>
      </c>
      <c r="BH39" s="65">
        <f t="shared" si="20"/>
        <v>-1</v>
      </c>
      <c r="BI39" s="65">
        <f t="shared" si="20"/>
        <v>-1</v>
      </c>
      <c r="BJ39" s="65">
        <f t="shared" si="20"/>
        <v>-1</v>
      </c>
      <c r="BK39" s="65">
        <f t="shared" si="20"/>
        <v>-1</v>
      </c>
      <c r="BL39" s="65">
        <f t="shared" si="20"/>
        <v>-1</v>
      </c>
      <c r="BM39" s="65">
        <f t="shared" si="20"/>
        <v>-1</v>
      </c>
      <c r="BN39" s="65">
        <f t="shared" si="20"/>
        <v>-1</v>
      </c>
      <c r="BO39" s="65">
        <f t="shared" si="20"/>
        <v>-1</v>
      </c>
      <c r="BP39" s="65">
        <f t="shared" si="20"/>
        <v>-1</v>
      </c>
      <c r="BQ39" s="65">
        <f t="shared" si="20"/>
        <v>-1</v>
      </c>
      <c r="BR39" s="65">
        <f t="shared" si="18"/>
        <v>-1</v>
      </c>
      <c r="BS39" s="65">
        <f t="shared" si="18"/>
        <v>-1</v>
      </c>
      <c r="BT39" s="65">
        <f t="shared" si="18"/>
        <v>-1</v>
      </c>
      <c r="BV39" s="163">
        <f t="shared" si="22"/>
        <v>0</v>
      </c>
      <c r="BW39" s="163">
        <f t="shared" si="22"/>
        <v>0</v>
      </c>
      <c r="BX39" s="163">
        <f t="shared" si="22"/>
        <v>0</v>
      </c>
      <c r="BY39" s="163">
        <f t="shared" si="22"/>
        <v>0</v>
      </c>
      <c r="BZ39" s="163">
        <f t="shared" si="22"/>
        <v>0</v>
      </c>
      <c r="CA39" s="163">
        <f t="shared" si="22"/>
        <v>0</v>
      </c>
      <c r="CB39" s="163">
        <f t="shared" si="22"/>
        <v>0</v>
      </c>
      <c r="CC39" s="163">
        <f t="shared" si="22"/>
        <v>0</v>
      </c>
      <c r="CD39" s="163">
        <f t="shared" si="22"/>
        <v>0</v>
      </c>
      <c r="CE39" s="163">
        <f t="shared" si="22"/>
        <v>0</v>
      </c>
      <c r="CF39" s="163">
        <f t="shared" si="22"/>
        <v>0</v>
      </c>
      <c r="CG39" s="163">
        <f t="shared" si="22"/>
        <v>0</v>
      </c>
      <c r="CH39" s="163">
        <f t="shared" si="22"/>
        <v>0</v>
      </c>
    </row>
    <row r="40" spans="2:86" ht="24" customHeight="1">
      <c r="B40" s="1172"/>
      <c r="C40" s="330">
        <v>36</v>
      </c>
      <c r="D40" s="351" t="str">
        <f>IF('入力③（固定資産台帳）'!CD40=1,'入力③（固定資産台帳）'!C40,"")</f>
        <v/>
      </c>
      <c r="E40" s="352">
        <f>IF('入力③（固定資産台帳）'!CD40=1,'入力③（固定資産台帳）'!D40,0)</f>
        <v>0</v>
      </c>
      <c r="F40" s="353">
        <f>IF('入力③（固定資産台帳）'!CD40=1,'入力③（固定資産台帳）'!F40,0)</f>
        <v>0</v>
      </c>
      <c r="G40" s="60"/>
      <c r="H40" s="60" t="s">
        <v>127</v>
      </c>
      <c r="I40" s="63"/>
      <c r="J40" s="172"/>
      <c r="K40" s="169"/>
      <c r="L40" s="209">
        <f t="shared" si="19"/>
        <v>0</v>
      </c>
      <c r="M40" s="209">
        <f t="shared" si="19"/>
        <v>0</v>
      </c>
      <c r="N40" s="209">
        <f t="shared" si="19"/>
        <v>0</v>
      </c>
      <c r="O40" s="209">
        <f t="shared" si="19"/>
        <v>0</v>
      </c>
      <c r="P40" s="209">
        <f t="shared" si="19"/>
        <v>0</v>
      </c>
      <c r="Q40" s="209">
        <f t="shared" si="19"/>
        <v>0</v>
      </c>
      <c r="R40" s="209">
        <f t="shared" si="19"/>
        <v>0</v>
      </c>
      <c r="S40" s="209">
        <f t="shared" si="19"/>
        <v>0</v>
      </c>
      <c r="T40" s="209">
        <f t="shared" si="17"/>
        <v>0</v>
      </c>
      <c r="U40" s="209">
        <f t="shared" si="17"/>
        <v>0</v>
      </c>
      <c r="V40" s="209">
        <f t="shared" si="17"/>
        <v>0</v>
      </c>
      <c r="W40" s="209">
        <f t="shared" si="17"/>
        <v>0</v>
      </c>
      <c r="X40" s="210">
        <f t="shared" si="17"/>
        <v>0</v>
      </c>
      <c r="Y40" s="211">
        <f t="shared" ref="Y40:AF96" si="24">IF($AP40=1,IF(AR40&lt;1,0,IF(AR40&gt;($G40-$J40),0,IF(AR40=($G40-$J40),BU40,$AQ40-K40))),IF(AR40&lt;1,0,IF(AR40&gt;($G40-$J40),0,IF(AR40=($G40-$J40),BQ40,$F40/($G40-$J40)))))</f>
        <v>0</v>
      </c>
      <c r="Z40" s="209">
        <f t="shared" si="24"/>
        <v>0</v>
      </c>
      <c r="AA40" s="209">
        <f t="shared" si="24"/>
        <v>0</v>
      </c>
      <c r="AB40" s="209">
        <f t="shared" si="23"/>
        <v>0</v>
      </c>
      <c r="AC40" s="209">
        <f t="shared" si="23"/>
        <v>0</v>
      </c>
      <c r="AD40" s="209">
        <f t="shared" si="23"/>
        <v>0</v>
      </c>
      <c r="AE40" s="209">
        <f t="shared" si="23"/>
        <v>0</v>
      </c>
      <c r="AF40" s="209">
        <f t="shared" si="23"/>
        <v>0</v>
      </c>
      <c r="AG40" s="209">
        <f t="shared" si="23"/>
        <v>0</v>
      </c>
      <c r="AH40" s="209">
        <f t="shared" si="23"/>
        <v>0</v>
      </c>
      <c r="AI40" s="209">
        <f t="shared" si="23"/>
        <v>0</v>
      </c>
      <c r="AJ40" s="209">
        <f t="shared" si="23"/>
        <v>0</v>
      </c>
      <c r="AK40" s="209">
        <f t="shared" si="23"/>
        <v>0</v>
      </c>
      <c r="AL40" s="210">
        <f t="shared" si="23"/>
        <v>0</v>
      </c>
      <c r="AP40" s="53">
        <f t="shared" si="7"/>
        <v>1</v>
      </c>
      <c r="AQ40" s="163" t="e">
        <f t="shared" si="11"/>
        <v>#NUM!</v>
      </c>
      <c r="AR40" s="53">
        <f t="shared" si="21"/>
        <v>0</v>
      </c>
      <c r="AS40" s="53">
        <f t="shared" si="21"/>
        <v>-1</v>
      </c>
      <c r="AT40" s="53">
        <f t="shared" si="21"/>
        <v>-1</v>
      </c>
      <c r="AU40" s="53">
        <f t="shared" si="21"/>
        <v>-1</v>
      </c>
      <c r="AV40" s="53">
        <f t="shared" si="21"/>
        <v>-1</v>
      </c>
      <c r="AW40" s="53">
        <f t="shared" si="21"/>
        <v>-1</v>
      </c>
      <c r="AX40" s="53">
        <f t="shared" si="21"/>
        <v>-1</v>
      </c>
      <c r="AY40" s="53">
        <f t="shared" si="21"/>
        <v>-1</v>
      </c>
      <c r="AZ40" s="53">
        <f t="shared" si="21"/>
        <v>-1</v>
      </c>
      <c r="BA40" s="53">
        <f t="shared" si="21"/>
        <v>-1</v>
      </c>
      <c r="BB40" s="53">
        <f t="shared" si="21"/>
        <v>-1</v>
      </c>
      <c r="BC40" s="53">
        <f t="shared" si="21"/>
        <v>-1</v>
      </c>
      <c r="BD40" s="53">
        <f t="shared" si="21"/>
        <v>-1</v>
      </c>
      <c r="BE40" s="53">
        <f t="shared" si="21"/>
        <v>-1</v>
      </c>
      <c r="BG40" s="65">
        <f t="shared" si="20"/>
        <v>0</v>
      </c>
      <c r="BH40" s="65">
        <f t="shared" si="20"/>
        <v>-1</v>
      </c>
      <c r="BI40" s="65">
        <f t="shared" si="20"/>
        <v>-1</v>
      </c>
      <c r="BJ40" s="65">
        <f t="shared" si="20"/>
        <v>-1</v>
      </c>
      <c r="BK40" s="65">
        <f t="shared" si="20"/>
        <v>-1</v>
      </c>
      <c r="BL40" s="65">
        <f t="shared" si="20"/>
        <v>-1</v>
      </c>
      <c r="BM40" s="65">
        <f t="shared" si="20"/>
        <v>-1</v>
      </c>
      <c r="BN40" s="65">
        <f t="shared" si="20"/>
        <v>-1</v>
      </c>
      <c r="BO40" s="65">
        <f t="shared" si="20"/>
        <v>-1</v>
      </c>
      <c r="BP40" s="65">
        <f t="shared" si="20"/>
        <v>-1</v>
      </c>
      <c r="BQ40" s="65">
        <f t="shared" si="20"/>
        <v>-1</v>
      </c>
      <c r="BR40" s="65">
        <f t="shared" si="18"/>
        <v>-1</v>
      </c>
      <c r="BS40" s="65">
        <f t="shared" si="18"/>
        <v>-1</v>
      </c>
      <c r="BT40" s="65">
        <f t="shared" si="18"/>
        <v>-1</v>
      </c>
      <c r="BV40" s="163">
        <f t="shared" si="22"/>
        <v>0</v>
      </c>
      <c r="BW40" s="163">
        <f t="shared" si="22"/>
        <v>0</v>
      </c>
      <c r="BX40" s="163">
        <f t="shared" si="22"/>
        <v>0</v>
      </c>
      <c r="BY40" s="163">
        <f t="shared" si="22"/>
        <v>0</v>
      </c>
      <c r="BZ40" s="163">
        <f t="shared" si="22"/>
        <v>0</v>
      </c>
      <c r="CA40" s="163">
        <f t="shared" si="22"/>
        <v>0</v>
      </c>
      <c r="CB40" s="163">
        <f t="shared" si="22"/>
        <v>0</v>
      </c>
      <c r="CC40" s="163">
        <f t="shared" si="22"/>
        <v>0</v>
      </c>
      <c r="CD40" s="163">
        <f t="shared" si="22"/>
        <v>0</v>
      </c>
      <c r="CE40" s="163">
        <f t="shared" si="22"/>
        <v>0</v>
      </c>
      <c r="CF40" s="163">
        <f t="shared" si="22"/>
        <v>0</v>
      </c>
      <c r="CG40" s="163">
        <f t="shared" si="22"/>
        <v>0</v>
      </c>
      <c r="CH40" s="163">
        <f t="shared" si="22"/>
        <v>0</v>
      </c>
    </row>
    <row r="41" spans="2:86" ht="24" customHeight="1">
      <c r="B41" s="1172"/>
      <c r="C41" s="330">
        <v>37</v>
      </c>
      <c r="D41" s="351" t="str">
        <f>IF('入力③（固定資産台帳）'!CD41=1,'入力③（固定資産台帳）'!C41,"")</f>
        <v/>
      </c>
      <c r="E41" s="352">
        <f>IF('入力③（固定資産台帳）'!CD41=1,'入力③（固定資産台帳）'!D41,0)</f>
        <v>0</v>
      </c>
      <c r="F41" s="353">
        <f>IF('入力③（固定資産台帳）'!CD41=1,'入力③（固定資産台帳）'!F41,0)</f>
        <v>0</v>
      </c>
      <c r="G41" s="60"/>
      <c r="H41" s="60" t="s">
        <v>127</v>
      </c>
      <c r="I41" s="63"/>
      <c r="J41" s="172"/>
      <c r="K41" s="169"/>
      <c r="L41" s="209">
        <f t="shared" si="19"/>
        <v>0</v>
      </c>
      <c r="M41" s="209">
        <f t="shared" si="19"/>
        <v>0</v>
      </c>
      <c r="N41" s="209">
        <f t="shared" si="19"/>
        <v>0</v>
      </c>
      <c r="O41" s="209">
        <f t="shared" si="19"/>
        <v>0</v>
      </c>
      <c r="P41" s="209">
        <f t="shared" si="19"/>
        <v>0</v>
      </c>
      <c r="Q41" s="209">
        <f t="shared" si="19"/>
        <v>0</v>
      </c>
      <c r="R41" s="209">
        <f t="shared" si="19"/>
        <v>0</v>
      </c>
      <c r="S41" s="209">
        <f t="shared" si="19"/>
        <v>0</v>
      </c>
      <c r="T41" s="209">
        <f t="shared" si="17"/>
        <v>0</v>
      </c>
      <c r="U41" s="209">
        <f t="shared" si="17"/>
        <v>0</v>
      </c>
      <c r="V41" s="209">
        <f t="shared" si="17"/>
        <v>0</v>
      </c>
      <c r="W41" s="209">
        <f t="shared" si="17"/>
        <v>0</v>
      </c>
      <c r="X41" s="210">
        <f t="shared" si="17"/>
        <v>0</v>
      </c>
      <c r="Y41" s="211">
        <f t="shared" si="24"/>
        <v>0</v>
      </c>
      <c r="Z41" s="209">
        <f t="shared" si="24"/>
        <v>0</v>
      </c>
      <c r="AA41" s="209">
        <f t="shared" si="24"/>
        <v>0</v>
      </c>
      <c r="AB41" s="209">
        <f t="shared" si="23"/>
        <v>0</v>
      </c>
      <c r="AC41" s="209">
        <f t="shared" si="23"/>
        <v>0</v>
      </c>
      <c r="AD41" s="209">
        <f t="shared" si="23"/>
        <v>0</v>
      </c>
      <c r="AE41" s="209">
        <f t="shared" si="23"/>
        <v>0</v>
      </c>
      <c r="AF41" s="209">
        <f t="shared" si="23"/>
        <v>0</v>
      </c>
      <c r="AG41" s="209">
        <f t="shared" si="23"/>
        <v>0</v>
      </c>
      <c r="AH41" s="209">
        <f t="shared" si="23"/>
        <v>0</v>
      </c>
      <c r="AI41" s="209">
        <f t="shared" si="23"/>
        <v>0</v>
      </c>
      <c r="AJ41" s="209">
        <f t="shared" si="23"/>
        <v>0</v>
      </c>
      <c r="AK41" s="209">
        <f t="shared" si="23"/>
        <v>0</v>
      </c>
      <c r="AL41" s="210">
        <f t="shared" si="23"/>
        <v>0</v>
      </c>
      <c r="AP41" s="53">
        <f t="shared" si="7"/>
        <v>1</v>
      </c>
      <c r="AQ41" s="163" t="e">
        <f t="shared" si="11"/>
        <v>#NUM!</v>
      </c>
      <c r="AR41" s="53">
        <f t="shared" si="21"/>
        <v>0</v>
      </c>
      <c r="AS41" s="53">
        <f t="shared" si="21"/>
        <v>-1</v>
      </c>
      <c r="AT41" s="53">
        <f t="shared" si="21"/>
        <v>-1</v>
      </c>
      <c r="AU41" s="53">
        <f t="shared" si="21"/>
        <v>-1</v>
      </c>
      <c r="AV41" s="53">
        <f t="shared" si="21"/>
        <v>-1</v>
      </c>
      <c r="AW41" s="53">
        <f t="shared" si="21"/>
        <v>-1</v>
      </c>
      <c r="AX41" s="53">
        <f t="shared" si="21"/>
        <v>-1</v>
      </c>
      <c r="AY41" s="53">
        <f t="shared" si="21"/>
        <v>-1</v>
      </c>
      <c r="AZ41" s="53">
        <f t="shared" si="21"/>
        <v>-1</v>
      </c>
      <c r="BA41" s="53">
        <f t="shared" si="21"/>
        <v>-1</v>
      </c>
      <c r="BB41" s="53">
        <f t="shared" si="21"/>
        <v>-1</v>
      </c>
      <c r="BC41" s="53">
        <f t="shared" si="21"/>
        <v>-1</v>
      </c>
      <c r="BD41" s="53">
        <f t="shared" si="21"/>
        <v>-1</v>
      </c>
      <c r="BE41" s="53">
        <f t="shared" si="21"/>
        <v>-1</v>
      </c>
      <c r="BG41" s="65">
        <f t="shared" si="20"/>
        <v>0</v>
      </c>
      <c r="BH41" s="65">
        <f t="shared" si="20"/>
        <v>-1</v>
      </c>
      <c r="BI41" s="65">
        <f t="shared" si="20"/>
        <v>-1</v>
      </c>
      <c r="BJ41" s="65">
        <f t="shared" si="20"/>
        <v>-1</v>
      </c>
      <c r="BK41" s="65">
        <f t="shared" si="20"/>
        <v>-1</v>
      </c>
      <c r="BL41" s="65">
        <f t="shared" si="20"/>
        <v>-1</v>
      </c>
      <c r="BM41" s="65">
        <f t="shared" si="20"/>
        <v>-1</v>
      </c>
      <c r="BN41" s="65">
        <f t="shared" si="20"/>
        <v>-1</v>
      </c>
      <c r="BO41" s="65">
        <f t="shared" si="20"/>
        <v>-1</v>
      </c>
      <c r="BP41" s="65">
        <f t="shared" si="20"/>
        <v>-1</v>
      </c>
      <c r="BQ41" s="65">
        <f t="shared" si="20"/>
        <v>-1</v>
      </c>
      <c r="BR41" s="65">
        <f t="shared" si="18"/>
        <v>-1</v>
      </c>
      <c r="BS41" s="65">
        <f t="shared" si="18"/>
        <v>-1</v>
      </c>
      <c r="BT41" s="65">
        <f t="shared" si="18"/>
        <v>-1</v>
      </c>
      <c r="BV41" s="163">
        <f t="shared" si="22"/>
        <v>0</v>
      </c>
      <c r="BW41" s="163">
        <f t="shared" si="22"/>
        <v>0</v>
      </c>
      <c r="BX41" s="163">
        <f t="shared" si="22"/>
        <v>0</v>
      </c>
      <c r="BY41" s="163">
        <f t="shared" si="22"/>
        <v>0</v>
      </c>
      <c r="BZ41" s="163">
        <f t="shared" si="22"/>
        <v>0</v>
      </c>
      <c r="CA41" s="163">
        <f t="shared" si="22"/>
        <v>0</v>
      </c>
      <c r="CB41" s="163">
        <f t="shared" si="22"/>
        <v>0</v>
      </c>
      <c r="CC41" s="163">
        <f t="shared" si="22"/>
        <v>0</v>
      </c>
      <c r="CD41" s="163">
        <f t="shared" si="22"/>
        <v>0</v>
      </c>
      <c r="CE41" s="163">
        <f t="shared" si="22"/>
        <v>0</v>
      </c>
      <c r="CF41" s="163">
        <f t="shared" si="22"/>
        <v>0</v>
      </c>
      <c r="CG41" s="163">
        <f t="shared" si="22"/>
        <v>0</v>
      </c>
      <c r="CH41" s="163">
        <f t="shared" si="22"/>
        <v>0</v>
      </c>
    </row>
    <row r="42" spans="2:86" ht="24" customHeight="1">
      <c r="B42" s="1172"/>
      <c r="C42" s="330">
        <v>38</v>
      </c>
      <c r="D42" s="351" t="str">
        <f>IF('入力③（固定資産台帳）'!CD42=1,'入力③（固定資産台帳）'!C42,"")</f>
        <v/>
      </c>
      <c r="E42" s="352">
        <f>IF('入力③（固定資産台帳）'!CD42=1,'入力③（固定資産台帳）'!D42,0)</f>
        <v>0</v>
      </c>
      <c r="F42" s="353">
        <f>IF('入力③（固定資産台帳）'!CD42=1,'入力③（固定資産台帳）'!F42,0)</f>
        <v>0</v>
      </c>
      <c r="G42" s="60"/>
      <c r="H42" s="60" t="s">
        <v>127</v>
      </c>
      <c r="I42" s="63"/>
      <c r="J42" s="172"/>
      <c r="K42" s="169"/>
      <c r="L42" s="209">
        <f t="shared" si="19"/>
        <v>0</v>
      </c>
      <c r="M42" s="209">
        <f t="shared" si="19"/>
        <v>0</v>
      </c>
      <c r="N42" s="209">
        <f t="shared" si="19"/>
        <v>0</v>
      </c>
      <c r="O42" s="209">
        <f t="shared" si="19"/>
        <v>0</v>
      </c>
      <c r="P42" s="209">
        <f t="shared" si="19"/>
        <v>0</v>
      </c>
      <c r="Q42" s="209">
        <f t="shared" si="19"/>
        <v>0</v>
      </c>
      <c r="R42" s="209">
        <f t="shared" si="19"/>
        <v>0</v>
      </c>
      <c r="S42" s="209">
        <f t="shared" si="19"/>
        <v>0</v>
      </c>
      <c r="T42" s="209">
        <f t="shared" si="17"/>
        <v>0</v>
      </c>
      <c r="U42" s="209">
        <f t="shared" si="17"/>
        <v>0</v>
      </c>
      <c r="V42" s="209">
        <f t="shared" si="17"/>
        <v>0</v>
      </c>
      <c r="W42" s="209">
        <f t="shared" si="17"/>
        <v>0</v>
      </c>
      <c r="X42" s="210">
        <f t="shared" si="17"/>
        <v>0</v>
      </c>
      <c r="Y42" s="211">
        <f t="shared" si="24"/>
        <v>0</v>
      </c>
      <c r="Z42" s="209">
        <f t="shared" si="24"/>
        <v>0</v>
      </c>
      <c r="AA42" s="209">
        <f t="shared" si="24"/>
        <v>0</v>
      </c>
      <c r="AB42" s="209">
        <f t="shared" si="23"/>
        <v>0</v>
      </c>
      <c r="AC42" s="209">
        <f t="shared" si="23"/>
        <v>0</v>
      </c>
      <c r="AD42" s="209">
        <f t="shared" si="23"/>
        <v>0</v>
      </c>
      <c r="AE42" s="209">
        <f t="shared" si="23"/>
        <v>0</v>
      </c>
      <c r="AF42" s="209">
        <f t="shared" si="23"/>
        <v>0</v>
      </c>
      <c r="AG42" s="209">
        <f t="shared" si="23"/>
        <v>0</v>
      </c>
      <c r="AH42" s="209">
        <f t="shared" si="23"/>
        <v>0</v>
      </c>
      <c r="AI42" s="209">
        <f t="shared" si="23"/>
        <v>0</v>
      </c>
      <c r="AJ42" s="209">
        <f t="shared" si="23"/>
        <v>0</v>
      </c>
      <c r="AK42" s="209">
        <f t="shared" si="23"/>
        <v>0</v>
      </c>
      <c r="AL42" s="210">
        <f t="shared" si="23"/>
        <v>0</v>
      </c>
      <c r="AP42" s="53">
        <f t="shared" si="7"/>
        <v>1</v>
      </c>
      <c r="AQ42" s="163" t="e">
        <f t="shared" si="11"/>
        <v>#NUM!</v>
      </c>
      <c r="AR42" s="53">
        <f t="shared" si="21"/>
        <v>0</v>
      </c>
      <c r="AS42" s="53">
        <f t="shared" si="21"/>
        <v>-1</v>
      </c>
      <c r="AT42" s="53">
        <f t="shared" si="21"/>
        <v>-1</v>
      </c>
      <c r="AU42" s="53">
        <f t="shared" si="21"/>
        <v>-1</v>
      </c>
      <c r="AV42" s="53">
        <f t="shared" si="21"/>
        <v>-1</v>
      </c>
      <c r="AW42" s="53">
        <f t="shared" si="21"/>
        <v>-1</v>
      </c>
      <c r="AX42" s="53">
        <f t="shared" si="21"/>
        <v>-1</v>
      </c>
      <c r="AY42" s="53">
        <f t="shared" si="21"/>
        <v>-1</v>
      </c>
      <c r="AZ42" s="53">
        <f t="shared" si="21"/>
        <v>-1</v>
      </c>
      <c r="BA42" s="53">
        <f t="shared" si="21"/>
        <v>-1</v>
      </c>
      <c r="BB42" s="53">
        <f t="shared" si="21"/>
        <v>-1</v>
      </c>
      <c r="BC42" s="53">
        <f t="shared" si="21"/>
        <v>-1</v>
      </c>
      <c r="BD42" s="53">
        <f t="shared" si="21"/>
        <v>-1</v>
      </c>
      <c r="BE42" s="53">
        <f t="shared" si="21"/>
        <v>-1</v>
      </c>
      <c r="BG42" s="65">
        <f t="shared" si="20"/>
        <v>0</v>
      </c>
      <c r="BH42" s="65">
        <f t="shared" si="20"/>
        <v>-1</v>
      </c>
      <c r="BI42" s="65">
        <f t="shared" si="20"/>
        <v>-1</v>
      </c>
      <c r="BJ42" s="65">
        <f t="shared" si="20"/>
        <v>-1</v>
      </c>
      <c r="BK42" s="65">
        <f t="shared" si="20"/>
        <v>-1</v>
      </c>
      <c r="BL42" s="65">
        <f t="shared" si="20"/>
        <v>-1</v>
      </c>
      <c r="BM42" s="65">
        <f t="shared" si="20"/>
        <v>-1</v>
      </c>
      <c r="BN42" s="65">
        <f t="shared" si="20"/>
        <v>-1</v>
      </c>
      <c r="BO42" s="65">
        <f t="shared" si="20"/>
        <v>-1</v>
      </c>
      <c r="BP42" s="65">
        <f t="shared" si="20"/>
        <v>-1</v>
      </c>
      <c r="BQ42" s="65">
        <f t="shared" si="20"/>
        <v>-1</v>
      </c>
      <c r="BR42" s="65">
        <f t="shared" si="18"/>
        <v>-1</v>
      </c>
      <c r="BS42" s="65">
        <f t="shared" si="18"/>
        <v>-1</v>
      </c>
      <c r="BT42" s="65">
        <f t="shared" si="18"/>
        <v>-1</v>
      </c>
      <c r="BV42" s="163">
        <f t="shared" si="22"/>
        <v>0</v>
      </c>
      <c r="BW42" s="163">
        <f t="shared" si="22"/>
        <v>0</v>
      </c>
      <c r="BX42" s="163">
        <f t="shared" si="22"/>
        <v>0</v>
      </c>
      <c r="BY42" s="163">
        <f t="shared" si="22"/>
        <v>0</v>
      </c>
      <c r="BZ42" s="163">
        <f t="shared" si="22"/>
        <v>0</v>
      </c>
      <c r="CA42" s="163">
        <f t="shared" si="22"/>
        <v>0</v>
      </c>
      <c r="CB42" s="163">
        <f t="shared" si="22"/>
        <v>0</v>
      </c>
      <c r="CC42" s="163">
        <f t="shared" si="22"/>
        <v>0</v>
      </c>
      <c r="CD42" s="163">
        <f t="shared" si="22"/>
        <v>0</v>
      </c>
      <c r="CE42" s="163">
        <f t="shared" si="22"/>
        <v>0</v>
      </c>
      <c r="CF42" s="163">
        <f t="shared" si="22"/>
        <v>0</v>
      </c>
      <c r="CG42" s="163">
        <f t="shared" si="22"/>
        <v>0</v>
      </c>
      <c r="CH42" s="163">
        <f t="shared" si="22"/>
        <v>0</v>
      </c>
    </row>
    <row r="43" spans="2:86" ht="24" customHeight="1">
      <c r="B43" s="1172"/>
      <c r="C43" s="330">
        <v>39</v>
      </c>
      <c r="D43" s="351" t="str">
        <f>IF('入力③（固定資産台帳）'!CD43=1,'入力③（固定資産台帳）'!C43,"")</f>
        <v/>
      </c>
      <c r="E43" s="352">
        <f>IF('入力③（固定資産台帳）'!CD43=1,'入力③（固定資産台帳）'!D43,0)</f>
        <v>0</v>
      </c>
      <c r="F43" s="353">
        <f>IF('入力③（固定資産台帳）'!CD43=1,'入力③（固定資産台帳）'!F43,0)</f>
        <v>0</v>
      </c>
      <c r="G43" s="60"/>
      <c r="H43" s="60" t="s">
        <v>127</v>
      </c>
      <c r="I43" s="63"/>
      <c r="J43" s="172"/>
      <c r="K43" s="169"/>
      <c r="L43" s="209">
        <f t="shared" si="19"/>
        <v>0</v>
      </c>
      <c r="M43" s="209">
        <f t="shared" si="19"/>
        <v>0</v>
      </c>
      <c r="N43" s="209">
        <f t="shared" si="19"/>
        <v>0</v>
      </c>
      <c r="O43" s="209">
        <f t="shared" si="19"/>
        <v>0</v>
      </c>
      <c r="P43" s="209">
        <f t="shared" si="19"/>
        <v>0</v>
      </c>
      <c r="Q43" s="209">
        <f t="shared" si="19"/>
        <v>0</v>
      </c>
      <c r="R43" s="209">
        <f t="shared" si="19"/>
        <v>0</v>
      </c>
      <c r="S43" s="209">
        <f t="shared" si="19"/>
        <v>0</v>
      </c>
      <c r="T43" s="209">
        <f t="shared" si="17"/>
        <v>0</v>
      </c>
      <c r="U43" s="209">
        <f t="shared" si="17"/>
        <v>0</v>
      </c>
      <c r="V43" s="209">
        <f t="shared" si="17"/>
        <v>0</v>
      </c>
      <c r="W43" s="209">
        <f t="shared" si="17"/>
        <v>0</v>
      </c>
      <c r="X43" s="210">
        <f t="shared" si="17"/>
        <v>0</v>
      </c>
      <c r="Y43" s="211">
        <f t="shared" si="24"/>
        <v>0</v>
      </c>
      <c r="Z43" s="209">
        <f t="shared" si="24"/>
        <v>0</v>
      </c>
      <c r="AA43" s="209">
        <f t="shared" si="24"/>
        <v>0</v>
      </c>
      <c r="AB43" s="209">
        <f t="shared" si="23"/>
        <v>0</v>
      </c>
      <c r="AC43" s="209">
        <f t="shared" si="23"/>
        <v>0</v>
      </c>
      <c r="AD43" s="209">
        <f t="shared" si="23"/>
        <v>0</v>
      </c>
      <c r="AE43" s="209">
        <f t="shared" si="23"/>
        <v>0</v>
      </c>
      <c r="AF43" s="209">
        <f t="shared" si="23"/>
        <v>0</v>
      </c>
      <c r="AG43" s="209">
        <f t="shared" si="23"/>
        <v>0</v>
      </c>
      <c r="AH43" s="209">
        <f t="shared" si="23"/>
        <v>0</v>
      </c>
      <c r="AI43" s="209">
        <f t="shared" si="23"/>
        <v>0</v>
      </c>
      <c r="AJ43" s="209">
        <f t="shared" si="23"/>
        <v>0</v>
      </c>
      <c r="AK43" s="209">
        <f t="shared" si="23"/>
        <v>0</v>
      </c>
      <c r="AL43" s="210">
        <f t="shared" si="23"/>
        <v>0</v>
      </c>
      <c r="AP43" s="53">
        <f t="shared" si="7"/>
        <v>1</v>
      </c>
      <c r="AQ43" s="163" t="e">
        <f t="shared" si="11"/>
        <v>#NUM!</v>
      </c>
      <c r="AR43" s="53">
        <f t="shared" si="21"/>
        <v>0</v>
      </c>
      <c r="AS43" s="53">
        <f t="shared" si="21"/>
        <v>-1</v>
      </c>
      <c r="AT43" s="53">
        <f t="shared" si="21"/>
        <v>-1</v>
      </c>
      <c r="AU43" s="53">
        <f t="shared" si="21"/>
        <v>-1</v>
      </c>
      <c r="AV43" s="53">
        <f t="shared" si="21"/>
        <v>-1</v>
      </c>
      <c r="AW43" s="53">
        <f t="shared" si="21"/>
        <v>-1</v>
      </c>
      <c r="AX43" s="53">
        <f t="shared" si="21"/>
        <v>-1</v>
      </c>
      <c r="AY43" s="53">
        <f t="shared" si="21"/>
        <v>-1</v>
      </c>
      <c r="AZ43" s="53">
        <f t="shared" si="21"/>
        <v>-1</v>
      </c>
      <c r="BA43" s="53">
        <f t="shared" si="21"/>
        <v>-1</v>
      </c>
      <c r="BB43" s="53">
        <f t="shared" si="21"/>
        <v>-1</v>
      </c>
      <c r="BC43" s="53">
        <f t="shared" si="21"/>
        <v>-1</v>
      </c>
      <c r="BD43" s="53">
        <f t="shared" si="21"/>
        <v>-1</v>
      </c>
      <c r="BE43" s="53">
        <f t="shared" si="21"/>
        <v>-1</v>
      </c>
      <c r="BG43" s="65">
        <f t="shared" si="20"/>
        <v>0</v>
      </c>
      <c r="BH43" s="65">
        <f t="shared" si="20"/>
        <v>-1</v>
      </c>
      <c r="BI43" s="65">
        <f t="shared" si="20"/>
        <v>-1</v>
      </c>
      <c r="BJ43" s="65">
        <f t="shared" si="20"/>
        <v>-1</v>
      </c>
      <c r="BK43" s="65">
        <f t="shared" si="20"/>
        <v>-1</v>
      </c>
      <c r="BL43" s="65">
        <f t="shared" si="20"/>
        <v>-1</v>
      </c>
      <c r="BM43" s="65">
        <f t="shared" si="20"/>
        <v>-1</v>
      </c>
      <c r="BN43" s="65">
        <f t="shared" si="20"/>
        <v>-1</v>
      </c>
      <c r="BO43" s="65">
        <f t="shared" si="20"/>
        <v>-1</v>
      </c>
      <c r="BP43" s="65">
        <f t="shared" si="20"/>
        <v>-1</v>
      </c>
      <c r="BQ43" s="65">
        <f t="shared" si="20"/>
        <v>-1</v>
      </c>
      <c r="BR43" s="65">
        <f t="shared" si="18"/>
        <v>-1</v>
      </c>
      <c r="BS43" s="65">
        <f t="shared" si="18"/>
        <v>-1</v>
      </c>
      <c r="BT43" s="65">
        <f t="shared" si="18"/>
        <v>-1</v>
      </c>
      <c r="BV43" s="163">
        <f t="shared" si="22"/>
        <v>0</v>
      </c>
      <c r="BW43" s="163">
        <f t="shared" si="22"/>
        <v>0</v>
      </c>
      <c r="BX43" s="163">
        <f t="shared" si="22"/>
        <v>0</v>
      </c>
      <c r="BY43" s="163">
        <f t="shared" si="22"/>
        <v>0</v>
      </c>
      <c r="BZ43" s="163">
        <f t="shared" si="22"/>
        <v>0</v>
      </c>
      <c r="CA43" s="163">
        <f t="shared" si="22"/>
        <v>0</v>
      </c>
      <c r="CB43" s="163">
        <f t="shared" si="22"/>
        <v>0</v>
      </c>
      <c r="CC43" s="163">
        <f t="shared" si="22"/>
        <v>0</v>
      </c>
      <c r="CD43" s="163">
        <f t="shared" si="22"/>
        <v>0</v>
      </c>
      <c r="CE43" s="163">
        <f t="shared" si="22"/>
        <v>0</v>
      </c>
      <c r="CF43" s="163">
        <f t="shared" si="22"/>
        <v>0</v>
      </c>
      <c r="CG43" s="163">
        <f t="shared" si="22"/>
        <v>0</v>
      </c>
      <c r="CH43" s="163">
        <f t="shared" si="22"/>
        <v>0</v>
      </c>
    </row>
    <row r="44" spans="2:86" ht="24" customHeight="1">
      <c r="B44" s="1172"/>
      <c r="C44" s="330">
        <v>40</v>
      </c>
      <c r="D44" s="351" t="str">
        <f>IF('入力③（固定資産台帳）'!CD44=1,'入力③（固定資産台帳）'!C44,"")</f>
        <v/>
      </c>
      <c r="E44" s="352">
        <f>IF('入力③（固定資産台帳）'!CD44=1,'入力③（固定資産台帳）'!D44,0)</f>
        <v>0</v>
      </c>
      <c r="F44" s="353">
        <f>IF('入力③（固定資産台帳）'!CD44=1,'入力③（固定資産台帳）'!F44,0)</f>
        <v>0</v>
      </c>
      <c r="G44" s="60"/>
      <c r="H44" s="60" t="s">
        <v>127</v>
      </c>
      <c r="I44" s="63"/>
      <c r="J44" s="172"/>
      <c r="K44" s="169"/>
      <c r="L44" s="209">
        <f t="shared" si="19"/>
        <v>0</v>
      </c>
      <c r="M44" s="209">
        <f t="shared" si="19"/>
        <v>0</v>
      </c>
      <c r="N44" s="209">
        <f t="shared" si="19"/>
        <v>0</v>
      </c>
      <c r="O44" s="209">
        <f t="shared" si="19"/>
        <v>0</v>
      </c>
      <c r="P44" s="209">
        <f t="shared" si="19"/>
        <v>0</v>
      </c>
      <c r="Q44" s="209">
        <f t="shared" si="19"/>
        <v>0</v>
      </c>
      <c r="R44" s="209">
        <f t="shared" si="19"/>
        <v>0</v>
      </c>
      <c r="S44" s="209">
        <f t="shared" si="19"/>
        <v>0</v>
      </c>
      <c r="T44" s="209">
        <f t="shared" si="17"/>
        <v>0</v>
      </c>
      <c r="U44" s="209">
        <f t="shared" si="17"/>
        <v>0</v>
      </c>
      <c r="V44" s="209">
        <f t="shared" si="17"/>
        <v>0</v>
      </c>
      <c r="W44" s="209">
        <f t="shared" si="17"/>
        <v>0</v>
      </c>
      <c r="X44" s="210">
        <f t="shared" si="17"/>
        <v>0</v>
      </c>
      <c r="Y44" s="211">
        <f t="shared" si="24"/>
        <v>0</v>
      </c>
      <c r="Z44" s="209">
        <f t="shared" si="24"/>
        <v>0</v>
      </c>
      <c r="AA44" s="209">
        <f t="shared" si="24"/>
        <v>0</v>
      </c>
      <c r="AB44" s="209">
        <f t="shared" si="23"/>
        <v>0</v>
      </c>
      <c r="AC44" s="209">
        <f t="shared" si="23"/>
        <v>0</v>
      </c>
      <c r="AD44" s="209">
        <f t="shared" si="23"/>
        <v>0</v>
      </c>
      <c r="AE44" s="209">
        <f t="shared" si="23"/>
        <v>0</v>
      </c>
      <c r="AF44" s="209">
        <f t="shared" si="23"/>
        <v>0</v>
      </c>
      <c r="AG44" s="209">
        <f t="shared" si="23"/>
        <v>0</v>
      </c>
      <c r="AH44" s="209">
        <f t="shared" si="23"/>
        <v>0</v>
      </c>
      <c r="AI44" s="209">
        <f t="shared" si="23"/>
        <v>0</v>
      </c>
      <c r="AJ44" s="209">
        <f t="shared" si="23"/>
        <v>0</v>
      </c>
      <c r="AK44" s="209">
        <f t="shared" si="23"/>
        <v>0</v>
      </c>
      <c r="AL44" s="210">
        <f t="shared" si="23"/>
        <v>0</v>
      </c>
      <c r="AP44" s="53">
        <f t="shared" si="7"/>
        <v>1</v>
      </c>
      <c r="AQ44" s="163" t="e">
        <f t="shared" si="11"/>
        <v>#NUM!</v>
      </c>
      <c r="AR44" s="53">
        <f t="shared" si="21"/>
        <v>0</v>
      </c>
      <c r="AS44" s="53">
        <f t="shared" si="21"/>
        <v>-1</v>
      </c>
      <c r="AT44" s="53">
        <f t="shared" si="21"/>
        <v>-1</v>
      </c>
      <c r="AU44" s="53">
        <f t="shared" si="21"/>
        <v>-1</v>
      </c>
      <c r="AV44" s="53">
        <f t="shared" si="21"/>
        <v>-1</v>
      </c>
      <c r="AW44" s="53">
        <f t="shared" si="21"/>
        <v>-1</v>
      </c>
      <c r="AX44" s="53">
        <f t="shared" si="21"/>
        <v>-1</v>
      </c>
      <c r="AY44" s="53">
        <f t="shared" si="21"/>
        <v>-1</v>
      </c>
      <c r="AZ44" s="53">
        <f t="shared" si="21"/>
        <v>-1</v>
      </c>
      <c r="BA44" s="53">
        <f t="shared" si="21"/>
        <v>-1</v>
      </c>
      <c r="BB44" s="53">
        <f t="shared" si="21"/>
        <v>-1</v>
      </c>
      <c r="BC44" s="53">
        <f t="shared" si="21"/>
        <v>-1</v>
      </c>
      <c r="BD44" s="53">
        <f t="shared" si="21"/>
        <v>-1</v>
      </c>
      <c r="BE44" s="53">
        <f t="shared" si="21"/>
        <v>-1</v>
      </c>
      <c r="BG44" s="65">
        <f t="shared" si="20"/>
        <v>0</v>
      </c>
      <c r="BH44" s="65">
        <f t="shared" si="20"/>
        <v>-1</v>
      </c>
      <c r="BI44" s="65">
        <f t="shared" si="20"/>
        <v>-1</v>
      </c>
      <c r="BJ44" s="65">
        <f t="shared" si="20"/>
        <v>-1</v>
      </c>
      <c r="BK44" s="65">
        <f t="shared" si="20"/>
        <v>-1</v>
      </c>
      <c r="BL44" s="65">
        <f t="shared" si="20"/>
        <v>-1</v>
      </c>
      <c r="BM44" s="65">
        <f t="shared" si="20"/>
        <v>-1</v>
      </c>
      <c r="BN44" s="65">
        <f t="shared" si="20"/>
        <v>-1</v>
      </c>
      <c r="BO44" s="65">
        <f t="shared" si="20"/>
        <v>-1</v>
      </c>
      <c r="BP44" s="65">
        <f t="shared" si="20"/>
        <v>-1</v>
      </c>
      <c r="BQ44" s="65">
        <f t="shared" si="20"/>
        <v>-1</v>
      </c>
      <c r="BR44" s="65">
        <f t="shared" si="18"/>
        <v>-1</v>
      </c>
      <c r="BS44" s="65">
        <f t="shared" si="18"/>
        <v>-1</v>
      </c>
      <c r="BT44" s="65">
        <f t="shared" si="18"/>
        <v>-1</v>
      </c>
      <c r="BV44" s="163">
        <f t="shared" si="22"/>
        <v>0</v>
      </c>
      <c r="BW44" s="163">
        <f t="shared" si="22"/>
        <v>0</v>
      </c>
      <c r="BX44" s="163">
        <f t="shared" si="22"/>
        <v>0</v>
      </c>
      <c r="BY44" s="163">
        <f t="shared" si="22"/>
        <v>0</v>
      </c>
      <c r="BZ44" s="163">
        <f t="shared" si="22"/>
        <v>0</v>
      </c>
      <c r="CA44" s="163">
        <f t="shared" si="22"/>
        <v>0</v>
      </c>
      <c r="CB44" s="163">
        <f t="shared" si="22"/>
        <v>0</v>
      </c>
      <c r="CC44" s="163">
        <f t="shared" si="22"/>
        <v>0</v>
      </c>
      <c r="CD44" s="163">
        <f t="shared" si="22"/>
        <v>0</v>
      </c>
      <c r="CE44" s="163">
        <f t="shared" si="22"/>
        <v>0</v>
      </c>
      <c r="CF44" s="163">
        <f t="shared" si="22"/>
        <v>0</v>
      </c>
      <c r="CG44" s="163">
        <f t="shared" si="22"/>
        <v>0</v>
      </c>
      <c r="CH44" s="163">
        <f t="shared" si="22"/>
        <v>0</v>
      </c>
    </row>
    <row r="45" spans="2:86" ht="24" customHeight="1">
      <c r="B45" s="1172"/>
      <c r="C45" s="330">
        <v>41</v>
      </c>
      <c r="D45" s="351" t="str">
        <f>IF('入力③（固定資産台帳）'!CD45=1,'入力③（固定資産台帳）'!C45,"")</f>
        <v/>
      </c>
      <c r="E45" s="352">
        <f>IF('入力③（固定資産台帳）'!CD45=1,'入力③（固定資産台帳）'!D45,0)</f>
        <v>0</v>
      </c>
      <c r="F45" s="353">
        <f>IF('入力③（固定資産台帳）'!CD45=1,'入力③（固定資産台帳）'!F45,0)</f>
        <v>0</v>
      </c>
      <c r="G45" s="60"/>
      <c r="H45" s="60" t="s">
        <v>127</v>
      </c>
      <c r="I45" s="63"/>
      <c r="J45" s="172"/>
      <c r="K45" s="169"/>
      <c r="L45" s="209">
        <f t="shared" si="19"/>
        <v>0</v>
      </c>
      <c r="M45" s="209">
        <f t="shared" si="19"/>
        <v>0</v>
      </c>
      <c r="N45" s="209">
        <f t="shared" si="19"/>
        <v>0</v>
      </c>
      <c r="O45" s="209">
        <f t="shared" si="19"/>
        <v>0</v>
      </c>
      <c r="P45" s="209">
        <f t="shared" si="19"/>
        <v>0</v>
      </c>
      <c r="Q45" s="209">
        <f t="shared" si="19"/>
        <v>0</v>
      </c>
      <c r="R45" s="209">
        <f t="shared" si="19"/>
        <v>0</v>
      </c>
      <c r="S45" s="209">
        <f t="shared" si="19"/>
        <v>0</v>
      </c>
      <c r="T45" s="209">
        <f t="shared" si="17"/>
        <v>0</v>
      </c>
      <c r="U45" s="209">
        <f t="shared" si="17"/>
        <v>0</v>
      </c>
      <c r="V45" s="209">
        <f t="shared" si="17"/>
        <v>0</v>
      </c>
      <c r="W45" s="209">
        <f t="shared" si="17"/>
        <v>0</v>
      </c>
      <c r="X45" s="210">
        <f t="shared" si="17"/>
        <v>0</v>
      </c>
      <c r="Y45" s="211">
        <f t="shared" si="24"/>
        <v>0</v>
      </c>
      <c r="Z45" s="209">
        <f t="shared" si="24"/>
        <v>0</v>
      </c>
      <c r="AA45" s="209">
        <f t="shared" si="24"/>
        <v>0</v>
      </c>
      <c r="AB45" s="209">
        <f t="shared" si="23"/>
        <v>0</v>
      </c>
      <c r="AC45" s="209">
        <f t="shared" si="23"/>
        <v>0</v>
      </c>
      <c r="AD45" s="209">
        <f t="shared" si="23"/>
        <v>0</v>
      </c>
      <c r="AE45" s="209">
        <f t="shared" si="23"/>
        <v>0</v>
      </c>
      <c r="AF45" s="209">
        <f t="shared" si="23"/>
        <v>0</v>
      </c>
      <c r="AG45" s="209">
        <f t="shared" si="23"/>
        <v>0</v>
      </c>
      <c r="AH45" s="209">
        <f t="shared" si="23"/>
        <v>0</v>
      </c>
      <c r="AI45" s="209">
        <f t="shared" si="23"/>
        <v>0</v>
      </c>
      <c r="AJ45" s="209">
        <f t="shared" si="23"/>
        <v>0</v>
      </c>
      <c r="AK45" s="209">
        <f t="shared" si="23"/>
        <v>0</v>
      </c>
      <c r="AL45" s="210">
        <f t="shared" si="23"/>
        <v>0</v>
      </c>
      <c r="AP45" s="53">
        <f t="shared" si="7"/>
        <v>1</v>
      </c>
      <c r="AQ45" s="163" t="e">
        <f t="shared" si="11"/>
        <v>#NUM!</v>
      </c>
      <c r="AR45" s="53">
        <f t="shared" si="21"/>
        <v>0</v>
      </c>
      <c r="AS45" s="53">
        <f t="shared" si="21"/>
        <v>-1</v>
      </c>
      <c r="AT45" s="53">
        <f t="shared" si="21"/>
        <v>-1</v>
      </c>
      <c r="AU45" s="53">
        <f t="shared" si="21"/>
        <v>-1</v>
      </c>
      <c r="AV45" s="53">
        <f t="shared" si="21"/>
        <v>-1</v>
      </c>
      <c r="AW45" s="53">
        <f t="shared" si="21"/>
        <v>-1</v>
      </c>
      <c r="AX45" s="53">
        <f t="shared" si="21"/>
        <v>-1</v>
      </c>
      <c r="AY45" s="53">
        <f t="shared" si="21"/>
        <v>-1</v>
      </c>
      <c r="AZ45" s="53">
        <f t="shared" si="21"/>
        <v>-1</v>
      </c>
      <c r="BA45" s="53">
        <f t="shared" si="21"/>
        <v>-1</v>
      </c>
      <c r="BB45" s="53">
        <f t="shared" si="21"/>
        <v>-1</v>
      </c>
      <c r="BC45" s="53">
        <f t="shared" si="21"/>
        <v>-1</v>
      </c>
      <c r="BD45" s="53">
        <f t="shared" si="21"/>
        <v>-1</v>
      </c>
      <c r="BE45" s="53">
        <f t="shared" si="21"/>
        <v>-1</v>
      </c>
      <c r="BG45" s="65">
        <f t="shared" si="20"/>
        <v>0</v>
      </c>
      <c r="BH45" s="65">
        <f t="shared" si="20"/>
        <v>-1</v>
      </c>
      <c r="BI45" s="65">
        <f t="shared" si="20"/>
        <v>-1</v>
      </c>
      <c r="BJ45" s="65">
        <f t="shared" si="20"/>
        <v>-1</v>
      </c>
      <c r="BK45" s="65">
        <f t="shared" si="20"/>
        <v>-1</v>
      </c>
      <c r="BL45" s="65">
        <f t="shared" si="20"/>
        <v>-1</v>
      </c>
      <c r="BM45" s="65">
        <f t="shared" si="20"/>
        <v>-1</v>
      </c>
      <c r="BN45" s="65">
        <f t="shared" si="20"/>
        <v>-1</v>
      </c>
      <c r="BO45" s="65">
        <f t="shared" si="20"/>
        <v>-1</v>
      </c>
      <c r="BP45" s="65">
        <f t="shared" si="20"/>
        <v>-1</v>
      </c>
      <c r="BQ45" s="65">
        <f t="shared" si="20"/>
        <v>-1</v>
      </c>
      <c r="BR45" s="65">
        <f t="shared" si="18"/>
        <v>-1</v>
      </c>
      <c r="BS45" s="65">
        <f t="shared" si="18"/>
        <v>-1</v>
      </c>
      <c r="BT45" s="65">
        <f t="shared" si="18"/>
        <v>-1</v>
      </c>
      <c r="BV45" s="163">
        <f t="shared" si="22"/>
        <v>0</v>
      </c>
      <c r="BW45" s="163">
        <f t="shared" si="22"/>
        <v>0</v>
      </c>
      <c r="BX45" s="163">
        <f t="shared" si="22"/>
        <v>0</v>
      </c>
      <c r="BY45" s="163">
        <f t="shared" si="22"/>
        <v>0</v>
      </c>
      <c r="BZ45" s="163">
        <f t="shared" si="22"/>
        <v>0</v>
      </c>
      <c r="CA45" s="163">
        <f t="shared" si="22"/>
        <v>0</v>
      </c>
      <c r="CB45" s="163">
        <f t="shared" si="22"/>
        <v>0</v>
      </c>
      <c r="CC45" s="163">
        <f t="shared" si="22"/>
        <v>0</v>
      </c>
      <c r="CD45" s="163">
        <f t="shared" si="22"/>
        <v>0</v>
      </c>
      <c r="CE45" s="163">
        <f t="shared" si="22"/>
        <v>0</v>
      </c>
      <c r="CF45" s="163">
        <f t="shared" si="22"/>
        <v>0</v>
      </c>
      <c r="CG45" s="163">
        <f t="shared" si="22"/>
        <v>0</v>
      </c>
      <c r="CH45" s="163">
        <f t="shared" si="22"/>
        <v>0</v>
      </c>
    </row>
    <row r="46" spans="2:86" ht="24" customHeight="1">
      <c r="B46" s="1172"/>
      <c r="C46" s="330">
        <v>42</v>
      </c>
      <c r="D46" s="351" t="str">
        <f>IF('入力③（固定資産台帳）'!CD46=1,'入力③（固定資産台帳）'!C46,"")</f>
        <v/>
      </c>
      <c r="E46" s="352">
        <f>IF('入力③（固定資産台帳）'!CD46=1,'入力③（固定資産台帳）'!D46,0)</f>
        <v>0</v>
      </c>
      <c r="F46" s="353">
        <f>IF('入力③（固定資産台帳）'!CD46=1,'入力③（固定資産台帳）'!F46,0)</f>
        <v>0</v>
      </c>
      <c r="G46" s="60"/>
      <c r="H46" s="60" t="s">
        <v>127</v>
      </c>
      <c r="I46" s="63"/>
      <c r="J46" s="172"/>
      <c r="K46" s="169"/>
      <c r="L46" s="209">
        <f t="shared" si="19"/>
        <v>0</v>
      </c>
      <c r="M46" s="209">
        <f t="shared" si="19"/>
        <v>0</v>
      </c>
      <c r="N46" s="209">
        <f t="shared" si="19"/>
        <v>0</v>
      </c>
      <c r="O46" s="209">
        <f t="shared" si="19"/>
        <v>0</v>
      </c>
      <c r="P46" s="209">
        <f t="shared" si="19"/>
        <v>0</v>
      </c>
      <c r="Q46" s="209">
        <f t="shared" si="19"/>
        <v>0</v>
      </c>
      <c r="R46" s="209">
        <f t="shared" si="19"/>
        <v>0</v>
      </c>
      <c r="S46" s="209">
        <f t="shared" si="19"/>
        <v>0</v>
      </c>
      <c r="T46" s="209">
        <f t="shared" si="17"/>
        <v>0</v>
      </c>
      <c r="U46" s="209">
        <f t="shared" si="17"/>
        <v>0</v>
      </c>
      <c r="V46" s="209">
        <f t="shared" si="17"/>
        <v>0</v>
      </c>
      <c r="W46" s="209">
        <f t="shared" si="17"/>
        <v>0</v>
      </c>
      <c r="X46" s="210">
        <f t="shared" si="17"/>
        <v>0</v>
      </c>
      <c r="Y46" s="211">
        <f t="shared" si="24"/>
        <v>0</v>
      </c>
      <c r="Z46" s="209">
        <f t="shared" si="24"/>
        <v>0</v>
      </c>
      <c r="AA46" s="209">
        <f t="shared" si="24"/>
        <v>0</v>
      </c>
      <c r="AB46" s="209">
        <f t="shared" si="23"/>
        <v>0</v>
      </c>
      <c r="AC46" s="209">
        <f t="shared" si="23"/>
        <v>0</v>
      </c>
      <c r="AD46" s="209">
        <f t="shared" si="23"/>
        <v>0</v>
      </c>
      <c r="AE46" s="209">
        <f t="shared" si="23"/>
        <v>0</v>
      </c>
      <c r="AF46" s="209">
        <f t="shared" si="23"/>
        <v>0</v>
      </c>
      <c r="AG46" s="209">
        <f t="shared" si="23"/>
        <v>0</v>
      </c>
      <c r="AH46" s="209">
        <f t="shared" si="23"/>
        <v>0</v>
      </c>
      <c r="AI46" s="209">
        <f t="shared" si="23"/>
        <v>0</v>
      </c>
      <c r="AJ46" s="209">
        <f t="shared" si="23"/>
        <v>0</v>
      </c>
      <c r="AK46" s="209">
        <f t="shared" si="23"/>
        <v>0</v>
      </c>
      <c r="AL46" s="210">
        <f t="shared" si="23"/>
        <v>0</v>
      </c>
      <c r="AP46" s="53">
        <f t="shared" si="7"/>
        <v>1</v>
      </c>
      <c r="AQ46" s="163" t="e">
        <f t="shared" si="11"/>
        <v>#NUM!</v>
      </c>
      <c r="AR46" s="53">
        <f t="shared" si="21"/>
        <v>0</v>
      </c>
      <c r="AS46" s="53">
        <f t="shared" si="21"/>
        <v>-1</v>
      </c>
      <c r="AT46" s="53">
        <f t="shared" si="21"/>
        <v>-1</v>
      </c>
      <c r="AU46" s="53">
        <f t="shared" si="21"/>
        <v>-1</v>
      </c>
      <c r="AV46" s="53">
        <f t="shared" si="21"/>
        <v>-1</v>
      </c>
      <c r="AW46" s="53">
        <f t="shared" si="21"/>
        <v>-1</v>
      </c>
      <c r="AX46" s="53">
        <f t="shared" si="21"/>
        <v>-1</v>
      </c>
      <c r="AY46" s="53">
        <f t="shared" si="21"/>
        <v>-1</v>
      </c>
      <c r="AZ46" s="53">
        <f t="shared" si="21"/>
        <v>-1</v>
      </c>
      <c r="BA46" s="53">
        <f t="shared" si="21"/>
        <v>-1</v>
      </c>
      <c r="BB46" s="53">
        <f t="shared" si="21"/>
        <v>-1</v>
      </c>
      <c r="BC46" s="53">
        <f t="shared" si="21"/>
        <v>-1</v>
      </c>
      <c r="BD46" s="53">
        <f t="shared" si="21"/>
        <v>-1</v>
      </c>
      <c r="BE46" s="53">
        <f t="shared" si="21"/>
        <v>-1</v>
      </c>
      <c r="BG46" s="65">
        <f t="shared" si="20"/>
        <v>0</v>
      </c>
      <c r="BH46" s="65">
        <f t="shared" si="20"/>
        <v>-1</v>
      </c>
      <c r="BI46" s="65">
        <f t="shared" si="20"/>
        <v>-1</v>
      </c>
      <c r="BJ46" s="65">
        <f t="shared" si="20"/>
        <v>-1</v>
      </c>
      <c r="BK46" s="65">
        <f t="shared" si="20"/>
        <v>-1</v>
      </c>
      <c r="BL46" s="65">
        <f t="shared" si="20"/>
        <v>-1</v>
      </c>
      <c r="BM46" s="65">
        <f t="shared" si="20"/>
        <v>-1</v>
      </c>
      <c r="BN46" s="65">
        <f t="shared" si="20"/>
        <v>-1</v>
      </c>
      <c r="BO46" s="65">
        <f t="shared" si="20"/>
        <v>-1</v>
      </c>
      <c r="BP46" s="65">
        <f t="shared" si="20"/>
        <v>-1</v>
      </c>
      <c r="BQ46" s="65">
        <f t="shared" si="20"/>
        <v>-1</v>
      </c>
      <c r="BR46" s="65">
        <f t="shared" si="18"/>
        <v>-1</v>
      </c>
      <c r="BS46" s="65">
        <f t="shared" si="18"/>
        <v>-1</v>
      </c>
      <c r="BT46" s="65">
        <f t="shared" si="18"/>
        <v>-1</v>
      </c>
      <c r="BV46" s="163">
        <f t="shared" si="22"/>
        <v>0</v>
      </c>
      <c r="BW46" s="163">
        <f t="shared" si="22"/>
        <v>0</v>
      </c>
      <c r="BX46" s="163">
        <f t="shared" si="22"/>
        <v>0</v>
      </c>
      <c r="BY46" s="163">
        <f t="shared" si="22"/>
        <v>0</v>
      </c>
      <c r="BZ46" s="163">
        <f t="shared" si="22"/>
        <v>0</v>
      </c>
      <c r="CA46" s="163">
        <f t="shared" si="22"/>
        <v>0</v>
      </c>
      <c r="CB46" s="163">
        <f t="shared" si="22"/>
        <v>0</v>
      </c>
      <c r="CC46" s="163">
        <f t="shared" si="22"/>
        <v>0</v>
      </c>
      <c r="CD46" s="163">
        <f t="shared" si="22"/>
        <v>0</v>
      </c>
      <c r="CE46" s="163">
        <f t="shared" si="22"/>
        <v>0</v>
      </c>
      <c r="CF46" s="163">
        <f t="shared" si="22"/>
        <v>0</v>
      </c>
      <c r="CG46" s="163">
        <f t="shared" si="22"/>
        <v>0</v>
      </c>
      <c r="CH46" s="163">
        <f t="shared" si="22"/>
        <v>0</v>
      </c>
    </row>
    <row r="47" spans="2:86" ht="24" customHeight="1">
      <c r="B47" s="1172"/>
      <c r="C47" s="330">
        <v>43</v>
      </c>
      <c r="D47" s="351" t="str">
        <f>IF('入力③（固定資産台帳）'!CD47=1,'入力③（固定資産台帳）'!C47,"")</f>
        <v/>
      </c>
      <c r="E47" s="352">
        <f>IF('入力③（固定資産台帳）'!CD47=1,'入力③（固定資産台帳）'!D47,0)</f>
        <v>0</v>
      </c>
      <c r="F47" s="353">
        <f>IF('入力③（固定資産台帳）'!CD47=1,'入力③（固定資産台帳）'!F47,0)</f>
        <v>0</v>
      </c>
      <c r="G47" s="60"/>
      <c r="H47" s="60" t="s">
        <v>127</v>
      </c>
      <c r="I47" s="63"/>
      <c r="J47" s="172"/>
      <c r="K47" s="169"/>
      <c r="L47" s="209">
        <f t="shared" si="19"/>
        <v>0</v>
      </c>
      <c r="M47" s="209">
        <f t="shared" si="19"/>
        <v>0</v>
      </c>
      <c r="N47" s="209">
        <f t="shared" si="19"/>
        <v>0</v>
      </c>
      <c r="O47" s="209">
        <f t="shared" si="19"/>
        <v>0</v>
      </c>
      <c r="P47" s="209">
        <f t="shared" si="19"/>
        <v>0</v>
      </c>
      <c r="Q47" s="209">
        <f t="shared" si="19"/>
        <v>0</v>
      </c>
      <c r="R47" s="209">
        <f t="shared" si="19"/>
        <v>0</v>
      </c>
      <c r="S47" s="209">
        <f t="shared" si="19"/>
        <v>0</v>
      </c>
      <c r="T47" s="209">
        <f t="shared" si="17"/>
        <v>0</v>
      </c>
      <c r="U47" s="209">
        <f t="shared" si="17"/>
        <v>0</v>
      </c>
      <c r="V47" s="209">
        <f t="shared" si="17"/>
        <v>0</v>
      </c>
      <c r="W47" s="209">
        <f t="shared" si="17"/>
        <v>0</v>
      </c>
      <c r="X47" s="210">
        <f t="shared" si="17"/>
        <v>0</v>
      </c>
      <c r="Y47" s="211">
        <f t="shared" si="24"/>
        <v>0</v>
      </c>
      <c r="Z47" s="209">
        <f t="shared" si="24"/>
        <v>0</v>
      </c>
      <c r="AA47" s="209">
        <f t="shared" si="24"/>
        <v>0</v>
      </c>
      <c r="AB47" s="209">
        <f t="shared" si="23"/>
        <v>0</v>
      </c>
      <c r="AC47" s="209">
        <f t="shared" si="23"/>
        <v>0</v>
      </c>
      <c r="AD47" s="209">
        <f t="shared" si="23"/>
        <v>0</v>
      </c>
      <c r="AE47" s="209">
        <f t="shared" si="23"/>
        <v>0</v>
      </c>
      <c r="AF47" s="209">
        <f t="shared" si="23"/>
        <v>0</v>
      </c>
      <c r="AG47" s="209">
        <f t="shared" si="23"/>
        <v>0</v>
      </c>
      <c r="AH47" s="209">
        <f t="shared" si="23"/>
        <v>0</v>
      </c>
      <c r="AI47" s="209">
        <f t="shared" si="23"/>
        <v>0</v>
      </c>
      <c r="AJ47" s="209">
        <f t="shared" si="23"/>
        <v>0</v>
      </c>
      <c r="AK47" s="209">
        <f t="shared" si="23"/>
        <v>0</v>
      </c>
      <c r="AL47" s="210">
        <f t="shared" si="23"/>
        <v>0</v>
      </c>
      <c r="AP47" s="53">
        <f t="shared" si="7"/>
        <v>1</v>
      </c>
      <c r="AQ47" s="163" t="e">
        <f t="shared" si="11"/>
        <v>#NUM!</v>
      </c>
      <c r="AR47" s="53">
        <f t="shared" si="21"/>
        <v>0</v>
      </c>
      <c r="AS47" s="53">
        <f t="shared" si="21"/>
        <v>-1</v>
      </c>
      <c r="AT47" s="53">
        <f t="shared" si="21"/>
        <v>-1</v>
      </c>
      <c r="AU47" s="53">
        <f t="shared" si="21"/>
        <v>-1</v>
      </c>
      <c r="AV47" s="53">
        <f t="shared" si="21"/>
        <v>-1</v>
      </c>
      <c r="AW47" s="53">
        <f t="shared" si="21"/>
        <v>-1</v>
      </c>
      <c r="AX47" s="53">
        <f t="shared" si="21"/>
        <v>-1</v>
      </c>
      <c r="AY47" s="53">
        <f t="shared" si="21"/>
        <v>-1</v>
      </c>
      <c r="AZ47" s="53">
        <f t="shared" si="21"/>
        <v>-1</v>
      </c>
      <c r="BA47" s="53">
        <f t="shared" si="21"/>
        <v>-1</v>
      </c>
      <c r="BB47" s="53">
        <f t="shared" si="21"/>
        <v>-1</v>
      </c>
      <c r="BC47" s="53">
        <f t="shared" si="21"/>
        <v>-1</v>
      </c>
      <c r="BD47" s="53">
        <f t="shared" si="21"/>
        <v>-1</v>
      </c>
      <c r="BE47" s="53">
        <f t="shared" si="21"/>
        <v>-1</v>
      </c>
      <c r="BG47" s="65">
        <f t="shared" si="20"/>
        <v>0</v>
      </c>
      <c r="BH47" s="65">
        <f t="shared" si="20"/>
        <v>-1</v>
      </c>
      <c r="BI47" s="65">
        <f t="shared" si="20"/>
        <v>-1</v>
      </c>
      <c r="BJ47" s="65">
        <f t="shared" si="20"/>
        <v>-1</v>
      </c>
      <c r="BK47" s="65">
        <f t="shared" si="20"/>
        <v>-1</v>
      </c>
      <c r="BL47" s="65">
        <f t="shared" si="20"/>
        <v>-1</v>
      </c>
      <c r="BM47" s="65">
        <f t="shared" si="20"/>
        <v>-1</v>
      </c>
      <c r="BN47" s="65">
        <f t="shared" si="20"/>
        <v>-1</v>
      </c>
      <c r="BO47" s="65">
        <f t="shared" si="20"/>
        <v>-1</v>
      </c>
      <c r="BP47" s="65">
        <f t="shared" si="20"/>
        <v>-1</v>
      </c>
      <c r="BQ47" s="65">
        <f t="shared" si="20"/>
        <v>-1</v>
      </c>
      <c r="BR47" s="65">
        <f t="shared" si="18"/>
        <v>-1</v>
      </c>
      <c r="BS47" s="65">
        <f t="shared" si="18"/>
        <v>-1</v>
      </c>
      <c r="BT47" s="65">
        <f t="shared" si="18"/>
        <v>-1</v>
      </c>
      <c r="BV47" s="163">
        <f t="shared" si="22"/>
        <v>0</v>
      </c>
      <c r="BW47" s="163">
        <f t="shared" si="22"/>
        <v>0</v>
      </c>
      <c r="BX47" s="163">
        <f t="shared" si="22"/>
        <v>0</v>
      </c>
      <c r="BY47" s="163">
        <f t="shared" si="22"/>
        <v>0</v>
      </c>
      <c r="BZ47" s="163">
        <f t="shared" si="22"/>
        <v>0</v>
      </c>
      <c r="CA47" s="163">
        <f t="shared" si="22"/>
        <v>0</v>
      </c>
      <c r="CB47" s="163">
        <f t="shared" si="22"/>
        <v>0</v>
      </c>
      <c r="CC47" s="163">
        <f t="shared" si="22"/>
        <v>0</v>
      </c>
      <c r="CD47" s="163">
        <f t="shared" si="22"/>
        <v>0</v>
      </c>
      <c r="CE47" s="163">
        <f t="shared" si="22"/>
        <v>0</v>
      </c>
      <c r="CF47" s="163">
        <f t="shared" si="22"/>
        <v>0</v>
      </c>
      <c r="CG47" s="163">
        <f t="shared" si="22"/>
        <v>0</v>
      </c>
      <c r="CH47" s="163">
        <f t="shared" si="22"/>
        <v>0</v>
      </c>
    </row>
    <row r="48" spans="2:86" ht="24" customHeight="1">
      <c r="B48" s="1172"/>
      <c r="C48" s="330">
        <v>44</v>
      </c>
      <c r="D48" s="351" t="str">
        <f>IF('入力③（固定資産台帳）'!CD48=1,'入力③（固定資産台帳）'!C48,"")</f>
        <v/>
      </c>
      <c r="E48" s="352">
        <f>IF('入力③（固定資産台帳）'!CD48=1,'入力③（固定資産台帳）'!D48,0)</f>
        <v>0</v>
      </c>
      <c r="F48" s="353">
        <f>IF('入力③（固定資産台帳）'!CD48=1,'入力③（固定資産台帳）'!F48,0)</f>
        <v>0</v>
      </c>
      <c r="G48" s="60"/>
      <c r="H48" s="60" t="s">
        <v>127</v>
      </c>
      <c r="I48" s="63"/>
      <c r="J48" s="172"/>
      <c r="K48" s="169"/>
      <c r="L48" s="209">
        <f t="shared" si="19"/>
        <v>0</v>
      </c>
      <c r="M48" s="209">
        <f t="shared" si="19"/>
        <v>0</v>
      </c>
      <c r="N48" s="209">
        <f t="shared" si="19"/>
        <v>0</v>
      </c>
      <c r="O48" s="209">
        <f t="shared" si="19"/>
        <v>0</v>
      </c>
      <c r="P48" s="209">
        <f t="shared" si="19"/>
        <v>0</v>
      </c>
      <c r="Q48" s="209">
        <f t="shared" si="19"/>
        <v>0</v>
      </c>
      <c r="R48" s="209">
        <f t="shared" si="19"/>
        <v>0</v>
      </c>
      <c r="S48" s="209">
        <f t="shared" si="19"/>
        <v>0</v>
      </c>
      <c r="T48" s="209">
        <f t="shared" si="17"/>
        <v>0</v>
      </c>
      <c r="U48" s="209">
        <f t="shared" si="17"/>
        <v>0</v>
      </c>
      <c r="V48" s="209">
        <f t="shared" si="17"/>
        <v>0</v>
      </c>
      <c r="W48" s="209">
        <f t="shared" si="17"/>
        <v>0</v>
      </c>
      <c r="X48" s="210">
        <f t="shared" si="17"/>
        <v>0</v>
      </c>
      <c r="Y48" s="211">
        <f t="shared" si="24"/>
        <v>0</v>
      </c>
      <c r="Z48" s="209">
        <f t="shared" si="24"/>
        <v>0</v>
      </c>
      <c r="AA48" s="209">
        <f t="shared" si="24"/>
        <v>0</v>
      </c>
      <c r="AB48" s="209">
        <f t="shared" si="23"/>
        <v>0</v>
      </c>
      <c r="AC48" s="209">
        <f t="shared" si="23"/>
        <v>0</v>
      </c>
      <c r="AD48" s="209">
        <f t="shared" si="23"/>
        <v>0</v>
      </c>
      <c r="AE48" s="209">
        <f t="shared" si="23"/>
        <v>0</v>
      </c>
      <c r="AF48" s="209">
        <f t="shared" si="23"/>
        <v>0</v>
      </c>
      <c r="AG48" s="209">
        <f t="shared" si="23"/>
        <v>0</v>
      </c>
      <c r="AH48" s="209">
        <f t="shared" si="23"/>
        <v>0</v>
      </c>
      <c r="AI48" s="209">
        <f t="shared" si="23"/>
        <v>0</v>
      </c>
      <c r="AJ48" s="209">
        <f t="shared" si="23"/>
        <v>0</v>
      </c>
      <c r="AK48" s="209">
        <f t="shared" si="23"/>
        <v>0</v>
      </c>
      <c r="AL48" s="210">
        <f t="shared" si="23"/>
        <v>0</v>
      </c>
      <c r="AP48" s="53">
        <f t="shared" si="7"/>
        <v>1</v>
      </c>
      <c r="AQ48" s="163" t="e">
        <f t="shared" si="11"/>
        <v>#NUM!</v>
      </c>
      <c r="AR48" s="53">
        <f t="shared" si="21"/>
        <v>0</v>
      </c>
      <c r="AS48" s="53">
        <f t="shared" si="21"/>
        <v>-1</v>
      </c>
      <c r="AT48" s="53">
        <f t="shared" si="21"/>
        <v>-1</v>
      </c>
      <c r="AU48" s="53">
        <f t="shared" si="21"/>
        <v>-1</v>
      </c>
      <c r="AV48" s="53">
        <f t="shared" si="21"/>
        <v>-1</v>
      </c>
      <c r="AW48" s="53">
        <f t="shared" si="21"/>
        <v>-1</v>
      </c>
      <c r="AX48" s="53">
        <f t="shared" si="21"/>
        <v>-1</v>
      </c>
      <c r="AY48" s="53">
        <f t="shared" si="21"/>
        <v>-1</v>
      </c>
      <c r="AZ48" s="53">
        <f t="shared" si="21"/>
        <v>-1</v>
      </c>
      <c r="BA48" s="53">
        <f t="shared" si="21"/>
        <v>-1</v>
      </c>
      <c r="BB48" s="53">
        <f t="shared" si="21"/>
        <v>-1</v>
      </c>
      <c r="BC48" s="53">
        <f t="shared" si="21"/>
        <v>-1</v>
      </c>
      <c r="BD48" s="53">
        <f t="shared" si="21"/>
        <v>-1</v>
      </c>
      <c r="BE48" s="53">
        <f t="shared" si="21"/>
        <v>-1</v>
      </c>
      <c r="BG48" s="65">
        <f t="shared" si="20"/>
        <v>0</v>
      </c>
      <c r="BH48" s="65">
        <f t="shared" si="20"/>
        <v>-1</v>
      </c>
      <c r="BI48" s="65">
        <f t="shared" ref="BG48:BT68" si="25">IF($E48+$G48+$J48-1&lt;BI$3,-1,BI$3-$E48+1)</f>
        <v>-1</v>
      </c>
      <c r="BJ48" s="65">
        <f t="shared" si="25"/>
        <v>-1</v>
      </c>
      <c r="BK48" s="65">
        <f t="shared" si="25"/>
        <v>-1</v>
      </c>
      <c r="BL48" s="65">
        <f t="shared" si="25"/>
        <v>-1</v>
      </c>
      <c r="BM48" s="65">
        <f t="shared" si="25"/>
        <v>-1</v>
      </c>
      <c r="BN48" s="65">
        <f t="shared" si="25"/>
        <v>-1</v>
      </c>
      <c r="BO48" s="65">
        <f t="shared" si="25"/>
        <v>-1</v>
      </c>
      <c r="BP48" s="65">
        <f t="shared" si="25"/>
        <v>-1</v>
      </c>
      <c r="BQ48" s="65">
        <f t="shared" si="25"/>
        <v>-1</v>
      </c>
      <c r="BR48" s="65">
        <f t="shared" si="18"/>
        <v>-1</v>
      </c>
      <c r="BS48" s="65">
        <f t="shared" si="18"/>
        <v>-1</v>
      </c>
      <c r="BT48" s="65">
        <f t="shared" si="18"/>
        <v>-1</v>
      </c>
      <c r="BV48" s="163">
        <f t="shared" si="22"/>
        <v>0</v>
      </c>
      <c r="BW48" s="163">
        <f t="shared" si="22"/>
        <v>0</v>
      </c>
      <c r="BX48" s="163">
        <f t="shared" si="22"/>
        <v>0</v>
      </c>
      <c r="BY48" s="163">
        <f t="shared" si="22"/>
        <v>0</v>
      </c>
      <c r="BZ48" s="163">
        <f t="shared" si="22"/>
        <v>0</v>
      </c>
      <c r="CA48" s="163">
        <f t="shared" si="22"/>
        <v>0</v>
      </c>
      <c r="CB48" s="163">
        <f t="shared" si="22"/>
        <v>0</v>
      </c>
      <c r="CC48" s="163">
        <f t="shared" si="22"/>
        <v>0</v>
      </c>
      <c r="CD48" s="163">
        <f t="shared" si="22"/>
        <v>0</v>
      </c>
      <c r="CE48" s="163">
        <f t="shared" si="22"/>
        <v>0</v>
      </c>
      <c r="CF48" s="163">
        <f t="shared" si="22"/>
        <v>0</v>
      </c>
      <c r="CG48" s="163">
        <f t="shared" si="22"/>
        <v>0</v>
      </c>
      <c r="CH48" s="163">
        <f t="shared" si="22"/>
        <v>0</v>
      </c>
    </row>
    <row r="49" spans="2:86" ht="24" customHeight="1">
      <c r="B49" s="1172"/>
      <c r="C49" s="330">
        <v>45</v>
      </c>
      <c r="D49" s="351" t="str">
        <f>IF('入力③（固定資産台帳）'!CD49=1,'入力③（固定資産台帳）'!C49,"")</f>
        <v/>
      </c>
      <c r="E49" s="352">
        <f>IF('入力③（固定資産台帳）'!CD49=1,'入力③（固定資産台帳）'!D49,0)</f>
        <v>0</v>
      </c>
      <c r="F49" s="353">
        <f>IF('入力③（固定資産台帳）'!CD49=1,'入力③（固定資産台帳）'!F49,0)</f>
        <v>0</v>
      </c>
      <c r="G49" s="60"/>
      <c r="H49" s="60" t="s">
        <v>127</v>
      </c>
      <c r="I49" s="63"/>
      <c r="J49" s="172"/>
      <c r="K49" s="169"/>
      <c r="L49" s="209">
        <f t="shared" si="19"/>
        <v>0</v>
      </c>
      <c r="M49" s="209">
        <f t="shared" si="19"/>
        <v>0</v>
      </c>
      <c r="N49" s="209">
        <f t="shared" si="19"/>
        <v>0</v>
      </c>
      <c r="O49" s="209">
        <f t="shared" si="19"/>
        <v>0</v>
      </c>
      <c r="P49" s="209">
        <f t="shared" si="19"/>
        <v>0</v>
      </c>
      <c r="Q49" s="209">
        <f t="shared" si="19"/>
        <v>0</v>
      </c>
      <c r="R49" s="209">
        <f t="shared" si="19"/>
        <v>0</v>
      </c>
      <c r="S49" s="209">
        <f t="shared" si="19"/>
        <v>0</v>
      </c>
      <c r="T49" s="209">
        <f t="shared" si="17"/>
        <v>0</v>
      </c>
      <c r="U49" s="209">
        <f t="shared" si="17"/>
        <v>0</v>
      </c>
      <c r="V49" s="209">
        <f t="shared" si="17"/>
        <v>0</v>
      </c>
      <c r="W49" s="209">
        <f t="shared" si="17"/>
        <v>0</v>
      </c>
      <c r="X49" s="210">
        <f t="shared" si="17"/>
        <v>0</v>
      </c>
      <c r="Y49" s="211">
        <f t="shared" si="24"/>
        <v>0</v>
      </c>
      <c r="Z49" s="209">
        <f t="shared" si="24"/>
        <v>0</v>
      </c>
      <c r="AA49" s="209">
        <f t="shared" si="24"/>
        <v>0</v>
      </c>
      <c r="AB49" s="209">
        <f t="shared" si="23"/>
        <v>0</v>
      </c>
      <c r="AC49" s="209">
        <f t="shared" si="23"/>
        <v>0</v>
      </c>
      <c r="AD49" s="209">
        <f t="shared" si="23"/>
        <v>0</v>
      </c>
      <c r="AE49" s="209">
        <f t="shared" si="23"/>
        <v>0</v>
      </c>
      <c r="AF49" s="209">
        <f t="shared" si="23"/>
        <v>0</v>
      </c>
      <c r="AG49" s="209">
        <f t="shared" si="23"/>
        <v>0</v>
      </c>
      <c r="AH49" s="209">
        <f t="shared" si="23"/>
        <v>0</v>
      </c>
      <c r="AI49" s="209">
        <f t="shared" si="23"/>
        <v>0</v>
      </c>
      <c r="AJ49" s="209">
        <f t="shared" si="23"/>
        <v>0</v>
      </c>
      <c r="AK49" s="209">
        <f t="shared" si="23"/>
        <v>0</v>
      </c>
      <c r="AL49" s="210">
        <f t="shared" si="23"/>
        <v>0</v>
      </c>
      <c r="AP49" s="53">
        <f t="shared" si="7"/>
        <v>1</v>
      </c>
      <c r="AQ49" s="163" t="e">
        <f t="shared" si="11"/>
        <v>#NUM!</v>
      </c>
      <c r="AR49" s="53">
        <f t="shared" si="21"/>
        <v>0</v>
      </c>
      <c r="AS49" s="53">
        <f t="shared" si="21"/>
        <v>-1</v>
      </c>
      <c r="AT49" s="53">
        <f t="shared" si="21"/>
        <v>-1</v>
      </c>
      <c r="AU49" s="53">
        <f t="shared" si="21"/>
        <v>-1</v>
      </c>
      <c r="AV49" s="53">
        <f t="shared" si="21"/>
        <v>-1</v>
      </c>
      <c r="AW49" s="53">
        <f t="shared" si="21"/>
        <v>-1</v>
      </c>
      <c r="AX49" s="53">
        <f t="shared" si="21"/>
        <v>-1</v>
      </c>
      <c r="AY49" s="53">
        <f t="shared" si="21"/>
        <v>-1</v>
      </c>
      <c r="AZ49" s="53">
        <f t="shared" si="21"/>
        <v>-1</v>
      </c>
      <c r="BA49" s="53">
        <f t="shared" si="21"/>
        <v>-1</v>
      </c>
      <c r="BB49" s="53">
        <f t="shared" si="21"/>
        <v>-1</v>
      </c>
      <c r="BC49" s="53">
        <f t="shared" si="21"/>
        <v>-1</v>
      </c>
      <c r="BD49" s="53">
        <f t="shared" si="21"/>
        <v>-1</v>
      </c>
      <c r="BE49" s="53">
        <f t="shared" si="21"/>
        <v>-1</v>
      </c>
      <c r="BG49" s="65">
        <f t="shared" si="25"/>
        <v>0</v>
      </c>
      <c r="BH49" s="65">
        <f t="shared" si="25"/>
        <v>-1</v>
      </c>
      <c r="BI49" s="65">
        <f t="shared" si="25"/>
        <v>-1</v>
      </c>
      <c r="BJ49" s="65">
        <f t="shared" si="25"/>
        <v>-1</v>
      </c>
      <c r="BK49" s="65">
        <f t="shared" si="25"/>
        <v>-1</v>
      </c>
      <c r="BL49" s="65">
        <f t="shared" si="25"/>
        <v>-1</v>
      </c>
      <c r="BM49" s="65">
        <f t="shared" si="25"/>
        <v>-1</v>
      </c>
      <c r="BN49" s="65">
        <f t="shared" si="25"/>
        <v>-1</v>
      </c>
      <c r="BO49" s="65">
        <f t="shared" si="25"/>
        <v>-1</v>
      </c>
      <c r="BP49" s="65">
        <f t="shared" si="25"/>
        <v>-1</v>
      </c>
      <c r="BQ49" s="65">
        <f t="shared" si="25"/>
        <v>-1</v>
      </c>
      <c r="BR49" s="65">
        <f t="shared" si="18"/>
        <v>-1</v>
      </c>
      <c r="BS49" s="65">
        <f t="shared" si="18"/>
        <v>-1</v>
      </c>
      <c r="BT49" s="65">
        <f t="shared" si="18"/>
        <v>-1</v>
      </c>
      <c r="BV49" s="163">
        <f t="shared" si="22"/>
        <v>0</v>
      </c>
      <c r="BW49" s="163">
        <f t="shared" si="22"/>
        <v>0</v>
      </c>
      <c r="BX49" s="163">
        <f t="shared" si="22"/>
        <v>0</v>
      </c>
      <c r="BY49" s="163">
        <f t="shared" si="22"/>
        <v>0</v>
      </c>
      <c r="BZ49" s="163">
        <f t="shared" si="22"/>
        <v>0</v>
      </c>
      <c r="CA49" s="163">
        <f t="shared" si="22"/>
        <v>0</v>
      </c>
      <c r="CB49" s="163">
        <f t="shared" si="22"/>
        <v>0</v>
      </c>
      <c r="CC49" s="163">
        <f t="shared" si="22"/>
        <v>0</v>
      </c>
      <c r="CD49" s="163">
        <f t="shared" si="22"/>
        <v>0</v>
      </c>
      <c r="CE49" s="163">
        <f t="shared" si="22"/>
        <v>0</v>
      </c>
      <c r="CF49" s="163">
        <f t="shared" si="22"/>
        <v>0</v>
      </c>
      <c r="CG49" s="163">
        <f t="shared" si="22"/>
        <v>0</v>
      </c>
      <c r="CH49" s="163">
        <f t="shared" si="22"/>
        <v>0</v>
      </c>
    </row>
    <row r="50" spans="2:86" ht="24" customHeight="1">
      <c r="B50" s="1172"/>
      <c r="C50" s="330">
        <v>46</v>
      </c>
      <c r="D50" s="351" t="str">
        <f>IF('入力③（固定資産台帳）'!CD50=1,'入力③（固定資産台帳）'!C50,"")</f>
        <v/>
      </c>
      <c r="E50" s="352">
        <f>IF('入力③（固定資産台帳）'!CD50=1,'入力③（固定資産台帳）'!D50,0)</f>
        <v>0</v>
      </c>
      <c r="F50" s="353">
        <f>IF('入力③（固定資産台帳）'!CD50=1,'入力③（固定資産台帳）'!F50,0)</f>
        <v>0</v>
      </c>
      <c r="G50" s="60"/>
      <c r="H50" s="60" t="s">
        <v>127</v>
      </c>
      <c r="I50" s="63"/>
      <c r="J50" s="172"/>
      <c r="K50" s="169"/>
      <c r="L50" s="209">
        <f t="shared" si="19"/>
        <v>0</v>
      </c>
      <c r="M50" s="209">
        <f t="shared" si="19"/>
        <v>0</v>
      </c>
      <c r="N50" s="209">
        <f t="shared" si="19"/>
        <v>0</v>
      </c>
      <c r="O50" s="209">
        <f t="shared" si="19"/>
        <v>0</v>
      </c>
      <c r="P50" s="209">
        <f t="shared" si="19"/>
        <v>0</v>
      </c>
      <c r="Q50" s="209">
        <f t="shared" si="19"/>
        <v>0</v>
      </c>
      <c r="R50" s="209">
        <f t="shared" si="19"/>
        <v>0</v>
      </c>
      <c r="S50" s="209">
        <f t="shared" si="19"/>
        <v>0</v>
      </c>
      <c r="T50" s="209">
        <f t="shared" si="17"/>
        <v>0</v>
      </c>
      <c r="U50" s="209">
        <f t="shared" si="17"/>
        <v>0</v>
      </c>
      <c r="V50" s="209">
        <f t="shared" si="17"/>
        <v>0</v>
      </c>
      <c r="W50" s="209">
        <f t="shared" si="17"/>
        <v>0</v>
      </c>
      <c r="X50" s="210">
        <f t="shared" si="17"/>
        <v>0</v>
      </c>
      <c r="Y50" s="211">
        <f t="shared" si="24"/>
        <v>0</v>
      </c>
      <c r="Z50" s="209">
        <f t="shared" si="24"/>
        <v>0</v>
      </c>
      <c r="AA50" s="209">
        <f t="shared" si="24"/>
        <v>0</v>
      </c>
      <c r="AB50" s="209">
        <f t="shared" si="23"/>
        <v>0</v>
      </c>
      <c r="AC50" s="209">
        <f t="shared" si="23"/>
        <v>0</v>
      </c>
      <c r="AD50" s="209">
        <f t="shared" si="23"/>
        <v>0</v>
      </c>
      <c r="AE50" s="209">
        <f t="shared" si="23"/>
        <v>0</v>
      </c>
      <c r="AF50" s="209">
        <f t="shared" si="23"/>
        <v>0</v>
      </c>
      <c r="AG50" s="209">
        <f t="shared" si="23"/>
        <v>0</v>
      </c>
      <c r="AH50" s="209">
        <f t="shared" si="23"/>
        <v>0</v>
      </c>
      <c r="AI50" s="209">
        <f t="shared" si="23"/>
        <v>0</v>
      </c>
      <c r="AJ50" s="209">
        <f t="shared" si="23"/>
        <v>0</v>
      </c>
      <c r="AK50" s="209">
        <f t="shared" si="23"/>
        <v>0</v>
      </c>
      <c r="AL50" s="210">
        <f t="shared" si="23"/>
        <v>0</v>
      </c>
      <c r="AP50" s="53">
        <f t="shared" si="7"/>
        <v>1</v>
      </c>
      <c r="AQ50" s="163" t="e">
        <f t="shared" si="11"/>
        <v>#NUM!</v>
      </c>
      <c r="AR50" s="53">
        <f t="shared" si="21"/>
        <v>0</v>
      </c>
      <c r="AS50" s="53">
        <f t="shared" si="21"/>
        <v>-1</v>
      </c>
      <c r="AT50" s="53">
        <f t="shared" si="21"/>
        <v>-1</v>
      </c>
      <c r="AU50" s="53">
        <f t="shared" si="21"/>
        <v>-1</v>
      </c>
      <c r="AV50" s="53">
        <f t="shared" si="21"/>
        <v>-1</v>
      </c>
      <c r="AW50" s="53">
        <f t="shared" si="21"/>
        <v>-1</v>
      </c>
      <c r="AX50" s="53">
        <f t="shared" si="21"/>
        <v>-1</v>
      </c>
      <c r="AY50" s="53">
        <f t="shared" si="21"/>
        <v>-1</v>
      </c>
      <c r="AZ50" s="53">
        <f t="shared" si="21"/>
        <v>-1</v>
      </c>
      <c r="BA50" s="53">
        <f t="shared" si="21"/>
        <v>-1</v>
      </c>
      <c r="BB50" s="53">
        <f t="shared" si="21"/>
        <v>-1</v>
      </c>
      <c r="BC50" s="53">
        <f t="shared" si="21"/>
        <v>-1</v>
      </c>
      <c r="BD50" s="53">
        <f t="shared" si="21"/>
        <v>-1</v>
      </c>
      <c r="BE50" s="53">
        <f t="shared" si="21"/>
        <v>-1</v>
      </c>
      <c r="BG50" s="65">
        <f t="shared" si="25"/>
        <v>0</v>
      </c>
      <c r="BH50" s="65">
        <f t="shared" si="25"/>
        <v>-1</v>
      </c>
      <c r="BI50" s="65">
        <f t="shared" si="25"/>
        <v>-1</v>
      </c>
      <c r="BJ50" s="65">
        <f t="shared" si="25"/>
        <v>-1</v>
      </c>
      <c r="BK50" s="65">
        <f t="shared" si="25"/>
        <v>-1</v>
      </c>
      <c r="BL50" s="65">
        <f t="shared" si="25"/>
        <v>-1</v>
      </c>
      <c r="BM50" s="65">
        <f t="shared" si="25"/>
        <v>-1</v>
      </c>
      <c r="BN50" s="65">
        <f t="shared" si="25"/>
        <v>-1</v>
      </c>
      <c r="BO50" s="65">
        <f t="shared" si="25"/>
        <v>-1</v>
      </c>
      <c r="BP50" s="65">
        <f t="shared" si="25"/>
        <v>-1</v>
      </c>
      <c r="BQ50" s="65">
        <f t="shared" si="25"/>
        <v>-1</v>
      </c>
      <c r="BR50" s="65">
        <f t="shared" si="18"/>
        <v>-1</v>
      </c>
      <c r="BS50" s="65">
        <f t="shared" si="18"/>
        <v>-1</v>
      </c>
      <c r="BT50" s="65">
        <f t="shared" si="18"/>
        <v>-1</v>
      </c>
      <c r="BV50" s="163">
        <f t="shared" si="22"/>
        <v>0</v>
      </c>
      <c r="BW50" s="163">
        <f t="shared" si="22"/>
        <v>0</v>
      </c>
      <c r="BX50" s="163">
        <f t="shared" si="22"/>
        <v>0</v>
      </c>
      <c r="BY50" s="163">
        <f t="shared" si="22"/>
        <v>0</v>
      </c>
      <c r="BZ50" s="163">
        <f t="shared" si="22"/>
        <v>0</v>
      </c>
      <c r="CA50" s="163">
        <f t="shared" si="22"/>
        <v>0</v>
      </c>
      <c r="CB50" s="163">
        <f t="shared" si="22"/>
        <v>0</v>
      </c>
      <c r="CC50" s="163">
        <f t="shared" si="22"/>
        <v>0</v>
      </c>
      <c r="CD50" s="163">
        <f t="shared" si="22"/>
        <v>0</v>
      </c>
      <c r="CE50" s="163">
        <f t="shared" si="22"/>
        <v>0</v>
      </c>
      <c r="CF50" s="163">
        <f t="shared" si="22"/>
        <v>0</v>
      </c>
      <c r="CG50" s="163">
        <f t="shared" si="22"/>
        <v>0</v>
      </c>
      <c r="CH50" s="163">
        <f t="shared" si="22"/>
        <v>0</v>
      </c>
    </row>
    <row r="51" spans="2:86" ht="24" customHeight="1">
      <c r="B51" s="1172"/>
      <c r="C51" s="330">
        <v>47</v>
      </c>
      <c r="D51" s="351" t="str">
        <f>IF('入力③（固定資産台帳）'!CD51=1,'入力③（固定資産台帳）'!C51,"")</f>
        <v/>
      </c>
      <c r="E51" s="352">
        <f>IF('入力③（固定資産台帳）'!CD51=1,'入力③（固定資産台帳）'!D51,0)</f>
        <v>0</v>
      </c>
      <c r="F51" s="353">
        <f>IF('入力③（固定資産台帳）'!CD51=1,'入力③（固定資産台帳）'!F51,0)</f>
        <v>0</v>
      </c>
      <c r="G51" s="60"/>
      <c r="H51" s="60" t="s">
        <v>127</v>
      </c>
      <c r="I51" s="63"/>
      <c r="J51" s="172"/>
      <c r="K51" s="169"/>
      <c r="L51" s="209">
        <f t="shared" si="19"/>
        <v>0</v>
      </c>
      <c r="M51" s="209">
        <f t="shared" si="19"/>
        <v>0</v>
      </c>
      <c r="N51" s="209">
        <f t="shared" si="19"/>
        <v>0</v>
      </c>
      <c r="O51" s="209">
        <f t="shared" si="19"/>
        <v>0</v>
      </c>
      <c r="P51" s="209">
        <f t="shared" si="19"/>
        <v>0</v>
      </c>
      <c r="Q51" s="209">
        <f t="shared" si="19"/>
        <v>0</v>
      </c>
      <c r="R51" s="209">
        <f t="shared" si="19"/>
        <v>0</v>
      </c>
      <c r="S51" s="209">
        <f t="shared" si="19"/>
        <v>0</v>
      </c>
      <c r="T51" s="209">
        <f t="shared" si="17"/>
        <v>0</v>
      </c>
      <c r="U51" s="209">
        <f t="shared" si="17"/>
        <v>0</v>
      </c>
      <c r="V51" s="209">
        <f t="shared" si="17"/>
        <v>0</v>
      </c>
      <c r="W51" s="209">
        <f t="shared" si="17"/>
        <v>0</v>
      </c>
      <c r="X51" s="210">
        <f t="shared" si="17"/>
        <v>0</v>
      </c>
      <c r="Y51" s="211">
        <f t="shared" si="24"/>
        <v>0</v>
      </c>
      <c r="Z51" s="209">
        <f t="shared" si="24"/>
        <v>0</v>
      </c>
      <c r="AA51" s="209">
        <f t="shared" si="24"/>
        <v>0</v>
      </c>
      <c r="AB51" s="209">
        <f t="shared" si="23"/>
        <v>0</v>
      </c>
      <c r="AC51" s="209">
        <f t="shared" si="23"/>
        <v>0</v>
      </c>
      <c r="AD51" s="209">
        <f t="shared" si="23"/>
        <v>0</v>
      </c>
      <c r="AE51" s="209">
        <f t="shared" si="23"/>
        <v>0</v>
      </c>
      <c r="AF51" s="209">
        <f t="shared" si="23"/>
        <v>0</v>
      </c>
      <c r="AG51" s="209">
        <f t="shared" si="23"/>
        <v>0</v>
      </c>
      <c r="AH51" s="209">
        <f t="shared" si="23"/>
        <v>0</v>
      </c>
      <c r="AI51" s="209">
        <f t="shared" si="23"/>
        <v>0</v>
      </c>
      <c r="AJ51" s="209">
        <f t="shared" si="23"/>
        <v>0</v>
      </c>
      <c r="AK51" s="209">
        <f t="shared" si="23"/>
        <v>0</v>
      </c>
      <c r="AL51" s="210">
        <f t="shared" si="23"/>
        <v>0</v>
      </c>
      <c r="AP51" s="53">
        <f t="shared" si="7"/>
        <v>1</v>
      </c>
      <c r="AQ51" s="163" t="e">
        <f t="shared" si="11"/>
        <v>#NUM!</v>
      </c>
      <c r="AR51" s="53">
        <f t="shared" si="21"/>
        <v>0</v>
      </c>
      <c r="AS51" s="53">
        <f t="shared" si="21"/>
        <v>-1</v>
      </c>
      <c r="AT51" s="53">
        <f t="shared" si="21"/>
        <v>-1</v>
      </c>
      <c r="AU51" s="53">
        <f t="shared" si="21"/>
        <v>-1</v>
      </c>
      <c r="AV51" s="53">
        <f t="shared" si="21"/>
        <v>-1</v>
      </c>
      <c r="AW51" s="53">
        <f t="shared" si="21"/>
        <v>-1</v>
      </c>
      <c r="AX51" s="53">
        <f t="shared" si="21"/>
        <v>-1</v>
      </c>
      <c r="AY51" s="53">
        <f t="shared" si="21"/>
        <v>-1</v>
      </c>
      <c r="AZ51" s="53">
        <f t="shared" si="21"/>
        <v>-1</v>
      </c>
      <c r="BA51" s="53">
        <f t="shared" si="21"/>
        <v>-1</v>
      </c>
      <c r="BB51" s="53">
        <f t="shared" si="21"/>
        <v>-1</v>
      </c>
      <c r="BC51" s="53">
        <f t="shared" si="21"/>
        <v>-1</v>
      </c>
      <c r="BD51" s="53">
        <f t="shared" si="21"/>
        <v>-1</v>
      </c>
      <c r="BE51" s="53">
        <f t="shared" si="21"/>
        <v>-1</v>
      </c>
      <c r="BG51" s="65">
        <f t="shared" si="25"/>
        <v>0</v>
      </c>
      <c r="BH51" s="65">
        <f t="shared" si="25"/>
        <v>-1</v>
      </c>
      <c r="BI51" s="65">
        <f t="shared" si="25"/>
        <v>-1</v>
      </c>
      <c r="BJ51" s="65">
        <f t="shared" si="25"/>
        <v>-1</v>
      </c>
      <c r="BK51" s="65">
        <f t="shared" si="25"/>
        <v>-1</v>
      </c>
      <c r="BL51" s="65">
        <f t="shared" si="25"/>
        <v>-1</v>
      </c>
      <c r="BM51" s="65">
        <f t="shared" si="25"/>
        <v>-1</v>
      </c>
      <c r="BN51" s="65">
        <f t="shared" si="25"/>
        <v>-1</v>
      </c>
      <c r="BO51" s="65">
        <f t="shared" si="25"/>
        <v>-1</v>
      </c>
      <c r="BP51" s="65">
        <f t="shared" si="25"/>
        <v>-1</v>
      </c>
      <c r="BQ51" s="65">
        <f t="shared" si="25"/>
        <v>-1</v>
      </c>
      <c r="BR51" s="65">
        <f t="shared" si="18"/>
        <v>-1</v>
      </c>
      <c r="BS51" s="65">
        <f t="shared" si="18"/>
        <v>-1</v>
      </c>
      <c r="BT51" s="65">
        <f t="shared" si="18"/>
        <v>-1</v>
      </c>
      <c r="BV51" s="163">
        <f t="shared" si="22"/>
        <v>0</v>
      </c>
      <c r="BW51" s="163">
        <f t="shared" si="22"/>
        <v>0</v>
      </c>
      <c r="BX51" s="163">
        <f t="shared" si="22"/>
        <v>0</v>
      </c>
      <c r="BY51" s="163">
        <f t="shared" si="22"/>
        <v>0</v>
      </c>
      <c r="BZ51" s="163">
        <f t="shared" si="22"/>
        <v>0</v>
      </c>
      <c r="CA51" s="163">
        <f t="shared" si="22"/>
        <v>0</v>
      </c>
      <c r="CB51" s="163">
        <f t="shared" si="22"/>
        <v>0</v>
      </c>
      <c r="CC51" s="163">
        <f t="shared" si="22"/>
        <v>0</v>
      </c>
      <c r="CD51" s="163">
        <f t="shared" si="22"/>
        <v>0</v>
      </c>
      <c r="CE51" s="163">
        <f t="shared" si="22"/>
        <v>0</v>
      </c>
      <c r="CF51" s="163">
        <f t="shared" si="22"/>
        <v>0</v>
      </c>
      <c r="CG51" s="163">
        <f t="shared" si="22"/>
        <v>0</v>
      </c>
      <c r="CH51" s="163">
        <f t="shared" si="22"/>
        <v>0</v>
      </c>
    </row>
    <row r="52" spans="2:86" ht="24" customHeight="1">
      <c r="B52" s="1172"/>
      <c r="C52" s="330">
        <v>48</v>
      </c>
      <c r="D52" s="351" t="str">
        <f>IF('入力③（固定資産台帳）'!CD52=1,'入力③（固定資産台帳）'!C52,"")</f>
        <v/>
      </c>
      <c r="E52" s="352">
        <f>IF('入力③（固定資産台帳）'!CD52=1,'入力③（固定資産台帳）'!D52,0)</f>
        <v>0</v>
      </c>
      <c r="F52" s="353">
        <f>IF('入力③（固定資産台帳）'!CD52=1,'入力③（固定資産台帳）'!F52,0)</f>
        <v>0</v>
      </c>
      <c r="G52" s="60"/>
      <c r="H52" s="60" t="s">
        <v>127</v>
      </c>
      <c r="I52" s="63"/>
      <c r="J52" s="172"/>
      <c r="K52" s="169"/>
      <c r="L52" s="209">
        <f t="shared" si="19"/>
        <v>0</v>
      </c>
      <c r="M52" s="209">
        <f t="shared" si="19"/>
        <v>0</v>
      </c>
      <c r="N52" s="209">
        <f t="shared" si="19"/>
        <v>0</v>
      </c>
      <c r="O52" s="209">
        <f t="shared" si="19"/>
        <v>0</v>
      </c>
      <c r="P52" s="209">
        <f t="shared" si="19"/>
        <v>0</v>
      </c>
      <c r="Q52" s="209">
        <f t="shared" si="19"/>
        <v>0</v>
      </c>
      <c r="R52" s="209">
        <f t="shared" si="19"/>
        <v>0</v>
      </c>
      <c r="S52" s="209">
        <f t="shared" si="19"/>
        <v>0</v>
      </c>
      <c r="T52" s="209">
        <f t="shared" si="17"/>
        <v>0</v>
      </c>
      <c r="U52" s="209">
        <f t="shared" si="17"/>
        <v>0</v>
      </c>
      <c r="V52" s="209">
        <f t="shared" si="17"/>
        <v>0</v>
      </c>
      <c r="W52" s="209">
        <f t="shared" si="17"/>
        <v>0</v>
      </c>
      <c r="X52" s="210">
        <f t="shared" si="17"/>
        <v>0</v>
      </c>
      <c r="Y52" s="211">
        <f t="shared" si="24"/>
        <v>0</v>
      </c>
      <c r="Z52" s="209">
        <f t="shared" si="24"/>
        <v>0</v>
      </c>
      <c r="AA52" s="209">
        <f t="shared" si="24"/>
        <v>0</v>
      </c>
      <c r="AB52" s="209">
        <f t="shared" si="23"/>
        <v>0</v>
      </c>
      <c r="AC52" s="209">
        <f t="shared" si="23"/>
        <v>0</v>
      </c>
      <c r="AD52" s="209">
        <f t="shared" si="23"/>
        <v>0</v>
      </c>
      <c r="AE52" s="209">
        <f t="shared" si="23"/>
        <v>0</v>
      </c>
      <c r="AF52" s="209">
        <f t="shared" si="23"/>
        <v>0</v>
      </c>
      <c r="AG52" s="209">
        <f t="shared" si="23"/>
        <v>0</v>
      </c>
      <c r="AH52" s="209">
        <f t="shared" si="23"/>
        <v>0</v>
      </c>
      <c r="AI52" s="209">
        <f t="shared" si="23"/>
        <v>0</v>
      </c>
      <c r="AJ52" s="209">
        <f t="shared" si="23"/>
        <v>0</v>
      </c>
      <c r="AK52" s="209">
        <f t="shared" si="23"/>
        <v>0</v>
      </c>
      <c r="AL52" s="210">
        <f t="shared" si="23"/>
        <v>0</v>
      </c>
      <c r="AP52" s="53">
        <f t="shared" si="7"/>
        <v>1</v>
      </c>
      <c r="AQ52" s="163" t="e">
        <f t="shared" si="11"/>
        <v>#NUM!</v>
      </c>
      <c r="AR52" s="53">
        <f t="shared" si="21"/>
        <v>0</v>
      </c>
      <c r="AS52" s="53">
        <f t="shared" si="21"/>
        <v>-1</v>
      </c>
      <c r="AT52" s="53">
        <f t="shared" si="21"/>
        <v>-1</v>
      </c>
      <c r="AU52" s="53">
        <f t="shared" si="21"/>
        <v>-1</v>
      </c>
      <c r="AV52" s="53">
        <f t="shared" si="21"/>
        <v>-1</v>
      </c>
      <c r="AW52" s="53">
        <f t="shared" si="21"/>
        <v>-1</v>
      </c>
      <c r="AX52" s="53">
        <f t="shared" si="21"/>
        <v>-1</v>
      </c>
      <c r="AY52" s="53">
        <f t="shared" si="21"/>
        <v>-1</v>
      </c>
      <c r="AZ52" s="53">
        <f t="shared" si="21"/>
        <v>-1</v>
      </c>
      <c r="BA52" s="53">
        <f t="shared" si="21"/>
        <v>-1</v>
      </c>
      <c r="BB52" s="53">
        <f t="shared" si="21"/>
        <v>-1</v>
      </c>
      <c r="BC52" s="53">
        <f t="shared" si="21"/>
        <v>-1</v>
      </c>
      <c r="BD52" s="53">
        <f t="shared" si="21"/>
        <v>-1</v>
      </c>
      <c r="BE52" s="53">
        <f t="shared" si="21"/>
        <v>-1</v>
      </c>
      <c r="BG52" s="65">
        <f t="shared" si="25"/>
        <v>0</v>
      </c>
      <c r="BH52" s="65">
        <f t="shared" si="25"/>
        <v>-1</v>
      </c>
      <c r="BI52" s="65">
        <f t="shared" si="25"/>
        <v>-1</v>
      </c>
      <c r="BJ52" s="65">
        <f t="shared" si="25"/>
        <v>-1</v>
      </c>
      <c r="BK52" s="65">
        <f t="shared" si="25"/>
        <v>-1</v>
      </c>
      <c r="BL52" s="65">
        <f t="shared" si="25"/>
        <v>-1</v>
      </c>
      <c r="BM52" s="65">
        <f t="shared" si="25"/>
        <v>-1</v>
      </c>
      <c r="BN52" s="65">
        <f t="shared" si="25"/>
        <v>-1</v>
      </c>
      <c r="BO52" s="65">
        <f t="shared" si="25"/>
        <v>-1</v>
      </c>
      <c r="BP52" s="65">
        <f t="shared" si="25"/>
        <v>-1</v>
      </c>
      <c r="BQ52" s="65">
        <f t="shared" si="25"/>
        <v>-1</v>
      </c>
      <c r="BR52" s="65">
        <f t="shared" si="18"/>
        <v>-1</v>
      </c>
      <c r="BS52" s="65">
        <f t="shared" si="18"/>
        <v>-1</v>
      </c>
      <c r="BT52" s="65">
        <f t="shared" si="18"/>
        <v>-1</v>
      </c>
      <c r="BV52" s="163">
        <f t="shared" si="22"/>
        <v>0</v>
      </c>
      <c r="BW52" s="163">
        <f t="shared" si="22"/>
        <v>0</v>
      </c>
      <c r="BX52" s="163">
        <f t="shared" si="22"/>
        <v>0</v>
      </c>
      <c r="BY52" s="163">
        <f t="shared" si="22"/>
        <v>0</v>
      </c>
      <c r="BZ52" s="163">
        <f t="shared" si="22"/>
        <v>0</v>
      </c>
      <c r="CA52" s="163">
        <f t="shared" si="22"/>
        <v>0</v>
      </c>
      <c r="CB52" s="163">
        <f t="shared" si="22"/>
        <v>0</v>
      </c>
      <c r="CC52" s="163">
        <f t="shared" si="22"/>
        <v>0</v>
      </c>
      <c r="CD52" s="163">
        <f t="shared" si="22"/>
        <v>0</v>
      </c>
      <c r="CE52" s="163">
        <f t="shared" si="22"/>
        <v>0</v>
      </c>
      <c r="CF52" s="163">
        <f t="shared" si="22"/>
        <v>0</v>
      </c>
      <c r="CG52" s="163">
        <f t="shared" si="22"/>
        <v>0</v>
      </c>
      <c r="CH52" s="163">
        <f t="shared" si="22"/>
        <v>0</v>
      </c>
    </row>
    <row r="53" spans="2:86" ht="24" customHeight="1">
      <c r="B53" s="1172"/>
      <c r="C53" s="330">
        <v>49</v>
      </c>
      <c r="D53" s="351" t="str">
        <f>IF('入力③（固定資産台帳）'!CD53=1,'入力③（固定資産台帳）'!C53,"")</f>
        <v/>
      </c>
      <c r="E53" s="352">
        <f>IF('入力③（固定資産台帳）'!CD53=1,'入力③（固定資産台帳）'!D53,0)</f>
        <v>0</v>
      </c>
      <c r="F53" s="353">
        <f>IF('入力③（固定資産台帳）'!CD53=1,'入力③（固定資産台帳）'!F53,0)</f>
        <v>0</v>
      </c>
      <c r="G53" s="60"/>
      <c r="H53" s="60" t="s">
        <v>127</v>
      </c>
      <c r="I53" s="63"/>
      <c r="J53" s="172"/>
      <c r="K53" s="169"/>
      <c r="L53" s="209">
        <f t="shared" si="19"/>
        <v>0</v>
      </c>
      <c r="M53" s="209">
        <f t="shared" si="19"/>
        <v>0</v>
      </c>
      <c r="N53" s="209">
        <f t="shared" si="19"/>
        <v>0</v>
      </c>
      <c r="O53" s="209">
        <f t="shared" si="19"/>
        <v>0</v>
      </c>
      <c r="P53" s="209">
        <f t="shared" si="19"/>
        <v>0</v>
      </c>
      <c r="Q53" s="209">
        <f t="shared" si="19"/>
        <v>0</v>
      </c>
      <c r="R53" s="209">
        <f t="shared" si="19"/>
        <v>0</v>
      </c>
      <c r="S53" s="209">
        <f t="shared" si="19"/>
        <v>0</v>
      </c>
      <c r="T53" s="209">
        <f t="shared" si="17"/>
        <v>0</v>
      </c>
      <c r="U53" s="209">
        <f t="shared" si="17"/>
        <v>0</v>
      </c>
      <c r="V53" s="209">
        <f t="shared" si="17"/>
        <v>0</v>
      </c>
      <c r="W53" s="209">
        <f t="shared" si="17"/>
        <v>0</v>
      </c>
      <c r="X53" s="210">
        <f t="shared" si="17"/>
        <v>0</v>
      </c>
      <c r="Y53" s="211">
        <f t="shared" si="24"/>
        <v>0</v>
      </c>
      <c r="Z53" s="209">
        <f t="shared" si="24"/>
        <v>0</v>
      </c>
      <c r="AA53" s="209">
        <f t="shared" si="24"/>
        <v>0</v>
      </c>
      <c r="AB53" s="209">
        <f t="shared" si="23"/>
        <v>0</v>
      </c>
      <c r="AC53" s="209">
        <f t="shared" si="23"/>
        <v>0</v>
      </c>
      <c r="AD53" s="209">
        <f t="shared" si="23"/>
        <v>0</v>
      </c>
      <c r="AE53" s="209">
        <f t="shared" si="23"/>
        <v>0</v>
      </c>
      <c r="AF53" s="209">
        <f t="shared" si="23"/>
        <v>0</v>
      </c>
      <c r="AG53" s="209">
        <f t="shared" si="23"/>
        <v>0</v>
      </c>
      <c r="AH53" s="209">
        <f t="shared" si="23"/>
        <v>0</v>
      </c>
      <c r="AI53" s="209">
        <f t="shared" si="23"/>
        <v>0</v>
      </c>
      <c r="AJ53" s="209">
        <f t="shared" si="23"/>
        <v>0</v>
      </c>
      <c r="AK53" s="209">
        <f t="shared" si="23"/>
        <v>0</v>
      </c>
      <c r="AL53" s="210">
        <f t="shared" si="23"/>
        <v>0</v>
      </c>
      <c r="AP53" s="53">
        <f t="shared" si="7"/>
        <v>1</v>
      </c>
      <c r="AQ53" s="163" t="e">
        <f t="shared" si="11"/>
        <v>#NUM!</v>
      </c>
      <c r="AR53" s="53">
        <f t="shared" si="21"/>
        <v>0</v>
      </c>
      <c r="AS53" s="53">
        <f t="shared" si="21"/>
        <v>-1</v>
      </c>
      <c r="AT53" s="53">
        <f t="shared" si="21"/>
        <v>-1</v>
      </c>
      <c r="AU53" s="53">
        <f t="shared" si="21"/>
        <v>-1</v>
      </c>
      <c r="AV53" s="53">
        <f t="shared" si="21"/>
        <v>-1</v>
      </c>
      <c r="AW53" s="53">
        <f t="shared" si="21"/>
        <v>-1</v>
      </c>
      <c r="AX53" s="53">
        <f t="shared" si="21"/>
        <v>-1</v>
      </c>
      <c r="AY53" s="53">
        <f t="shared" si="21"/>
        <v>-1</v>
      </c>
      <c r="AZ53" s="53">
        <f t="shared" si="21"/>
        <v>-1</v>
      </c>
      <c r="BA53" s="53">
        <f t="shared" si="21"/>
        <v>-1</v>
      </c>
      <c r="BB53" s="53">
        <f t="shared" si="21"/>
        <v>-1</v>
      </c>
      <c r="BC53" s="53">
        <f t="shared" si="21"/>
        <v>-1</v>
      </c>
      <c r="BD53" s="53">
        <f t="shared" si="21"/>
        <v>-1</v>
      </c>
      <c r="BE53" s="53">
        <f t="shared" si="21"/>
        <v>-1</v>
      </c>
      <c r="BG53" s="65">
        <f t="shared" si="25"/>
        <v>0</v>
      </c>
      <c r="BH53" s="65">
        <f t="shared" si="25"/>
        <v>-1</v>
      </c>
      <c r="BI53" s="65">
        <f t="shared" si="25"/>
        <v>-1</v>
      </c>
      <c r="BJ53" s="65">
        <f t="shared" si="25"/>
        <v>-1</v>
      </c>
      <c r="BK53" s="65">
        <f t="shared" si="25"/>
        <v>-1</v>
      </c>
      <c r="BL53" s="65">
        <f t="shared" si="25"/>
        <v>-1</v>
      </c>
      <c r="BM53" s="65">
        <f t="shared" si="25"/>
        <v>-1</v>
      </c>
      <c r="BN53" s="65">
        <f t="shared" si="25"/>
        <v>-1</v>
      </c>
      <c r="BO53" s="65">
        <f t="shared" si="25"/>
        <v>-1</v>
      </c>
      <c r="BP53" s="65">
        <f t="shared" si="25"/>
        <v>-1</v>
      </c>
      <c r="BQ53" s="65">
        <f t="shared" si="25"/>
        <v>-1</v>
      </c>
      <c r="BR53" s="65">
        <f t="shared" si="18"/>
        <v>-1</v>
      </c>
      <c r="BS53" s="65">
        <f t="shared" si="18"/>
        <v>-1</v>
      </c>
      <c r="BT53" s="65">
        <f t="shared" si="18"/>
        <v>-1</v>
      </c>
      <c r="BV53" s="163">
        <f t="shared" si="22"/>
        <v>0</v>
      </c>
      <c r="BW53" s="163">
        <f t="shared" si="22"/>
        <v>0</v>
      </c>
      <c r="BX53" s="163">
        <f t="shared" si="22"/>
        <v>0</v>
      </c>
      <c r="BY53" s="163">
        <f t="shared" si="22"/>
        <v>0</v>
      </c>
      <c r="BZ53" s="163">
        <f t="shared" si="22"/>
        <v>0</v>
      </c>
      <c r="CA53" s="163">
        <f t="shared" si="22"/>
        <v>0</v>
      </c>
      <c r="CB53" s="163">
        <f t="shared" si="22"/>
        <v>0</v>
      </c>
      <c r="CC53" s="163">
        <f t="shared" si="22"/>
        <v>0</v>
      </c>
      <c r="CD53" s="163">
        <f t="shared" si="22"/>
        <v>0</v>
      </c>
      <c r="CE53" s="163">
        <f t="shared" si="22"/>
        <v>0</v>
      </c>
      <c r="CF53" s="163">
        <f t="shared" si="22"/>
        <v>0</v>
      </c>
      <c r="CG53" s="163">
        <f t="shared" si="22"/>
        <v>0</v>
      </c>
      <c r="CH53" s="163">
        <f t="shared" si="22"/>
        <v>0</v>
      </c>
    </row>
    <row r="54" spans="2:86" ht="24" customHeight="1">
      <c r="B54" s="1172"/>
      <c r="C54" s="330">
        <v>50</v>
      </c>
      <c r="D54" s="351" t="str">
        <f>IF('入力③（固定資産台帳）'!CD54=1,'入力③（固定資産台帳）'!C54,"")</f>
        <v/>
      </c>
      <c r="E54" s="352">
        <f>IF('入力③（固定資産台帳）'!CD54=1,'入力③（固定資産台帳）'!D54,0)</f>
        <v>0</v>
      </c>
      <c r="F54" s="353">
        <f>IF('入力③（固定資産台帳）'!CD54=1,'入力③（固定資産台帳）'!F54,0)</f>
        <v>0</v>
      </c>
      <c r="G54" s="60"/>
      <c r="H54" s="60" t="s">
        <v>127</v>
      </c>
      <c r="I54" s="63"/>
      <c r="J54" s="172"/>
      <c r="K54" s="169"/>
      <c r="L54" s="209">
        <f t="shared" si="19"/>
        <v>0</v>
      </c>
      <c r="M54" s="209">
        <f t="shared" si="19"/>
        <v>0</v>
      </c>
      <c r="N54" s="209">
        <f t="shared" si="19"/>
        <v>0</v>
      </c>
      <c r="O54" s="209">
        <f t="shared" si="19"/>
        <v>0</v>
      </c>
      <c r="P54" s="209">
        <f t="shared" si="19"/>
        <v>0</v>
      </c>
      <c r="Q54" s="209">
        <f t="shared" si="19"/>
        <v>0</v>
      </c>
      <c r="R54" s="209">
        <f t="shared" si="19"/>
        <v>0</v>
      </c>
      <c r="S54" s="209">
        <f t="shared" si="19"/>
        <v>0</v>
      </c>
      <c r="T54" s="209">
        <f t="shared" si="17"/>
        <v>0</v>
      </c>
      <c r="U54" s="209">
        <f t="shared" si="17"/>
        <v>0</v>
      </c>
      <c r="V54" s="209">
        <f t="shared" si="17"/>
        <v>0</v>
      </c>
      <c r="W54" s="209">
        <f t="shared" si="17"/>
        <v>0</v>
      </c>
      <c r="X54" s="210">
        <f t="shared" si="17"/>
        <v>0</v>
      </c>
      <c r="Y54" s="211">
        <f t="shared" si="24"/>
        <v>0</v>
      </c>
      <c r="Z54" s="209">
        <f t="shared" si="24"/>
        <v>0</v>
      </c>
      <c r="AA54" s="209">
        <f t="shared" si="24"/>
        <v>0</v>
      </c>
      <c r="AB54" s="209">
        <f t="shared" si="23"/>
        <v>0</v>
      </c>
      <c r="AC54" s="209">
        <f t="shared" si="23"/>
        <v>0</v>
      </c>
      <c r="AD54" s="209">
        <f t="shared" si="23"/>
        <v>0</v>
      </c>
      <c r="AE54" s="209">
        <f t="shared" si="23"/>
        <v>0</v>
      </c>
      <c r="AF54" s="209">
        <f t="shared" si="23"/>
        <v>0</v>
      </c>
      <c r="AG54" s="209">
        <f t="shared" si="23"/>
        <v>0</v>
      </c>
      <c r="AH54" s="209">
        <f t="shared" si="23"/>
        <v>0</v>
      </c>
      <c r="AI54" s="209">
        <f t="shared" si="23"/>
        <v>0</v>
      </c>
      <c r="AJ54" s="209">
        <f t="shared" si="23"/>
        <v>0</v>
      </c>
      <c r="AK54" s="209">
        <f t="shared" si="23"/>
        <v>0</v>
      </c>
      <c r="AL54" s="210">
        <f t="shared" si="23"/>
        <v>0</v>
      </c>
      <c r="AP54" s="53">
        <f t="shared" si="7"/>
        <v>1</v>
      </c>
      <c r="AQ54" s="163" t="e">
        <f t="shared" si="11"/>
        <v>#NUM!</v>
      </c>
      <c r="AR54" s="53">
        <f t="shared" si="21"/>
        <v>0</v>
      </c>
      <c r="AS54" s="53">
        <f t="shared" si="21"/>
        <v>-1</v>
      </c>
      <c r="AT54" s="53">
        <f t="shared" si="21"/>
        <v>-1</v>
      </c>
      <c r="AU54" s="53">
        <f t="shared" si="21"/>
        <v>-1</v>
      </c>
      <c r="AV54" s="53">
        <f t="shared" si="21"/>
        <v>-1</v>
      </c>
      <c r="AW54" s="53">
        <f t="shared" si="21"/>
        <v>-1</v>
      </c>
      <c r="AX54" s="53">
        <f t="shared" si="21"/>
        <v>-1</v>
      </c>
      <c r="AY54" s="53">
        <f t="shared" si="21"/>
        <v>-1</v>
      </c>
      <c r="AZ54" s="53">
        <f t="shared" si="21"/>
        <v>-1</v>
      </c>
      <c r="BA54" s="53">
        <f t="shared" si="21"/>
        <v>-1</v>
      </c>
      <c r="BB54" s="53">
        <f t="shared" si="21"/>
        <v>-1</v>
      </c>
      <c r="BC54" s="53">
        <f t="shared" si="21"/>
        <v>-1</v>
      </c>
      <c r="BD54" s="53">
        <f t="shared" si="21"/>
        <v>-1</v>
      </c>
      <c r="BE54" s="53">
        <f t="shared" si="21"/>
        <v>-1</v>
      </c>
      <c r="BG54" s="65">
        <f t="shared" si="25"/>
        <v>0</v>
      </c>
      <c r="BH54" s="65">
        <f t="shared" si="25"/>
        <v>-1</v>
      </c>
      <c r="BI54" s="65">
        <f t="shared" si="25"/>
        <v>-1</v>
      </c>
      <c r="BJ54" s="65">
        <f t="shared" si="25"/>
        <v>-1</v>
      </c>
      <c r="BK54" s="65">
        <f t="shared" si="25"/>
        <v>-1</v>
      </c>
      <c r="BL54" s="65">
        <f t="shared" si="25"/>
        <v>-1</v>
      </c>
      <c r="BM54" s="65">
        <f t="shared" si="25"/>
        <v>-1</v>
      </c>
      <c r="BN54" s="65">
        <f t="shared" si="25"/>
        <v>-1</v>
      </c>
      <c r="BO54" s="65">
        <f t="shared" si="25"/>
        <v>-1</v>
      </c>
      <c r="BP54" s="65">
        <f t="shared" si="25"/>
        <v>-1</v>
      </c>
      <c r="BQ54" s="65">
        <f t="shared" si="25"/>
        <v>-1</v>
      </c>
      <c r="BR54" s="65">
        <f t="shared" si="18"/>
        <v>-1</v>
      </c>
      <c r="BS54" s="65">
        <f t="shared" si="18"/>
        <v>-1</v>
      </c>
      <c r="BT54" s="65">
        <f t="shared" si="18"/>
        <v>-1</v>
      </c>
      <c r="BV54" s="163">
        <f t="shared" ref="BV54:CH69" si="26">IF(BG54&lt;0,0,IF(BG54=0,$F54,BU54-Y54))</f>
        <v>0</v>
      </c>
      <c r="BW54" s="163">
        <f t="shared" si="26"/>
        <v>0</v>
      </c>
      <c r="BX54" s="163">
        <f t="shared" si="26"/>
        <v>0</v>
      </c>
      <c r="BY54" s="163">
        <f t="shared" si="26"/>
        <v>0</v>
      </c>
      <c r="BZ54" s="163">
        <f t="shared" si="26"/>
        <v>0</v>
      </c>
      <c r="CA54" s="163">
        <f t="shared" si="26"/>
        <v>0</v>
      </c>
      <c r="CB54" s="163">
        <f t="shared" si="26"/>
        <v>0</v>
      </c>
      <c r="CC54" s="163">
        <f t="shared" si="26"/>
        <v>0</v>
      </c>
      <c r="CD54" s="163">
        <f t="shared" si="26"/>
        <v>0</v>
      </c>
      <c r="CE54" s="163">
        <f t="shared" si="26"/>
        <v>0</v>
      </c>
      <c r="CF54" s="163">
        <f t="shared" si="26"/>
        <v>0</v>
      </c>
      <c r="CG54" s="163">
        <f t="shared" si="26"/>
        <v>0</v>
      </c>
      <c r="CH54" s="163">
        <f t="shared" si="26"/>
        <v>0</v>
      </c>
    </row>
    <row r="55" spans="2:86" ht="24" customHeight="1">
      <c r="B55" s="1172"/>
      <c r="C55" s="330">
        <v>51</v>
      </c>
      <c r="D55" s="351" t="str">
        <f>IF('入力③（固定資産台帳）'!CD55=1,'入力③（固定資産台帳）'!C55,"")</f>
        <v/>
      </c>
      <c r="E55" s="352">
        <f>IF('入力③（固定資産台帳）'!CD55=1,'入力③（固定資産台帳）'!D55,0)</f>
        <v>0</v>
      </c>
      <c r="F55" s="353">
        <f>IF('入力③（固定資産台帳）'!CD55=1,'入力③（固定資産台帳）'!F55,0)</f>
        <v>0</v>
      </c>
      <c r="G55" s="60"/>
      <c r="H55" s="60" t="s">
        <v>127</v>
      </c>
      <c r="I55" s="63"/>
      <c r="J55" s="172"/>
      <c r="K55" s="169"/>
      <c r="L55" s="209">
        <f t="shared" si="19"/>
        <v>0</v>
      </c>
      <c r="M55" s="209">
        <f t="shared" si="19"/>
        <v>0</v>
      </c>
      <c r="N55" s="209">
        <f t="shared" si="19"/>
        <v>0</v>
      </c>
      <c r="O55" s="209">
        <f t="shared" si="19"/>
        <v>0</v>
      </c>
      <c r="P55" s="209">
        <f t="shared" si="19"/>
        <v>0</v>
      </c>
      <c r="Q55" s="209">
        <f t="shared" si="19"/>
        <v>0</v>
      </c>
      <c r="R55" s="209">
        <f t="shared" si="19"/>
        <v>0</v>
      </c>
      <c r="S55" s="209">
        <f t="shared" si="19"/>
        <v>0</v>
      </c>
      <c r="T55" s="209">
        <f t="shared" si="17"/>
        <v>0</v>
      </c>
      <c r="U55" s="209">
        <f t="shared" si="17"/>
        <v>0</v>
      </c>
      <c r="V55" s="209">
        <f t="shared" si="17"/>
        <v>0</v>
      </c>
      <c r="W55" s="209">
        <f t="shared" si="17"/>
        <v>0</v>
      </c>
      <c r="X55" s="210">
        <f t="shared" si="17"/>
        <v>0</v>
      </c>
      <c r="Y55" s="211">
        <f t="shared" si="24"/>
        <v>0</v>
      </c>
      <c r="Z55" s="209">
        <f t="shared" si="24"/>
        <v>0</v>
      </c>
      <c r="AA55" s="209">
        <f t="shared" si="24"/>
        <v>0</v>
      </c>
      <c r="AB55" s="209">
        <f t="shared" si="23"/>
        <v>0</v>
      </c>
      <c r="AC55" s="209">
        <f t="shared" si="23"/>
        <v>0</v>
      </c>
      <c r="AD55" s="209">
        <f t="shared" si="23"/>
        <v>0</v>
      </c>
      <c r="AE55" s="209">
        <f t="shared" si="23"/>
        <v>0</v>
      </c>
      <c r="AF55" s="209">
        <f t="shared" si="23"/>
        <v>0</v>
      </c>
      <c r="AG55" s="209">
        <f t="shared" si="23"/>
        <v>0</v>
      </c>
      <c r="AH55" s="209">
        <f t="shared" si="23"/>
        <v>0</v>
      </c>
      <c r="AI55" s="209">
        <f t="shared" si="23"/>
        <v>0</v>
      </c>
      <c r="AJ55" s="209">
        <f t="shared" si="23"/>
        <v>0</v>
      </c>
      <c r="AK55" s="209">
        <f t="shared" si="23"/>
        <v>0</v>
      </c>
      <c r="AL55" s="210">
        <f t="shared" si="23"/>
        <v>0</v>
      </c>
      <c r="AP55" s="53">
        <f t="shared" si="7"/>
        <v>1</v>
      </c>
      <c r="AQ55" s="163" t="e">
        <f t="shared" si="11"/>
        <v>#NUM!</v>
      </c>
      <c r="AR55" s="53">
        <f t="shared" si="21"/>
        <v>0</v>
      </c>
      <c r="AS55" s="53">
        <f t="shared" si="21"/>
        <v>-1</v>
      </c>
      <c r="AT55" s="53">
        <f t="shared" si="21"/>
        <v>-1</v>
      </c>
      <c r="AU55" s="53">
        <f t="shared" si="21"/>
        <v>-1</v>
      </c>
      <c r="AV55" s="53">
        <f t="shared" si="21"/>
        <v>-1</v>
      </c>
      <c r="AW55" s="53">
        <f t="shared" si="21"/>
        <v>-1</v>
      </c>
      <c r="AX55" s="53">
        <f t="shared" si="21"/>
        <v>-1</v>
      </c>
      <c r="AY55" s="53">
        <f t="shared" si="21"/>
        <v>-1</v>
      </c>
      <c r="AZ55" s="53">
        <f t="shared" si="21"/>
        <v>-1</v>
      </c>
      <c r="BA55" s="53">
        <f t="shared" si="21"/>
        <v>-1</v>
      </c>
      <c r="BB55" s="53">
        <f t="shared" si="21"/>
        <v>-1</v>
      </c>
      <c r="BC55" s="53">
        <f t="shared" si="21"/>
        <v>-1</v>
      </c>
      <c r="BD55" s="53">
        <f t="shared" si="21"/>
        <v>-1</v>
      </c>
      <c r="BE55" s="53">
        <f t="shared" si="21"/>
        <v>-1</v>
      </c>
      <c r="BG55" s="65">
        <f t="shared" si="25"/>
        <v>0</v>
      </c>
      <c r="BH55" s="65">
        <f t="shared" si="25"/>
        <v>-1</v>
      </c>
      <c r="BI55" s="65">
        <f t="shared" si="25"/>
        <v>-1</v>
      </c>
      <c r="BJ55" s="65">
        <f t="shared" si="25"/>
        <v>-1</v>
      </c>
      <c r="BK55" s="65">
        <f t="shared" si="25"/>
        <v>-1</v>
      </c>
      <c r="BL55" s="65">
        <f t="shared" si="25"/>
        <v>-1</v>
      </c>
      <c r="BM55" s="65">
        <f t="shared" si="25"/>
        <v>-1</v>
      </c>
      <c r="BN55" s="65">
        <f t="shared" si="25"/>
        <v>-1</v>
      </c>
      <c r="BO55" s="65">
        <f t="shared" si="25"/>
        <v>-1</v>
      </c>
      <c r="BP55" s="65">
        <f t="shared" si="25"/>
        <v>-1</v>
      </c>
      <c r="BQ55" s="65">
        <f t="shared" si="25"/>
        <v>-1</v>
      </c>
      <c r="BR55" s="65">
        <f t="shared" si="18"/>
        <v>-1</v>
      </c>
      <c r="BS55" s="65">
        <f t="shared" si="18"/>
        <v>-1</v>
      </c>
      <c r="BT55" s="65">
        <f t="shared" si="18"/>
        <v>-1</v>
      </c>
      <c r="BV55" s="163">
        <f t="shared" si="26"/>
        <v>0</v>
      </c>
      <c r="BW55" s="163">
        <f t="shared" si="26"/>
        <v>0</v>
      </c>
      <c r="BX55" s="163">
        <f t="shared" si="26"/>
        <v>0</v>
      </c>
      <c r="BY55" s="163">
        <f t="shared" si="26"/>
        <v>0</v>
      </c>
      <c r="BZ55" s="163">
        <f t="shared" si="26"/>
        <v>0</v>
      </c>
      <c r="CA55" s="163">
        <f t="shared" si="26"/>
        <v>0</v>
      </c>
      <c r="CB55" s="163">
        <f t="shared" si="26"/>
        <v>0</v>
      </c>
      <c r="CC55" s="163">
        <f t="shared" si="26"/>
        <v>0</v>
      </c>
      <c r="CD55" s="163">
        <f t="shared" si="26"/>
        <v>0</v>
      </c>
      <c r="CE55" s="163">
        <f t="shared" si="26"/>
        <v>0</v>
      </c>
      <c r="CF55" s="163">
        <f t="shared" si="26"/>
        <v>0</v>
      </c>
      <c r="CG55" s="163">
        <f t="shared" si="26"/>
        <v>0</v>
      </c>
      <c r="CH55" s="163">
        <f t="shared" si="26"/>
        <v>0</v>
      </c>
    </row>
    <row r="56" spans="2:86" ht="24" customHeight="1">
      <c r="B56" s="1172"/>
      <c r="C56" s="330">
        <v>52</v>
      </c>
      <c r="D56" s="351" t="str">
        <f>IF('入力③（固定資産台帳）'!CD56=1,'入力③（固定資産台帳）'!C56,"")</f>
        <v/>
      </c>
      <c r="E56" s="352">
        <f>IF('入力③（固定資産台帳）'!CD56=1,'入力③（固定資産台帳）'!D56,0)</f>
        <v>0</v>
      </c>
      <c r="F56" s="353">
        <f>IF('入力③（固定資産台帳）'!CD56=1,'入力③（固定資産台帳）'!F56,0)</f>
        <v>0</v>
      </c>
      <c r="G56" s="60"/>
      <c r="H56" s="60" t="s">
        <v>127</v>
      </c>
      <c r="I56" s="63"/>
      <c r="J56" s="172"/>
      <c r="K56" s="169"/>
      <c r="L56" s="209">
        <f t="shared" si="19"/>
        <v>0</v>
      </c>
      <c r="M56" s="209">
        <f t="shared" si="19"/>
        <v>0</v>
      </c>
      <c r="N56" s="209">
        <f t="shared" si="19"/>
        <v>0</v>
      </c>
      <c r="O56" s="209">
        <f t="shared" si="19"/>
        <v>0</v>
      </c>
      <c r="P56" s="209">
        <f t="shared" si="19"/>
        <v>0</v>
      </c>
      <c r="Q56" s="209">
        <f t="shared" si="19"/>
        <v>0</v>
      </c>
      <c r="R56" s="209">
        <f t="shared" si="19"/>
        <v>0</v>
      </c>
      <c r="S56" s="209">
        <f t="shared" ref="S56:X87" si="27">IF(BO56&lt;1,0,CC56*$I56/100)</f>
        <v>0</v>
      </c>
      <c r="T56" s="209">
        <f t="shared" si="27"/>
        <v>0</v>
      </c>
      <c r="U56" s="209">
        <f t="shared" si="27"/>
        <v>0</v>
      </c>
      <c r="V56" s="209">
        <f t="shared" si="27"/>
        <v>0</v>
      </c>
      <c r="W56" s="209">
        <f t="shared" si="27"/>
        <v>0</v>
      </c>
      <c r="X56" s="210">
        <f t="shared" si="27"/>
        <v>0</v>
      </c>
      <c r="Y56" s="211">
        <f t="shared" si="24"/>
        <v>0</v>
      </c>
      <c r="Z56" s="209">
        <f t="shared" si="24"/>
        <v>0</v>
      </c>
      <c r="AA56" s="209">
        <f t="shared" si="24"/>
        <v>0</v>
      </c>
      <c r="AB56" s="209">
        <f t="shared" si="23"/>
        <v>0</v>
      </c>
      <c r="AC56" s="209">
        <f t="shared" si="23"/>
        <v>0</v>
      </c>
      <c r="AD56" s="209">
        <f t="shared" si="23"/>
        <v>0</v>
      </c>
      <c r="AE56" s="209">
        <f t="shared" si="23"/>
        <v>0</v>
      </c>
      <c r="AF56" s="209">
        <f t="shared" si="23"/>
        <v>0</v>
      </c>
      <c r="AG56" s="209">
        <f t="shared" si="23"/>
        <v>0</v>
      </c>
      <c r="AH56" s="209">
        <f t="shared" si="23"/>
        <v>0</v>
      </c>
      <c r="AI56" s="209">
        <f t="shared" si="23"/>
        <v>0</v>
      </c>
      <c r="AJ56" s="209">
        <f t="shared" si="23"/>
        <v>0</v>
      </c>
      <c r="AK56" s="209">
        <f t="shared" si="23"/>
        <v>0</v>
      </c>
      <c r="AL56" s="210">
        <f t="shared" si="23"/>
        <v>0</v>
      </c>
      <c r="AP56" s="53">
        <f t="shared" si="7"/>
        <v>1</v>
      </c>
      <c r="AQ56" s="163" t="e">
        <f t="shared" si="11"/>
        <v>#NUM!</v>
      </c>
      <c r="AR56" s="53">
        <f t="shared" si="21"/>
        <v>0</v>
      </c>
      <c r="AS56" s="53">
        <f t="shared" si="21"/>
        <v>-1</v>
      </c>
      <c r="AT56" s="53">
        <f t="shared" si="21"/>
        <v>-1</v>
      </c>
      <c r="AU56" s="53">
        <f t="shared" ref="AU56:BE56" si="28">IF($E56+$G56-1&lt;AU$3,-1,AU$3-$E56-$J56+1)</f>
        <v>-1</v>
      </c>
      <c r="AV56" s="53">
        <f t="shared" si="28"/>
        <v>-1</v>
      </c>
      <c r="AW56" s="53">
        <f t="shared" si="28"/>
        <v>-1</v>
      </c>
      <c r="AX56" s="53">
        <f t="shared" si="28"/>
        <v>-1</v>
      </c>
      <c r="AY56" s="53">
        <f t="shared" si="28"/>
        <v>-1</v>
      </c>
      <c r="AZ56" s="53">
        <f t="shared" si="28"/>
        <v>-1</v>
      </c>
      <c r="BA56" s="53">
        <f t="shared" si="28"/>
        <v>-1</v>
      </c>
      <c r="BB56" s="53">
        <f t="shared" si="28"/>
        <v>-1</v>
      </c>
      <c r="BC56" s="53">
        <f t="shared" si="28"/>
        <v>-1</v>
      </c>
      <c r="BD56" s="53">
        <f t="shared" si="28"/>
        <v>-1</v>
      </c>
      <c r="BE56" s="53">
        <f t="shared" si="28"/>
        <v>-1</v>
      </c>
      <c r="BG56" s="65">
        <f t="shared" si="25"/>
        <v>0</v>
      </c>
      <c r="BH56" s="65">
        <f t="shared" si="25"/>
        <v>-1</v>
      </c>
      <c r="BI56" s="65">
        <f t="shared" si="25"/>
        <v>-1</v>
      </c>
      <c r="BJ56" s="65">
        <f t="shared" si="25"/>
        <v>-1</v>
      </c>
      <c r="BK56" s="65">
        <f t="shared" si="25"/>
        <v>-1</v>
      </c>
      <c r="BL56" s="65">
        <f t="shared" si="25"/>
        <v>-1</v>
      </c>
      <c r="BM56" s="65">
        <f t="shared" si="25"/>
        <v>-1</v>
      </c>
      <c r="BN56" s="65">
        <f t="shared" si="25"/>
        <v>-1</v>
      </c>
      <c r="BO56" s="65">
        <f t="shared" si="25"/>
        <v>-1</v>
      </c>
      <c r="BP56" s="65">
        <f t="shared" si="25"/>
        <v>-1</v>
      </c>
      <c r="BQ56" s="65">
        <f t="shared" si="25"/>
        <v>-1</v>
      </c>
      <c r="BR56" s="65">
        <f t="shared" si="18"/>
        <v>-1</v>
      </c>
      <c r="BS56" s="65">
        <f t="shared" si="18"/>
        <v>-1</v>
      </c>
      <c r="BT56" s="65">
        <f t="shared" si="18"/>
        <v>-1</v>
      </c>
      <c r="BV56" s="163">
        <f t="shared" si="26"/>
        <v>0</v>
      </c>
      <c r="BW56" s="163">
        <f t="shared" si="26"/>
        <v>0</v>
      </c>
      <c r="BX56" s="163">
        <f t="shared" si="26"/>
        <v>0</v>
      </c>
      <c r="BY56" s="163">
        <f t="shared" si="26"/>
        <v>0</v>
      </c>
      <c r="BZ56" s="163">
        <f t="shared" si="26"/>
        <v>0</v>
      </c>
      <c r="CA56" s="163">
        <f t="shared" si="26"/>
        <v>0</v>
      </c>
      <c r="CB56" s="163">
        <f t="shared" si="26"/>
        <v>0</v>
      </c>
      <c r="CC56" s="163">
        <f t="shared" si="26"/>
        <v>0</v>
      </c>
      <c r="CD56" s="163">
        <f t="shared" si="26"/>
        <v>0</v>
      </c>
      <c r="CE56" s="163">
        <f t="shared" si="26"/>
        <v>0</v>
      </c>
      <c r="CF56" s="163">
        <f t="shared" si="26"/>
        <v>0</v>
      </c>
      <c r="CG56" s="163">
        <f t="shared" si="26"/>
        <v>0</v>
      </c>
      <c r="CH56" s="163">
        <f t="shared" si="26"/>
        <v>0</v>
      </c>
    </row>
    <row r="57" spans="2:86" ht="24" customHeight="1">
      <c r="B57" s="1172"/>
      <c r="C57" s="330">
        <v>53</v>
      </c>
      <c r="D57" s="351" t="str">
        <f>IF('入力③（固定資産台帳）'!CD57=1,'入力③（固定資産台帳）'!C57,"")</f>
        <v/>
      </c>
      <c r="E57" s="352">
        <f>IF('入力③（固定資産台帳）'!CD57=1,'入力③（固定資産台帳）'!D57,0)</f>
        <v>0</v>
      </c>
      <c r="F57" s="353">
        <f>IF('入力③（固定資産台帳）'!CD57=1,'入力③（固定資産台帳）'!F57,0)</f>
        <v>0</v>
      </c>
      <c r="G57" s="60"/>
      <c r="H57" s="60" t="s">
        <v>127</v>
      </c>
      <c r="I57" s="63"/>
      <c r="J57" s="172"/>
      <c r="K57" s="169"/>
      <c r="L57" s="209">
        <f t="shared" ref="L57:X88" si="29">IF(BH57&lt;1,0,BV57*$I57/100)</f>
        <v>0</v>
      </c>
      <c r="M57" s="209">
        <f t="shared" si="29"/>
        <v>0</v>
      </c>
      <c r="N57" s="209">
        <f t="shared" si="29"/>
        <v>0</v>
      </c>
      <c r="O57" s="209">
        <f t="shared" si="29"/>
        <v>0</v>
      </c>
      <c r="P57" s="209">
        <f t="shared" si="29"/>
        <v>0</v>
      </c>
      <c r="Q57" s="209">
        <f t="shared" si="29"/>
        <v>0</v>
      </c>
      <c r="R57" s="209">
        <f t="shared" si="29"/>
        <v>0</v>
      </c>
      <c r="S57" s="209">
        <f t="shared" si="27"/>
        <v>0</v>
      </c>
      <c r="T57" s="209">
        <f t="shared" si="27"/>
        <v>0</v>
      </c>
      <c r="U57" s="209">
        <f t="shared" si="27"/>
        <v>0</v>
      </c>
      <c r="V57" s="209">
        <f t="shared" si="27"/>
        <v>0</v>
      </c>
      <c r="W57" s="209">
        <f t="shared" si="27"/>
        <v>0</v>
      </c>
      <c r="X57" s="210">
        <f t="shared" si="27"/>
        <v>0</v>
      </c>
      <c r="Y57" s="211">
        <f t="shared" si="24"/>
        <v>0</v>
      </c>
      <c r="Z57" s="209">
        <f t="shared" si="24"/>
        <v>0</v>
      </c>
      <c r="AA57" s="209">
        <f t="shared" si="24"/>
        <v>0</v>
      </c>
      <c r="AB57" s="209">
        <f t="shared" si="23"/>
        <v>0</v>
      </c>
      <c r="AC57" s="209">
        <f t="shared" si="23"/>
        <v>0</v>
      </c>
      <c r="AD57" s="209">
        <f t="shared" si="23"/>
        <v>0</v>
      </c>
      <c r="AE57" s="209">
        <f t="shared" si="23"/>
        <v>0</v>
      </c>
      <c r="AF57" s="209">
        <f t="shared" si="23"/>
        <v>0</v>
      </c>
      <c r="AG57" s="209">
        <f t="shared" si="23"/>
        <v>0</v>
      </c>
      <c r="AH57" s="209">
        <f t="shared" si="23"/>
        <v>0</v>
      </c>
      <c r="AI57" s="209">
        <f t="shared" si="23"/>
        <v>0</v>
      </c>
      <c r="AJ57" s="209">
        <f t="shared" si="23"/>
        <v>0</v>
      </c>
      <c r="AK57" s="209">
        <f t="shared" si="23"/>
        <v>0</v>
      </c>
      <c r="AL57" s="210">
        <f t="shared" si="23"/>
        <v>0</v>
      </c>
      <c r="AP57" s="53">
        <f t="shared" si="7"/>
        <v>1</v>
      </c>
      <c r="AQ57" s="163" t="e">
        <f t="shared" si="11"/>
        <v>#NUM!</v>
      </c>
      <c r="AR57" s="53">
        <f t="shared" ref="AR57:BE75" si="30">IF($E57+$G57-1&lt;AR$3,-1,AR$3-$E57-$J57+1)</f>
        <v>0</v>
      </c>
      <c r="AS57" s="53">
        <f t="shared" si="30"/>
        <v>-1</v>
      </c>
      <c r="AT57" s="53">
        <f t="shared" si="30"/>
        <v>-1</v>
      </c>
      <c r="AU57" s="53">
        <f t="shared" si="30"/>
        <v>-1</v>
      </c>
      <c r="AV57" s="53">
        <f t="shared" si="30"/>
        <v>-1</v>
      </c>
      <c r="AW57" s="53">
        <f t="shared" si="30"/>
        <v>-1</v>
      </c>
      <c r="AX57" s="53">
        <f t="shared" si="30"/>
        <v>-1</v>
      </c>
      <c r="AY57" s="53">
        <f t="shared" si="30"/>
        <v>-1</v>
      </c>
      <c r="AZ57" s="53">
        <f t="shared" si="30"/>
        <v>-1</v>
      </c>
      <c r="BA57" s="53">
        <f t="shared" si="30"/>
        <v>-1</v>
      </c>
      <c r="BB57" s="53">
        <f t="shared" si="30"/>
        <v>-1</v>
      </c>
      <c r="BC57" s="53">
        <f t="shared" si="30"/>
        <v>-1</v>
      </c>
      <c r="BD57" s="53">
        <f t="shared" si="30"/>
        <v>-1</v>
      </c>
      <c r="BE57" s="53">
        <f t="shared" si="30"/>
        <v>-1</v>
      </c>
      <c r="BG57" s="65">
        <f t="shared" si="25"/>
        <v>0</v>
      </c>
      <c r="BH57" s="65">
        <f t="shared" si="25"/>
        <v>-1</v>
      </c>
      <c r="BI57" s="65">
        <f t="shared" si="25"/>
        <v>-1</v>
      </c>
      <c r="BJ57" s="65">
        <f t="shared" si="25"/>
        <v>-1</v>
      </c>
      <c r="BK57" s="65">
        <f t="shared" si="25"/>
        <v>-1</v>
      </c>
      <c r="BL57" s="65">
        <f t="shared" si="25"/>
        <v>-1</v>
      </c>
      <c r="BM57" s="65">
        <f t="shared" si="25"/>
        <v>-1</v>
      </c>
      <c r="BN57" s="65">
        <f t="shared" si="25"/>
        <v>-1</v>
      </c>
      <c r="BO57" s="65">
        <f t="shared" si="25"/>
        <v>-1</v>
      </c>
      <c r="BP57" s="65">
        <f t="shared" si="25"/>
        <v>-1</v>
      </c>
      <c r="BQ57" s="65">
        <f t="shared" si="25"/>
        <v>-1</v>
      </c>
      <c r="BR57" s="65">
        <f t="shared" si="18"/>
        <v>-1</v>
      </c>
      <c r="BS57" s="65">
        <f t="shared" si="18"/>
        <v>-1</v>
      </c>
      <c r="BT57" s="65">
        <f t="shared" si="18"/>
        <v>-1</v>
      </c>
      <c r="BV57" s="163">
        <f t="shared" si="26"/>
        <v>0</v>
      </c>
      <c r="BW57" s="163">
        <f t="shared" si="26"/>
        <v>0</v>
      </c>
      <c r="BX57" s="163">
        <f t="shared" si="26"/>
        <v>0</v>
      </c>
      <c r="BY57" s="163">
        <f t="shared" si="26"/>
        <v>0</v>
      </c>
      <c r="BZ57" s="163">
        <f t="shared" si="26"/>
        <v>0</v>
      </c>
      <c r="CA57" s="163">
        <f t="shared" si="26"/>
        <v>0</v>
      </c>
      <c r="CB57" s="163">
        <f t="shared" si="26"/>
        <v>0</v>
      </c>
      <c r="CC57" s="163">
        <f t="shared" si="26"/>
        <v>0</v>
      </c>
      <c r="CD57" s="163">
        <f t="shared" si="26"/>
        <v>0</v>
      </c>
      <c r="CE57" s="163">
        <f t="shared" si="26"/>
        <v>0</v>
      </c>
      <c r="CF57" s="163">
        <f t="shared" si="26"/>
        <v>0</v>
      </c>
      <c r="CG57" s="163">
        <f t="shared" si="26"/>
        <v>0</v>
      </c>
      <c r="CH57" s="163">
        <f t="shared" si="26"/>
        <v>0</v>
      </c>
    </row>
    <row r="58" spans="2:86" ht="24" customHeight="1">
      <c r="B58" s="1172"/>
      <c r="C58" s="330">
        <v>54</v>
      </c>
      <c r="D58" s="351" t="str">
        <f>IF('入力③（固定資産台帳）'!CD58=1,'入力③（固定資産台帳）'!C58,"")</f>
        <v/>
      </c>
      <c r="E58" s="352">
        <f>IF('入力③（固定資産台帳）'!CD58=1,'入力③（固定資産台帳）'!D58,0)</f>
        <v>0</v>
      </c>
      <c r="F58" s="353">
        <f>IF('入力③（固定資産台帳）'!CD58=1,'入力③（固定資産台帳）'!F58,0)</f>
        <v>0</v>
      </c>
      <c r="G58" s="60"/>
      <c r="H58" s="60" t="s">
        <v>127</v>
      </c>
      <c r="I58" s="63"/>
      <c r="J58" s="172"/>
      <c r="K58" s="169"/>
      <c r="L58" s="209">
        <f t="shared" si="29"/>
        <v>0</v>
      </c>
      <c r="M58" s="209">
        <f t="shared" si="29"/>
        <v>0</v>
      </c>
      <c r="N58" s="209">
        <f t="shared" si="29"/>
        <v>0</v>
      </c>
      <c r="O58" s="209">
        <f t="shared" si="29"/>
        <v>0</v>
      </c>
      <c r="P58" s="209">
        <f t="shared" si="29"/>
        <v>0</v>
      </c>
      <c r="Q58" s="209">
        <f t="shared" si="29"/>
        <v>0</v>
      </c>
      <c r="R58" s="209">
        <f t="shared" si="29"/>
        <v>0</v>
      </c>
      <c r="S58" s="209">
        <f t="shared" si="27"/>
        <v>0</v>
      </c>
      <c r="T58" s="209">
        <f t="shared" si="27"/>
        <v>0</v>
      </c>
      <c r="U58" s="209">
        <f t="shared" si="27"/>
        <v>0</v>
      </c>
      <c r="V58" s="209">
        <f t="shared" si="27"/>
        <v>0</v>
      </c>
      <c r="W58" s="209">
        <f t="shared" si="27"/>
        <v>0</v>
      </c>
      <c r="X58" s="210">
        <f t="shared" si="27"/>
        <v>0</v>
      </c>
      <c r="Y58" s="211">
        <f t="shared" si="24"/>
        <v>0</v>
      </c>
      <c r="Z58" s="209">
        <f t="shared" si="24"/>
        <v>0</v>
      </c>
      <c r="AA58" s="209">
        <f t="shared" si="24"/>
        <v>0</v>
      </c>
      <c r="AB58" s="209">
        <f t="shared" si="23"/>
        <v>0</v>
      </c>
      <c r="AC58" s="209">
        <f t="shared" si="23"/>
        <v>0</v>
      </c>
      <c r="AD58" s="209">
        <f t="shared" si="23"/>
        <v>0</v>
      </c>
      <c r="AE58" s="209">
        <f t="shared" si="23"/>
        <v>0</v>
      </c>
      <c r="AF58" s="209">
        <f t="shared" si="23"/>
        <v>0</v>
      </c>
      <c r="AG58" s="209">
        <f t="shared" si="23"/>
        <v>0</v>
      </c>
      <c r="AH58" s="209">
        <f t="shared" si="23"/>
        <v>0</v>
      </c>
      <c r="AI58" s="209">
        <f t="shared" si="23"/>
        <v>0</v>
      </c>
      <c r="AJ58" s="209">
        <f t="shared" si="23"/>
        <v>0</v>
      </c>
      <c r="AK58" s="209">
        <f t="shared" si="23"/>
        <v>0</v>
      </c>
      <c r="AL58" s="210">
        <f t="shared" si="23"/>
        <v>0</v>
      </c>
      <c r="AP58" s="53">
        <f t="shared" si="7"/>
        <v>1</v>
      </c>
      <c r="AQ58" s="163" t="e">
        <f t="shared" si="11"/>
        <v>#NUM!</v>
      </c>
      <c r="AR58" s="53">
        <f t="shared" si="30"/>
        <v>0</v>
      </c>
      <c r="AS58" s="53">
        <f t="shared" si="30"/>
        <v>-1</v>
      </c>
      <c r="AT58" s="53">
        <f t="shared" si="30"/>
        <v>-1</v>
      </c>
      <c r="AU58" s="53">
        <f t="shared" si="30"/>
        <v>-1</v>
      </c>
      <c r="AV58" s="53">
        <f t="shared" si="30"/>
        <v>-1</v>
      </c>
      <c r="AW58" s="53">
        <f t="shared" si="30"/>
        <v>-1</v>
      </c>
      <c r="AX58" s="53">
        <f t="shared" si="30"/>
        <v>-1</v>
      </c>
      <c r="AY58" s="53">
        <f t="shared" si="30"/>
        <v>-1</v>
      </c>
      <c r="AZ58" s="53">
        <f t="shared" si="30"/>
        <v>-1</v>
      </c>
      <c r="BA58" s="53">
        <f t="shared" si="30"/>
        <v>-1</v>
      </c>
      <c r="BB58" s="53">
        <f t="shared" si="30"/>
        <v>-1</v>
      </c>
      <c r="BC58" s="53">
        <f t="shared" si="30"/>
        <v>-1</v>
      </c>
      <c r="BD58" s="53">
        <f t="shared" si="30"/>
        <v>-1</v>
      </c>
      <c r="BE58" s="53">
        <f t="shared" si="30"/>
        <v>-1</v>
      </c>
      <c r="BG58" s="65">
        <f t="shared" si="25"/>
        <v>0</v>
      </c>
      <c r="BH58" s="65">
        <f t="shared" si="25"/>
        <v>-1</v>
      </c>
      <c r="BI58" s="65">
        <f t="shared" si="25"/>
        <v>-1</v>
      </c>
      <c r="BJ58" s="65">
        <f t="shared" si="25"/>
        <v>-1</v>
      </c>
      <c r="BK58" s="65">
        <f t="shared" si="25"/>
        <v>-1</v>
      </c>
      <c r="BL58" s="65">
        <f t="shared" si="25"/>
        <v>-1</v>
      </c>
      <c r="BM58" s="65">
        <f t="shared" si="25"/>
        <v>-1</v>
      </c>
      <c r="BN58" s="65">
        <f t="shared" si="25"/>
        <v>-1</v>
      </c>
      <c r="BO58" s="65">
        <f t="shared" si="25"/>
        <v>-1</v>
      </c>
      <c r="BP58" s="65">
        <f t="shared" si="25"/>
        <v>-1</v>
      </c>
      <c r="BQ58" s="65">
        <f t="shared" si="25"/>
        <v>-1</v>
      </c>
      <c r="BR58" s="65">
        <f t="shared" si="18"/>
        <v>-1</v>
      </c>
      <c r="BS58" s="65">
        <f t="shared" si="18"/>
        <v>-1</v>
      </c>
      <c r="BT58" s="65">
        <f t="shared" si="18"/>
        <v>-1</v>
      </c>
      <c r="BV58" s="163">
        <f t="shared" si="26"/>
        <v>0</v>
      </c>
      <c r="BW58" s="163">
        <f t="shared" si="26"/>
        <v>0</v>
      </c>
      <c r="BX58" s="163">
        <f t="shared" si="26"/>
        <v>0</v>
      </c>
      <c r="BY58" s="163">
        <f t="shared" si="26"/>
        <v>0</v>
      </c>
      <c r="BZ58" s="163">
        <f t="shared" si="26"/>
        <v>0</v>
      </c>
      <c r="CA58" s="163">
        <f t="shared" si="26"/>
        <v>0</v>
      </c>
      <c r="CB58" s="163">
        <f t="shared" si="26"/>
        <v>0</v>
      </c>
      <c r="CC58" s="163">
        <f t="shared" si="26"/>
        <v>0</v>
      </c>
      <c r="CD58" s="163">
        <f t="shared" si="26"/>
        <v>0</v>
      </c>
      <c r="CE58" s="163">
        <f t="shared" si="26"/>
        <v>0</v>
      </c>
      <c r="CF58" s="163">
        <f t="shared" si="26"/>
        <v>0</v>
      </c>
      <c r="CG58" s="163">
        <f t="shared" si="26"/>
        <v>0</v>
      </c>
      <c r="CH58" s="163">
        <f t="shared" si="26"/>
        <v>0</v>
      </c>
    </row>
    <row r="59" spans="2:86" ht="24" customHeight="1">
      <c r="B59" s="1172"/>
      <c r="C59" s="330">
        <v>55</v>
      </c>
      <c r="D59" s="351" t="str">
        <f>IF('入力③（固定資産台帳）'!CD59=1,'入力③（固定資産台帳）'!C59,"")</f>
        <v/>
      </c>
      <c r="E59" s="352">
        <f>IF('入力③（固定資産台帳）'!CD59=1,'入力③（固定資産台帳）'!D59,0)</f>
        <v>0</v>
      </c>
      <c r="F59" s="353">
        <f>IF('入力③（固定資産台帳）'!CD59=1,'入力③（固定資産台帳）'!F59,0)</f>
        <v>0</v>
      </c>
      <c r="G59" s="60"/>
      <c r="H59" s="60" t="s">
        <v>127</v>
      </c>
      <c r="I59" s="63"/>
      <c r="J59" s="172"/>
      <c r="K59" s="169"/>
      <c r="L59" s="209">
        <f t="shared" si="29"/>
        <v>0</v>
      </c>
      <c r="M59" s="209">
        <f t="shared" si="29"/>
        <v>0</v>
      </c>
      <c r="N59" s="209">
        <f t="shared" si="29"/>
        <v>0</v>
      </c>
      <c r="O59" s="209">
        <f t="shared" si="29"/>
        <v>0</v>
      </c>
      <c r="P59" s="209">
        <f t="shared" si="29"/>
        <v>0</v>
      </c>
      <c r="Q59" s="209">
        <f t="shared" si="29"/>
        <v>0</v>
      </c>
      <c r="R59" s="209">
        <f t="shared" si="29"/>
        <v>0</v>
      </c>
      <c r="S59" s="209">
        <f t="shared" si="27"/>
        <v>0</v>
      </c>
      <c r="T59" s="209">
        <f t="shared" si="27"/>
        <v>0</v>
      </c>
      <c r="U59" s="209">
        <f t="shared" si="27"/>
        <v>0</v>
      </c>
      <c r="V59" s="209">
        <f t="shared" si="27"/>
        <v>0</v>
      </c>
      <c r="W59" s="209">
        <f t="shared" si="27"/>
        <v>0</v>
      </c>
      <c r="X59" s="210">
        <f t="shared" si="27"/>
        <v>0</v>
      </c>
      <c r="Y59" s="211">
        <f t="shared" si="24"/>
        <v>0</v>
      </c>
      <c r="Z59" s="209">
        <f t="shared" si="24"/>
        <v>0</v>
      </c>
      <c r="AA59" s="209">
        <f t="shared" si="24"/>
        <v>0</v>
      </c>
      <c r="AB59" s="209">
        <f t="shared" si="23"/>
        <v>0</v>
      </c>
      <c r="AC59" s="209">
        <f t="shared" si="23"/>
        <v>0</v>
      </c>
      <c r="AD59" s="209">
        <f t="shared" si="23"/>
        <v>0</v>
      </c>
      <c r="AE59" s="209">
        <f t="shared" si="23"/>
        <v>0</v>
      </c>
      <c r="AF59" s="209">
        <f t="shared" si="23"/>
        <v>0</v>
      </c>
      <c r="AG59" s="209">
        <f t="shared" si="23"/>
        <v>0</v>
      </c>
      <c r="AH59" s="209">
        <f t="shared" si="23"/>
        <v>0</v>
      </c>
      <c r="AI59" s="209">
        <f t="shared" si="23"/>
        <v>0</v>
      </c>
      <c r="AJ59" s="209">
        <f t="shared" si="23"/>
        <v>0</v>
      </c>
      <c r="AK59" s="209">
        <f t="shared" si="23"/>
        <v>0</v>
      </c>
      <c r="AL59" s="210">
        <f t="shared" si="23"/>
        <v>0</v>
      </c>
      <c r="AP59" s="53">
        <f t="shared" si="7"/>
        <v>1</v>
      </c>
      <c r="AQ59" s="163" t="e">
        <f t="shared" si="11"/>
        <v>#NUM!</v>
      </c>
      <c r="AR59" s="53">
        <f t="shared" si="30"/>
        <v>0</v>
      </c>
      <c r="AS59" s="53">
        <f t="shared" si="30"/>
        <v>-1</v>
      </c>
      <c r="AT59" s="53">
        <f t="shared" si="30"/>
        <v>-1</v>
      </c>
      <c r="AU59" s="53">
        <f t="shared" si="30"/>
        <v>-1</v>
      </c>
      <c r="AV59" s="53">
        <f t="shared" si="30"/>
        <v>-1</v>
      </c>
      <c r="AW59" s="53">
        <f t="shared" si="30"/>
        <v>-1</v>
      </c>
      <c r="AX59" s="53">
        <f t="shared" si="30"/>
        <v>-1</v>
      </c>
      <c r="AY59" s="53">
        <f t="shared" si="30"/>
        <v>-1</v>
      </c>
      <c r="AZ59" s="53">
        <f t="shared" si="30"/>
        <v>-1</v>
      </c>
      <c r="BA59" s="53">
        <f t="shared" si="30"/>
        <v>-1</v>
      </c>
      <c r="BB59" s="53">
        <f t="shared" si="30"/>
        <v>-1</v>
      </c>
      <c r="BC59" s="53">
        <f t="shared" si="30"/>
        <v>-1</v>
      </c>
      <c r="BD59" s="53">
        <f t="shared" si="30"/>
        <v>-1</v>
      </c>
      <c r="BE59" s="53">
        <f t="shared" si="30"/>
        <v>-1</v>
      </c>
      <c r="BG59" s="65">
        <f t="shared" si="25"/>
        <v>0</v>
      </c>
      <c r="BH59" s="65">
        <f t="shared" si="25"/>
        <v>-1</v>
      </c>
      <c r="BI59" s="65">
        <f t="shared" si="25"/>
        <v>-1</v>
      </c>
      <c r="BJ59" s="65">
        <f t="shared" si="25"/>
        <v>-1</v>
      </c>
      <c r="BK59" s="65">
        <f t="shared" si="25"/>
        <v>-1</v>
      </c>
      <c r="BL59" s="65">
        <f t="shared" si="25"/>
        <v>-1</v>
      </c>
      <c r="BM59" s="65">
        <f t="shared" si="25"/>
        <v>-1</v>
      </c>
      <c r="BN59" s="65">
        <f t="shared" si="25"/>
        <v>-1</v>
      </c>
      <c r="BO59" s="65">
        <f t="shared" si="25"/>
        <v>-1</v>
      </c>
      <c r="BP59" s="65">
        <f t="shared" si="25"/>
        <v>-1</v>
      </c>
      <c r="BQ59" s="65">
        <f t="shared" si="25"/>
        <v>-1</v>
      </c>
      <c r="BR59" s="65">
        <f t="shared" si="18"/>
        <v>-1</v>
      </c>
      <c r="BS59" s="65">
        <f t="shared" si="18"/>
        <v>-1</v>
      </c>
      <c r="BT59" s="65">
        <f t="shared" si="18"/>
        <v>-1</v>
      </c>
      <c r="BV59" s="163">
        <f t="shared" si="26"/>
        <v>0</v>
      </c>
      <c r="BW59" s="163">
        <f t="shared" si="26"/>
        <v>0</v>
      </c>
      <c r="BX59" s="163">
        <f t="shared" si="26"/>
        <v>0</v>
      </c>
      <c r="BY59" s="163">
        <f t="shared" si="26"/>
        <v>0</v>
      </c>
      <c r="BZ59" s="163">
        <f t="shared" si="26"/>
        <v>0</v>
      </c>
      <c r="CA59" s="163">
        <f t="shared" si="26"/>
        <v>0</v>
      </c>
      <c r="CB59" s="163">
        <f t="shared" si="26"/>
        <v>0</v>
      </c>
      <c r="CC59" s="163">
        <f t="shared" si="26"/>
        <v>0</v>
      </c>
      <c r="CD59" s="163">
        <f t="shared" si="26"/>
        <v>0</v>
      </c>
      <c r="CE59" s="163">
        <f t="shared" si="26"/>
        <v>0</v>
      </c>
      <c r="CF59" s="163">
        <f t="shared" si="26"/>
        <v>0</v>
      </c>
      <c r="CG59" s="163">
        <f t="shared" si="26"/>
        <v>0</v>
      </c>
      <c r="CH59" s="163">
        <f t="shared" si="26"/>
        <v>0</v>
      </c>
    </row>
    <row r="60" spans="2:86" ht="24" customHeight="1">
      <c r="B60" s="1172"/>
      <c r="C60" s="330">
        <v>56</v>
      </c>
      <c r="D60" s="351" t="str">
        <f>IF('入力③（固定資産台帳）'!CD60=1,'入力③（固定資産台帳）'!C60,"")</f>
        <v/>
      </c>
      <c r="E60" s="352">
        <f>IF('入力③（固定資産台帳）'!CD60=1,'入力③（固定資産台帳）'!D60,0)</f>
        <v>0</v>
      </c>
      <c r="F60" s="353">
        <f>IF('入力③（固定資産台帳）'!CD60=1,'入力③（固定資産台帳）'!F60,0)</f>
        <v>0</v>
      </c>
      <c r="G60" s="60"/>
      <c r="H60" s="60" t="s">
        <v>127</v>
      </c>
      <c r="I60" s="63"/>
      <c r="J60" s="172"/>
      <c r="K60" s="169"/>
      <c r="L60" s="209">
        <f t="shared" si="29"/>
        <v>0</v>
      </c>
      <c r="M60" s="209">
        <f t="shared" si="29"/>
        <v>0</v>
      </c>
      <c r="N60" s="209">
        <f t="shared" si="29"/>
        <v>0</v>
      </c>
      <c r="O60" s="209">
        <f t="shared" si="29"/>
        <v>0</v>
      </c>
      <c r="P60" s="209">
        <f t="shared" si="29"/>
        <v>0</v>
      </c>
      <c r="Q60" s="209">
        <f t="shared" si="29"/>
        <v>0</v>
      </c>
      <c r="R60" s="209">
        <f t="shared" si="29"/>
        <v>0</v>
      </c>
      <c r="S60" s="209">
        <f t="shared" si="27"/>
        <v>0</v>
      </c>
      <c r="T60" s="209">
        <f t="shared" si="27"/>
        <v>0</v>
      </c>
      <c r="U60" s="209">
        <f t="shared" si="27"/>
        <v>0</v>
      </c>
      <c r="V60" s="209">
        <f t="shared" si="27"/>
        <v>0</v>
      </c>
      <c r="W60" s="209">
        <f t="shared" si="27"/>
        <v>0</v>
      </c>
      <c r="X60" s="210">
        <f t="shared" si="27"/>
        <v>0</v>
      </c>
      <c r="Y60" s="211">
        <f t="shared" si="24"/>
        <v>0</v>
      </c>
      <c r="Z60" s="209">
        <f t="shared" si="24"/>
        <v>0</v>
      </c>
      <c r="AA60" s="209">
        <f t="shared" si="24"/>
        <v>0</v>
      </c>
      <c r="AB60" s="209">
        <f t="shared" si="23"/>
        <v>0</v>
      </c>
      <c r="AC60" s="209">
        <f t="shared" si="23"/>
        <v>0</v>
      </c>
      <c r="AD60" s="209">
        <f t="shared" si="23"/>
        <v>0</v>
      </c>
      <c r="AE60" s="209">
        <f t="shared" si="23"/>
        <v>0</v>
      </c>
      <c r="AF60" s="209">
        <f t="shared" si="23"/>
        <v>0</v>
      </c>
      <c r="AG60" s="209">
        <f t="shared" si="23"/>
        <v>0</v>
      </c>
      <c r="AH60" s="209">
        <f t="shared" si="23"/>
        <v>0</v>
      </c>
      <c r="AI60" s="209">
        <f t="shared" si="23"/>
        <v>0</v>
      </c>
      <c r="AJ60" s="209">
        <f t="shared" si="23"/>
        <v>0</v>
      </c>
      <c r="AK60" s="209">
        <f t="shared" si="23"/>
        <v>0</v>
      </c>
      <c r="AL60" s="210">
        <f t="shared" si="23"/>
        <v>0</v>
      </c>
      <c r="AP60" s="53">
        <f t="shared" si="7"/>
        <v>1</v>
      </c>
      <c r="AQ60" s="163" t="e">
        <f t="shared" si="11"/>
        <v>#NUM!</v>
      </c>
      <c r="AR60" s="53">
        <f t="shared" si="30"/>
        <v>0</v>
      </c>
      <c r="AS60" s="53">
        <f t="shared" si="30"/>
        <v>-1</v>
      </c>
      <c r="AT60" s="53">
        <f t="shared" si="30"/>
        <v>-1</v>
      </c>
      <c r="AU60" s="53">
        <f t="shared" si="30"/>
        <v>-1</v>
      </c>
      <c r="AV60" s="53">
        <f t="shared" si="30"/>
        <v>-1</v>
      </c>
      <c r="AW60" s="53">
        <f t="shared" si="30"/>
        <v>-1</v>
      </c>
      <c r="AX60" s="53">
        <f t="shared" si="30"/>
        <v>-1</v>
      </c>
      <c r="AY60" s="53">
        <f t="shared" si="30"/>
        <v>-1</v>
      </c>
      <c r="AZ60" s="53">
        <f t="shared" si="30"/>
        <v>-1</v>
      </c>
      <c r="BA60" s="53">
        <f t="shared" si="30"/>
        <v>-1</v>
      </c>
      <c r="BB60" s="53">
        <f t="shared" si="30"/>
        <v>-1</v>
      </c>
      <c r="BC60" s="53">
        <f t="shared" si="30"/>
        <v>-1</v>
      </c>
      <c r="BD60" s="53">
        <f t="shared" si="30"/>
        <v>-1</v>
      </c>
      <c r="BE60" s="53">
        <f t="shared" si="30"/>
        <v>-1</v>
      </c>
      <c r="BG60" s="65">
        <f t="shared" si="25"/>
        <v>0</v>
      </c>
      <c r="BH60" s="65">
        <f t="shared" si="25"/>
        <v>-1</v>
      </c>
      <c r="BI60" s="65">
        <f t="shared" si="25"/>
        <v>-1</v>
      </c>
      <c r="BJ60" s="65">
        <f t="shared" si="25"/>
        <v>-1</v>
      </c>
      <c r="BK60" s="65">
        <f t="shared" si="25"/>
        <v>-1</v>
      </c>
      <c r="BL60" s="65">
        <f t="shared" si="25"/>
        <v>-1</v>
      </c>
      <c r="BM60" s="65">
        <f t="shared" si="25"/>
        <v>-1</v>
      </c>
      <c r="BN60" s="65">
        <f t="shared" si="25"/>
        <v>-1</v>
      </c>
      <c r="BO60" s="65">
        <f t="shared" si="25"/>
        <v>-1</v>
      </c>
      <c r="BP60" s="65">
        <f t="shared" si="25"/>
        <v>-1</v>
      </c>
      <c r="BQ60" s="65">
        <f t="shared" si="25"/>
        <v>-1</v>
      </c>
      <c r="BR60" s="65">
        <f t="shared" si="25"/>
        <v>-1</v>
      </c>
      <c r="BS60" s="65">
        <f t="shared" si="25"/>
        <v>-1</v>
      </c>
      <c r="BT60" s="65">
        <f t="shared" si="25"/>
        <v>-1</v>
      </c>
      <c r="BV60" s="163">
        <f t="shared" si="26"/>
        <v>0</v>
      </c>
      <c r="BW60" s="163">
        <f t="shared" si="26"/>
        <v>0</v>
      </c>
      <c r="BX60" s="163">
        <f t="shared" si="26"/>
        <v>0</v>
      </c>
      <c r="BY60" s="163">
        <f t="shared" si="26"/>
        <v>0</v>
      </c>
      <c r="BZ60" s="163">
        <f t="shared" si="26"/>
        <v>0</v>
      </c>
      <c r="CA60" s="163">
        <f t="shared" si="26"/>
        <v>0</v>
      </c>
      <c r="CB60" s="163">
        <f t="shared" si="26"/>
        <v>0</v>
      </c>
      <c r="CC60" s="163">
        <f t="shared" si="26"/>
        <v>0</v>
      </c>
      <c r="CD60" s="163">
        <f t="shared" si="26"/>
        <v>0</v>
      </c>
      <c r="CE60" s="163">
        <f t="shared" si="26"/>
        <v>0</v>
      </c>
      <c r="CF60" s="163">
        <f t="shared" si="26"/>
        <v>0</v>
      </c>
      <c r="CG60" s="163">
        <f t="shared" si="26"/>
        <v>0</v>
      </c>
      <c r="CH60" s="163">
        <f t="shared" si="26"/>
        <v>0</v>
      </c>
    </row>
    <row r="61" spans="2:86" ht="24" customHeight="1">
      <c r="B61" s="1172"/>
      <c r="C61" s="330">
        <v>57</v>
      </c>
      <c r="D61" s="351" t="str">
        <f>IF('入力③（固定資産台帳）'!CD61=1,'入力③（固定資産台帳）'!C61,"")</f>
        <v/>
      </c>
      <c r="E61" s="352">
        <f>IF('入力③（固定資産台帳）'!CD61=1,'入力③（固定資産台帳）'!D61,0)</f>
        <v>0</v>
      </c>
      <c r="F61" s="353">
        <f>IF('入力③（固定資産台帳）'!CD61=1,'入力③（固定資産台帳）'!F61,0)</f>
        <v>0</v>
      </c>
      <c r="G61" s="60"/>
      <c r="H61" s="60" t="s">
        <v>127</v>
      </c>
      <c r="I61" s="63"/>
      <c r="J61" s="172"/>
      <c r="K61" s="169"/>
      <c r="L61" s="209">
        <f t="shared" si="29"/>
        <v>0</v>
      </c>
      <c r="M61" s="209">
        <f t="shared" si="29"/>
        <v>0</v>
      </c>
      <c r="N61" s="209">
        <f t="shared" si="29"/>
        <v>0</v>
      </c>
      <c r="O61" s="209">
        <f t="shared" si="29"/>
        <v>0</v>
      </c>
      <c r="P61" s="209">
        <f t="shared" si="29"/>
        <v>0</v>
      </c>
      <c r="Q61" s="209">
        <f t="shared" si="29"/>
        <v>0</v>
      </c>
      <c r="R61" s="209">
        <f t="shared" si="29"/>
        <v>0</v>
      </c>
      <c r="S61" s="209">
        <f t="shared" si="27"/>
        <v>0</v>
      </c>
      <c r="T61" s="209">
        <f t="shared" si="27"/>
        <v>0</v>
      </c>
      <c r="U61" s="209">
        <f t="shared" si="27"/>
        <v>0</v>
      </c>
      <c r="V61" s="209">
        <f t="shared" si="27"/>
        <v>0</v>
      </c>
      <c r="W61" s="209">
        <f t="shared" si="27"/>
        <v>0</v>
      </c>
      <c r="X61" s="210">
        <f t="shared" si="27"/>
        <v>0</v>
      </c>
      <c r="Y61" s="211">
        <f t="shared" si="24"/>
        <v>0</v>
      </c>
      <c r="Z61" s="209">
        <f t="shared" si="24"/>
        <v>0</v>
      </c>
      <c r="AA61" s="209">
        <f t="shared" si="24"/>
        <v>0</v>
      </c>
      <c r="AB61" s="209">
        <f t="shared" si="23"/>
        <v>0</v>
      </c>
      <c r="AC61" s="209">
        <f t="shared" si="23"/>
        <v>0</v>
      </c>
      <c r="AD61" s="209">
        <f t="shared" si="23"/>
        <v>0</v>
      </c>
      <c r="AE61" s="209">
        <f t="shared" si="23"/>
        <v>0</v>
      </c>
      <c r="AF61" s="209">
        <f t="shared" si="23"/>
        <v>0</v>
      </c>
      <c r="AG61" s="209">
        <f t="shared" si="23"/>
        <v>0</v>
      </c>
      <c r="AH61" s="209">
        <f t="shared" si="23"/>
        <v>0</v>
      </c>
      <c r="AI61" s="209">
        <f t="shared" si="23"/>
        <v>0</v>
      </c>
      <c r="AJ61" s="209">
        <f t="shared" si="23"/>
        <v>0</v>
      </c>
      <c r="AK61" s="209">
        <f t="shared" si="23"/>
        <v>0</v>
      </c>
      <c r="AL61" s="210">
        <f t="shared" si="23"/>
        <v>0</v>
      </c>
      <c r="AP61" s="53">
        <f t="shared" si="7"/>
        <v>1</v>
      </c>
      <c r="AQ61" s="163" t="e">
        <f t="shared" si="11"/>
        <v>#NUM!</v>
      </c>
      <c r="AR61" s="53">
        <f t="shared" si="30"/>
        <v>0</v>
      </c>
      <c r="AS61" s="53">
        <f t="shared" si="30"/>
        <v>-1</v>
      </c>
      <c r="AT61" s="53">
        <f t="shared" si="30"/>
        <v>-1</v>
      </c>
      <c r="AU61" s="53">
        <f t="shared" si="30"/>
        <v>-1</v>
      </c>
      <c r="AV61" s="53">
        <f t="shared" si="30"/>
        <v>-1</v>
      </c>
      <c r="AW61" s="53">
        <f t="shared" si="30"/>
        <v>-1</v>
      </c>
      <c r="AX61" s="53">
        <f t="shared" si="30"/>
        <v>-1</v>
      </c>
      <c r="AY61" s="53">
        <f t="shared" si="30"/>
        <v>-1</v>
      </c>
      <c r="AZ61" s="53">
        <f t="shared" si="30"/>
        <v>-1</v>
      </c>
      <c r="BA61" s="53">
        <f t="shared" si="30"/>
        <v>-1</v>
      </c>
      <c r="BB61" s="53">
        <f t="shared" si="30"/>
        <v>-1</v>
      </c>
      <c r="BC61" s="53">
        <f t="shared" si="30"/>
        <v>-1</v>
      </c>
      <c r="BD61" s="53">
        <f t="shared" si="30"/>
        <v>-1</v>
      </c>
      <c r="BE61" s="53">
        <f t="shared" si="30"/>
        <v>-1</v>
      </c>
      <c r="BG61" s="65">
        <f t="shared" si="25"/>
        <v>0</v>
      </c>
      <c r="BH61" s="65">
        <f t="shared" si="25"/>
        <v>-1</v>
      </c>
      <c r="BI61" s="65">
        <f t="shared" si="25"/>
        <v>-1</v>
      </c>
      <c r="BJ61" s="65">
        <f t="shared" si="25"/>
        <v>-1</v>
      </c>
      <c r="BK61" s="65">
        <f t="shared" si="25"/>
        <v>-1</v>
      </c>
      <c r="BL61" s="65">
        <f t="shared" si="25"/>
        <v>-1</v>
      </c>
      <c r="BM61" s="65">
        <f t="shared" si="25"/>
        <v>-1</v>
      </c>
      <c r="BN61" s="65">
        <f t="shared" si="25"/>
        <v>-1</v>
      </c>
      <c r="BO61" s="65">
        <f t="shared" si="25"/>
        <v>-1</v>
      </c>
      <c r="BP61" s="65">
        <f t="shared" si="25"/>
        <v>-1</v>
      </c>
      <c r="BQ61" s="65">
        <f t="shared" si="25"/>
        <v>-1</v>
      </c>
      <c r="BR61" s="65">
        <f t="shared" si="25"/>
        <v>-1</v>
      </c>
      <c r="BS61" s="65">
        <f t="shared" si="25"/>
        <v>-1</v>
      </c>
      <c r="BT61" s="65">
        <f t="shared" si="25"/>
        <v>-1</v>
      </c>
      <c r="BV61" s="163">
        <f t="shared" si="26"/>
        <v>0</v>
      </c>
      <c r="BW61" s="163">
        <f t="shared" si="26"/>
        <v>0</v>
      </c>
      <c r="BX61" s="163">
        <f t="shared" si="26"/>
        <v>0</v>
      </c>
      <c r="BY61" s="163">
        <f t="shared" si="26"/>
        <v>0</v>
      </c>
      <c r="BZ61" s="163">
        <f t="shared" si="26"/>
        <v>0</v>
      </c>
      <c r="CA61" s="163">
        <f t="shared" si="26"/>
        <v>0</v>
      </c>
      <c r="CB61" s="163">
        <f t="shared" si="26"/>
        <v>0</v>
      </c>
      <c r="CC61" s="163">
        <f t="shared" si="26"/>
        <v>0</v>
      </c>
      <c r="CD61" s="163">
        <f t="shared" si="26"/>
        <v>0</v>
      </c>
      <c r="CE61" s="163">
        <f t="shared" si="26"/>
        <v>0</v>
      </c>
      <c r="CF61" s="163">
        <f t="shared" si="26"/>
        <v>0</v>
      </c>
      <c r="CG61" s="163">
        <f t="shared" si="26"/>
        <v>0</v>
      </c>
      <c r="CH61" s="163">
        <f t="shared" si="26"/>
        <v>0</v>
      </c>
    </row>
    <row r="62" spans="2:86" ht="24" customHeight="1">
      <c r="B62" s="1172"/>
      <c r="C62" s="330">
        <v>58</v>
      </c>
      <c r="D62" s="351">
        <f>IF('入力③（固定資産台帳）'!CD62=1,'入力③（固定資産台帳）'!C62,"")</f>
        <v>0</v>
      </c>
      <c r="E62" s="352">
        <f>IF('入力③（固定資産台帳）'!CD62=1,'入力③（固定資産台帳）'!D62,0)</f>
        <v>0</v>
      </c>
      <c r="F62" s="353">
        <f>IF('入力③（固定資産台帳）'!CD62=1,'入力③（固定資産台帳）'!F62,0)</f>
        <v>0</v>
      </c>
      <c r="G62" s="60"/>
      <c r="H62" s="60" t="s">
        <v>127</v>
      </c>
      <c r="I62" s="63"/>
      <c r="J62" s="172"/>
      <c r="K62" s="169"/>
      <c r="L62" s="209">
        <f t="shared" si="29"/>
        <v>0</v>
      </c>
      <c r="M62" s="209">
        <f t="shared" si="29"/>
        <v>0</v>
      </c>
      <c r="N62" s="209">
        <f t="shared" si="29"/>
        <v>0</v>
      </c>
      <c r="O62" s="209">
        <f t="shared" si="29"/>
        <v>0</v>
      </c>
      <c r="P62" s="209">
        <f t="shared" si="29"/>
        <v>0</v>
      </c>
      <c r="Q62" s="209">
        <f t="shared" si="29"/>
        <v>0</v>
      </c>
      <c r="R62" s="209">
        <f t="shared" si="29"/>
        <v>0</v>
      </c>
      <c r="S62" s="209">
        <f t="shared" si="27"/>
        <v>0</v>
      </c>
      <c r="T62" s="209">
        <f t="shared" si="27"/>
        <v>0</v>
      </c>
      <c r="U62" s="209">
        <f t="shared" si="27"/>
        <v>0</v>
      </c>
      <c r="V62" s="209">
        <f t="shared" si="27"/>
        <v>0</v>
      </c>
      <c r="W62" s="209">
        <f t="shared" si="27"/>
        <v>0</v>
      </c>
      <c r="X62" s="210">
        <f t="shared" si="27"/>
        <v>0</v>
      </c>
      <c r="Y62" s="211">
        <f t="shared" si="24"/>
        <v>0</v>
      </c>
      <c r="Z62" s="209">
        <f t="shared" si="24"/>
        <v>0</v>
      </c>
      <c r="AA62" s="209">
        <f t="shared" si="24"/>
        <v>0</v>
      </c>
      <c r="AB62" s="209">
        <f t="shared" si="23"/>
        <v>0</v>
      </c>
      <c r="AC62" s="209">
        <f t="shared" si="23"/>
        <v>0</v>
      </c>
      <c r="AD62" s="209">
        <f t="shared" ref="AD62:AL90" si="31">IF($AP62=1,IF(AW62&lt;1,0,IF(AW62&gt;($G62-$J62),0,IF(AW62=($G62-$J62),BZ62,$AQ62-P62))),IF(AW62&lt;1,0,IF(AW62&gt;($G62-$J62),0,IF(AW62=($G62-$J62),BV62,$F62/($G62-$J62)))))</f>
        <v>0</v>
      </c>
      <c r="AE62" s="209">
        <f t="shared" si="31"/>
        <v>0</v>
      </c>
      <c r="AF62" s="209">
        <f t="shared" si="31"/>
        <v>0</v>
      </c>
      <c r="AG62" s="209">
        <f t="shared" si="31"/>
        <v>0</v>
      </c>
      <c r="AH62" s="209">
        <f t="shared" si="31"/>
        <v>0</v>
      </c>
      <c r="AI62" s="209">
        <f t="shared" si="31"/>
        <v>0</v>
      </c>
      <c r="AJ62" s="209">
        <f t="shared" si="31"/>
        <v>0</v>
      </c>
      <c r="AK62" s="209">
        <f t="shared" si="31"/>
        <v>0</v>
      </c>
      <c r="AL62" s="210">
        <f t="shared" si="31"/>
        <v>0</v>
      </c>
      <c r="AP62" s="53">
        <f t="shared" si="7"/>
        <v>1</v>
      </c>
      <c r="AQ62" s="163" t="e">
        <f t="shared" si="11"/>
        <v>#NUM!</v>
      </c>
      <c r="AR62" s="53">
        <f t="shared" si="30"/>
        <v>0</v>
      </c>
      <c r="AS62" s="53">
        <f t="shared" si="30"/>
        <v>-1</v>
      </c>
      <c r="AT62" s="53">
        <f t="shared" si="30"/>
        <v>-1</v>
      </c>
      <c r="AU62" s="53">
        <f t="shared" si="30"/>
        <v>-1</v>
      </c>
      <c r="AV62" s="53">
        <f t="shared" si="30"/>
        <v>-1</v>
      </c>
      <c r="AW62" s="53">
        <f t="shared" si="30"/>
        <v>-1</v>
      </c>
      <c r="AX62" s="53">
        <f t="shared" si="30"/>
        <v>-1</v>
      </c>
      <c r="AY62" s="53">
        <f t="shared" si="30"/>
        <v>-1</v>
      </c>
      <c r="AZ62" s="53">
        <f t="shared" si="30"/>
        <v>-1</v>
      </c>
      <c r="BA62" s="53">
        <f t="shared" si="30"/>
        <v>-1</v>
      </c>
      <c r="BB62" s="53">
        <f t="shared" si="30"/>
        <v>-1</v>
      </c>
      <c r="BC62" s="53">
        <f t="shared" si="30"/>
        <v>-1</v>
      </c>
      <c r="BD62" s="53">
        <f t="shared" si="30"/>
        <v>-1</v>
      </c>
      <c r="BE62" s="53">
        <f t="shared" si="30"/>
        <v>-1</v>
      </c>
      <c r="BG62" s="65">
        <f t="shared" si="25"/>
        <v>0</v>
      </c>
      <c r="BH62" s="65">
        <f t="shared" si="25"/>
        <v>-1</v>
      </c>
      <c r="BI62" s="65">
        <f t="shared" si="25"/>
        <v>-1</v>
      </c>
      <c r="BJ62" s="65">
        <f t="shared" si="25"/>
        <v>-1</v>
      </c>
      <c r="BK62" s="65">
        <f t="shared" si="25"/>
        <v>-1</v>
      </c>
      <c r="BL62" s="65">
        <f t="shared" si="25"/>
        <v>-1</v>
      </c>
      <c r="BM62" s="65">
        <f t="shared" si="25"/>
        <v>-1</v>
      </c>
      <c r="BN62" s="65">
        <f t="shared" si="25"/>
        <v>-1</v>
      </c>
      <c r="BO62" s="65">
        <f t="shared" si="25"/>
        <v>-1</v>
      </c>
      <c r="BP62" s="65">
        <f t="shared" si="25"/>
        <v>-1</v>
      </c>
      <c r="BQ62" s="65">
        <f t="shared" si="25"/>
        <v>-1</v>
      </c>
      <c r="BR62" s="65">
        <f t="shared" si="25"/>
        <v>-1</v>
      </c>
      <c r="BS62" s="65">
        <f t="shared" si="25"/>
        <v>-1</v>
      </c>
      <c r="BT62" s="65">
        <f t="shared" si="25"/>
        <v>-1</v>
      </c>
      <c r="BV62" s="163">
        <f t="shared" si="26"/>
        <v>0</v>
      </c>
      <c r="BW62" s="163">
        <f t="shared" si="26"/>
        <v>0</v>
      </c>
      <c r="BX62" s="163">
        <f t="shared" si="26"/>
        <v>0</v>
      </c>
      <c r="BY62" s="163">
        <f t="shared" si="26"/>
        <v>0</v>
      </c>
      <c r="BZ62" s="163">
        <f t="shared" si="26"/>
        <v>0</v>
      </c>
      <c r="CA62" s="163">
        <f t="shared" si="26"/>
        <v>0</v>
      </c>
      <c r="CB62" s="163">
        <f t="shared" si="26"/>
        <v>0</v>
      </c>
      <c r="CC62" s="163">
        <f t="shared" si="26"/>
        <v>0</v>
      </c>
      <c r="CD62" s="163">
        <f t="shared" si="26"/>
        <v>0</v>
      </c>
      <c r="CE62" s="163">
        <f t="shared" si="26"/>
        <v>0</v>
      </c>
      <c r="CF62" s="163">
        <f t="shared" si="26"/>
        <v>0</v>
      </c>
      <c r="CG62" s="163">
        <f t="shared" si="26"/>
        <v>0</v>
      </c>
      <c r="CH62" s="163">
        <f t="shared" si="26"/>
        <v>0</v>
      </c>
    </row>
    <row r="63" spans="2:86" ht="24" customHeight="1">
      <c r="B63" s="1172"/>
      <c r="C63" s="330">
        <v>59</v>
      </c>
      <c r="D63" s="351">
        <f>IF('入力③（固定資産台帳）'!CD63=1,'入力③（固定資産台帳）'!C63,"")</f>
        <v>0</v>
      </c>
      <c r="E63" s="352">
        <f>IF('入力③（固定資産台帳）'!CD63=1,'入力③（固定資産台帳）'!D63,0)</f>
        <v>0</v>
      </c>
      <c r="F63" s="353">
        <f>IF('入力③（固定資産台帳）'!CD63=1,'入力③（固定資産台帳）'!F63,0)</f>
        <v>0</v>
      </c>
      <c r="G63" s="60"/>
      <c r="H63" s="60" t="s">
        <v>127</v>
      </c>
      <c r="I63" s="63"/>
      <c r="J63" s="172"/>
      <c r="K63" s="169"/>
      <c r="L63" s="209">
        <f t="shared" si="29"/>
        <v>0</v>
      </c>
      <c r="M63" s="209">
        <f t="shared" si="29"/>
        <v>0</v>
      </c>
      <c r="N63" s="209">
        <f t="shared" si="29"/>
        <v>0</v>
      </c>
      <c r="O63" s="209">
        <f t="shared" si="29"/>
        <v>0</v>
      </c>
      <c r="P63" s="209">
        <f t="shared" si="29"/>
        <v>0</v>
      </c>
      <c r="Q63" s="209">
        <f t="shared" si="29"/>
        <v>0</v>
      </c>
      <c r="R63" s="209">
        <f t="shared" si="29"/>
        <v>0</v>
      </c>
      <c r="S63" s="209">
        <f t="shared" si="27"/>
        <v>0</v>
      </c>
      <c r="T63" s="209">
        <f t="shared" si="27"/>
        <v>0</v>
      </c>
      <c r="U63" s="209">
        <f t="shared" si="27"/>
        <v>0</v>
      </c>
      <c r="V63" s="209">
        <f t="shared" si="27"/>
        <v>0</v>
      </c>
      <c r="W63" s="209">
        <f t="shared" si="27"/>
        <v>0</v>
      </c>
      <c r="X63" s="210">
        <f t="shared" si="27"/>
        <v>0</v>
      </c>
      <c r="Y63" s="211">
        <f t="shared" si="24"/>
        <v>0</v>
      </c>
      <c r="Z63" s="209">
        <f t="shared" si="24"/>
        <v>0</v>
      </c>
      <c r="AA63" s="209">
        <f t="shared" si="24"/>
        <v>0</v>
      </c>
      <c r="AB63" s="209">
        <f t="shared" si="24"/>
        <v>0</v>
      </c>
      <c r="AC63" s="209">
        <f t="shared" si="24"/>
        <v>0</v>
      </c>
      <c r="AD63" s="209">
        <f t="shared" si="31"/>
        <v>0</v>
      </c>
      <c r="AE63" s="209">
        <f t="shared" si="31"/>
        <v>0</v>
      </c>
      <c r="AF63" s="209">
        <f t="shared" si="31"/>
        <v>0</v>
      </c>
      <c r="AG63" s="209">
        <f t="shared" si="31"/>
        <v>0</v>
      </c>
      <c r="AH63" s="209">
        <f t="shared" si="31"/>
        <v>0</v>
      </c>
      <c r="AI63" s="209">
        <f t="shared" si="31"/>
        <v>0</v>
      </c>
      <c r="AJ63" s="209">
        <f t="shared" si="31"/>
        <v>0</v>
      </c>
      <c r="AK63" s="209">
        <f t="shared" si="31"/>
        <v>0</v>
      </c>
      <c r="AL63" s="210">
        <f t="shared" si="31"/>
        <v>0</v>
      </c>
      <c r="AP63" s="53">
        <f t="shared" si="7"/>
        <v>1</v>
      </c>
      <c r="AQ63" s="163" t="e">
        <f t="shared" si="11"/>
        <v>#NUM!</v>
      </c>
      <c r="AR63" s="53">
        <f t="shared" si="30"/>
        <v>0</v>
      </c>
      <c r="AS63" s="53">
        <f t="shared" si="30"/>
        <v>-1</v>
      </c>
      <c r="AT63" s="53">
        <f t="shared" si="30"/>
        <v>-1</v>
      </c>
      <c r="AU63" s="53">
        <f t="shared" si="30"/>
        <v>-1</v>
      </c>
      <c r="AV63" s="53">
        <f t="shared" si="30"/>
        <v>-1</v>
      </c>
      <c r="AW63" s="53">
        <f t="shared" si="30"/>
        <v>-1</v>
      </c>
      <c r="AX63" s="53">
        <f t="shared" si="30"/>
        <v>-1</v>
      </c>
      <c r="AY63" s="53">
        <f t="shared" si="30"/>
        <v>-1</v>
      </c>
      <c r="AZ63" s="53">
        <f t="shared" si="30"/>
        <v>-1</v>
      </c>
      <c r="BA63" s="53">
        <f t="shared" si="30"/>
        <v>-1</v>
      </c>
      <c r="BB63" s="53">
        <f t="shared" si="30"/>
        <v>-1</v>
      </c>
      <c r="BC63" s="53">
        <f t="shared" si="30"/>
        <v>-1</v>
      </c>
      <c r="BD63" s="53">
        <f t="shared" si="30"/>
        <v>-1</v>
      </c>
      <c r="BE63" s="53">
        <f t="shared" si="30"/>
        <v>-1</v>
      </c>
      <c r="BG63" s="65">
        <f t="shared" si="25"/>
        <v>0</v>
      </c>
      <c r="BH63" s="65">
        <f t="shared" si="25"/>
        <v>-1</v>
      </c>
      <c r="BI63" s="65">
        <f t="shared" si="25"/>
        <v>-1</v>
      </c>
      <c r="BJ63" s="65">
        <f t="shared" si="25"/>
        <v>-1</v>
      </c>
      <c r="BK63" s="65">
        <f t="shared" si="25"/>
        <v>-1</v>
      </c>
      <c r="BL63" s="65">
        <f t="shared" si="25"/>
        <v>-1</v>
      </c>
      <c r="BM63" s="65">
        <f t="shared" si="25"/>
        <v>-1</v>
      </c>
      <c r="BN63" s="65">
        <f t="shared" si="25"/>
        <v>-1</v>
      </c>
      <c r="BO63" s="65">
        <f t="shared" si="25"/>
        <v>-1</v>
      </c>
      <c r="BP63" s="65">
        <f t="shared" si="25"/>
        <v>-1</v>
      </c>
      <c r="BQ63" s="65">
        <f t="shared" si="25"/>
        <v>-1</v>
      </c>
      <c r="BR63" s="65">
        <f t="shared" si="25"/>
        <v>-1</v>
      </c>
      <c r="BS63" s="65">
        <f t="shared" si="25"/>
        <v>-1</v>
      </c>
      <c r="BT63" s="65">
        <f t="shared" si="25"/>
        <v>-1</v>
      </c>
      <c r="BV63" s="163">
        <f t="shared" si="26"/>
        <v>0</v>
      </c>
      <c r="BW63" s="163">
        <f t="shared" si="26"/>
        <v>0</v>
      </c>
      <c r="BX63" s="163">
        <f t="shared" si="26"/>
        <v>0</v>
      </c>
      <c r="BY63" s="163">
        <f t="shared" si="26"/>
        <v>0</v>
      </c>
      <c r="BZ63" s="163">
        <f t="shared" si="26"/>
        <v>0</v>
      </c>
      <c r="CA63" s="163">
        <f t="shared" si="26"/>
        <v>0</v>
      </c>
      <c r="CB63" s="163">
        <f t="shared" si="26"/>
        <v>0</v>
      </c>
      <c r="CC63" s="163">
        <f t="shared" si="26"/>
        <v>0</v>
      </c>
      <c r="CD63" s="163">
        <f t="shared" si="26"/>
        <v>0</v>
      </c>
      <c r="CE63" s="163">
        <f t="shared" si="26"/>
        <v>0</v>
      </c>
      <c r="CF63" s="163">
        <f t="shared" si="26"/>
        <v>0</v>
      </c>
      <c r="CG63" s="163">
        <f t="shared" si="26"/>
        <v>0</v>
      </c>
      <c r="CH63" s="163">
        <f t="shared" si="26"/>
        <v>0</v>
      </c>
    </row>
    <row r="64" spans="2:86" ht="24" customHeight="1">
      <c r="B64" s="1172"/>
      <c r="C64" s="330">
        <v>60</v>
      </c>
      <c r="D64" s="351" t="str">
        <f>IF('入力③（固定資産台帳）'!CD64=1,'入力③（固定資産台帳）'!C64,"")</f>
        <v/>
      </c>
      <c r="E64" s="352">
        <f>IF('入力③（固定資産台帳）'!CD64=1,'入力③（固定資産台帳）'!D64,0)</f>
        <v>0</v>
      </c>
      <c r="F64" s="353">
        <f>IF('入力③（固定資産台帳）'!CD64=1,'入力③（固定資産台帳）'!F64,0)</f>
        <v>0</v>
      </c>
      <c r="G64" s="60"/>
      <c r="H64" s="60" t="s">
        <v>127</v>
      </c>
      <c r="I64" s="63"/>
      <c r="J64" s="172"/>
      <c r="K64" s="169"/>
      <c r="L64" s="209">
        <f t="shared" si="29"/>
        <v>0</v>
      </c>
      <c r="M64" s="209">
        <f t="shared" si="29"/>
        <v>0</v>
      </c>
      <c r="N64" s="209">
        <f t="shared" si="29"/>
        <v>0</v>
      </c>
      <c r="O64" s="209">
        <f t="shared" si="29"/>
        <v>0</v>
      </c>
      <c r="P64" s="209">
        <f t="shared" si="29"/>
        <v>0</v>
      </c>
      <c r="Q64" s="209">
        <f t="shared" si="29"/>
        <v>0</v>
      </c>
      <c r="R64" s="209">
        <f t="shared" si="29"/>
        <v>0</v>
      </c>
      <c r="S64" s="209">
        <f t="shared" si="27"/>
        <v>0</v>
      </c>
      <c r="T64" s="209">
        <f t="shared" si="27"/>
        <v>0</v>
      </c>
      <c r="U64" s="209">
        <f t="shared" si="27"/>
        <v>0</v>
      </c>
      <c r="V64" s="209">
        <f t="shared" si="27"/>
        <v>0</v>
      </c>
      <c r="W64" s="209">
        <f t="shared" si="27"/>
        <v>0</v>
      </c>
      <c r="X64" s="210">
        <f t="shared" si="27"/>
        <v>0</v>
      </c>
      <c r="Y64" s="211">
        <f t="shared" si="24"/>
        <v>0</v>
      </c>
      <c r="Z64" s="209">
        <f t="shared" si="24"/>
        <v>0</v>
      </c>
      <c r="AA64" s="209">
        <f t="shared" si="24"/>
        <v>0</v>
      </c>
      <c r="AB64" s="209">
        <f t="shared" si="24"/>
        <v>0</v>
      </c>
      <c r="AC64" s="209">
        <f t="shared" si="24"/>
        <v>0</v>
      </c>
      <c r="AD64" s="209">
        <f t="shared" si="31"/>
        <v>0</v>
      </c>
      <c r="AE64" s="209">
        <f t="shared" si="31"/>
        <v>0</v>
      </c>
      <c r="AF64" s="209">
        <f t="shared" si="31"/>
        <v>0</v>
      </c>
      <c r="AG64" s="209">
        <f t="shared" si="31"/>
        <v>0</v>
      </c>
      <c r="AH64" s="209">
        <f t="shared" si="31"/>
        <v>0</v>
      </c>
      <c r="AI64" s="209">
        <f t="shared" si="31"/>
        <v>0</v>
      </c>
      <c r="AJ64" s="209">
        <f t="shared" si="31"/>
        <v>0</v>
      </c>
      <c r="AK64" s="209">
        <f t="shared" si="31"/>
        <v>0</v>
      </c>
      <c r="AL64" s="210">
        <f t="shared" si="31"/>
        <v>0</v>
      </c>
      <c r="AP64" s="53">
        <f t="shared" si="7"/>
        <v>1</v>
      </c>
      <c r="AQ64" s="163" t="e">
        <f t="shared" si="11"/>
        <v>#NUM!</v>
      </c>
      <c r="AR64" s="53">
        <f t="shared" si="30"/>
        <v>0</v>
      </c>
      <c r="AS64" s="53">
        <f t="shared" si="30"/>
        <v>-1</v>
      </c>
      <c r="AT64" s="53">
        <f t="shared" si="30"/>
        <v>-1</v>
      </c>
      <c r="AU64" s="53">
        <f t="shared" si="30"/>
        <v>-1</v>
      </c>
      <c r="AV64" s="53">
        <f t="shared" si="30"/>
        <v>-1</v>
      </c>
      <c r="AW64" s="53">
        <f t="shared" si="30"/>
        <v>-1</v>
      </c>
      <c r="AX64" s="53">
        <f t="shared" si="30"/>
        <v>-1</v>
      </c>
      <c r="AY64" s="53">
        <f t="shared" si="30"/>
        <v>-1</v>
      </c>
      <c r="AZ64" s="53">
        <f t="shared" si="30"/>
        <v>-1</v>
      </c>
      <c r="BA64" s="53">
        <f t="shared" si="30"/>
        <v>-1</v>
      </c>
      <c r="BB64" s="53">
        <f t="shared" si="30"/>
        <v>-1</v>
      </c>
      <c r="BC64" s="53">
        <f t="shared" si="30"/>
        <v>-1</v>
      </c>
      <c r="BD64" s="53">
        <f t="shared" si="30"/>
        <v>-1</v>
      </c>
      <c r="BE64" s="53">
        <f t="shared" si="30"/>
        <v>-1</v>
      </c>
      <c r="BG64" s="65">
        <f t="shared" si="25"/>
        <v>0</v>
      </c>
      <c r="BH64" s="65">
        <f t="shared" si="25"/>
        <v>-1</v>
      </c>
      <c r="BI64" s="65">
        <f t="shared" si="25"/>
        <v>-1</v>
      </c>
      <c r="BJ64" s="65">
        <f t="shared" si="25"/>
        <v>-1</v>
      </c>
      <c r="BK64" s="65">
        <f t="shared" si="25"/>
        <v>-1</v>
      </c>
      <c r="BL64" s="65">
        <f t="shared" si="25"/>
        <v>-1</v>
      </c>
      <c r="BM64" s="65">
        <f t="shared" si="25"/>
        <v>-1</v>
      </c>
      <c r="BN64" s="65">
        <f t="shared" si="25"/>
        <v>-1</v>
      </c>
      <c r="BO64" s="65">
        <f t="shared" si="25"/>
        <v>-1</v>
      </c>
      <c r="BP64" s="65">
        <f t="shared" si="25"/>
        <v>-1</v>
      </c>
      <c r="BQ64" s="65">
        <f t="shared" si="25"/>
        <v>-1</v>
      </c>
      <c r="BR64" s="65">
        <f t="shared" si="25"/>
        <v>-1</v>
      </c>
      <c r="BS64" s="65">
        <f t="shared" si="25"/>
        <v>-1</v>
      </c>
      <c r="BT64" s="65">
        <f t="shared" si="25"/>
        <v>-1</v>
      </c>
      <c r="BV64" s="163">
        <f t="shared" si="26"/>
        <v>0</v>
      </c>
      <c r="BW64" s="163">
        <f t="shared" si="26"/>
        <v>0</v>
      </c>
      <c r="BX64" s="163">
        <f t="shared" si="26"/>
        <v>0</v>
      </c>
      <c r="BY64" s="163">
        <f t="shared" si="26"/>
        <v>0</v>
      </c>
      <c r="BZ64" s="163">
        <f t="shared" si="26"/>
        <v>0</v>
      </c>
      <c r="CA64" s="163">
        <f t="shared" si="26"/>
        <v>0</v>
      </c>
      <c r="CB64" s="163">
        <f t="shared" si="26"/>
        <v>0</v>
      </c>
      <c r="CC64" s="163">
        <f t="shared" si="26"/>
        <v>0</v>
      </c>
      <c r="CD64" s="163">
        <f t="shared" si="26"/>
        <v>0</v>
      </c>
      <c r="CE64" s="163">
        <f t="shared" si="26"/>
        <v>0</v>
      </c>
      <c r="CF64" s="163">
        <f t="shared" si="26"/>
        <v>0</v>
      </c>
      <c r="CG64" s="163">
        <f t="shared" si="26"/>
        <v>0</v>
      </c>
      <c r="CH64" s="163">
        <f t="shared" si="26"/>
        <v>0</v>
      </c>
    </row>
    <row r="65" spans="2:86" ht="24" customHeight="1">
      <c r="B65" s="1172"/>
      <c r="C65" s="330">
        <v>61</v>
      </c>
      <c r="D65" s="351" t="str">
        <f>IF('入力③（固定資産台帳）'!CD65=1,'入力③（固定資産台帳）'!C65,"")</f>
        <v/>
      </c>
      <c r="E65" s="352">
        <f>IF('入力③（固定資産台帳）'!CD65=1,'入力③（固定資産台帳）'!D65,0)</f>
        <v>0</v>
      </c>
      <c r="F65" s="353">
        <f>IF('入力③（固定資産台帳）'!CD65=1,'入力③（固定資産台帳）'!F65,0)</f>
        <v>0</v>
      </c>
      <c r="G65" s="60"/>
      <c r="H65" s="60" t="s">
        <v>127</v>
      </c>
      <c r="I65" s="63"/>
      <c r="J65" s="172"/>
      <c r="K65" s="169"/>
      <c r="L65" s="209">
        <f t="shared" si="29"/>
        <v>0</v>
      </c>
      <c r="M65" s="209">
        <f t="shared" si="29"/>
        <v>0</v>
      </c>
      <c r="N65" s="209">
        <f t="shared" si="29"/>
        <v>0</v>
      </c>
      <c r="O65" s="209">
        <f t="shared" si="29"/>
        <v>0</v>
      </c>
      <c r="P65" s="209">
        <f t="shared" si="29"/>
        <v>0</v>
      </c>
      <c r="Q65" s="209">
        <f t="shared" si="29"/>
        <v>0</v>
      </c>
      <c r="R65" s="209">
        <f t="shared" si="29"/>
        <v>0</v>
      </c>
      <c r="S65" s="209">
        <f t="shared" si="27"/>
        <v>0</v>
      </c>
      <c r="T65" s="209">
        <f t="shared" si="27"/>
        <v>0</v>
      </c>
      <c r="U65" s="209">
        <f t="shared" si="27"/>
        <v>0</v>
      </c>
      <c r="V65" s="209">
        <f t="shared" si="27"/>
        <v>0</v>
      </c>
      <c r="W65" s="209">
        <f t="shared" si="27"/>
        <v>0</v>
      </c>
      <c r="X65" s="210">
        <f t="shared" si="27"/>
        <v>0</v>
      </c>
      <c r="Y65" s="211">
        <f t="shared" si="24"/>
        <v>0</v>
      </c>
      <c r="Z65" s="209">
        <f t="shared" si="24"/>
        <v>0</v>
      </c>
      <c r="AA65" s="209">
        <f t="shared" si="24"/>
        <v>0</v>
      </c>
      <c r="AB65" s="209">
        <f t="shared" si="24"/>
        <v>0</v>
      </c>
      <c r="AC65" s="209">
        <f t="shared" si="24"/>
        <v>0</v>
      </c>
      <c r="AD65" s="209">
        <f t="shared" si="31"/>
        <v>0</v>
      </c>
      <c r="AE65" s="209">
        <f t="shared" si="31"/>
        <v>0</v>
      </c>
      <c r="AF65" s="209">
        <f t="shared" si="31"/>
        <v>0</v>
      </c>
      <c r="AG65" s="209">
        <f t="shared" si="31"/>
        <v>0</v>
      </c>
      <c r="AH65" s="209">
        <f t="shared" si="31"/>
        <v>0</v>
      </c>
      <c r="AI65" s="209">
        <f t="shared" si="31"/>
        <v>0</v>
      </c>
      <c r="AJ65" s="209">
        <f t="shared" si="31"/>
        <v>0</v>
      </c>
      <c r="AK65" s="209">
        <f t="shared" si="31"/>
        <v>0</v>
      </c>
      <c r="AL65" s="210">
        <f t="shared" si="31"/>
        <v>0</v>
      </c>
      <c r="AP65" s="53">
        <f t="shared" si="7"/>
        <v>1</v>
      </c>
      <c r="AQ65" s="163" t="e">
        <f t="shared" si="11"/>
        <v>#NUM!</v>
      </c>
      <c r="AR65" s="53">
        <f t="shared" si="30"/>
        <v>0</v>
      </c>
      <c r="AS65" s="53">
        <f t="shared" si="30"/>
        <v>-1</v>
      </c>
      <c r="AT65" s="53">
        <f t="shared" si="30"/>
        <v>-1</v>
      </c>
      <c r="AU65" s="53">
        <f t="shared" si="30"/>
        <v>-1</v>
      </c>
      <c r="AV65" s="53">
        <f t="shared" si="30"/>
        <v>-1</v>
      </c>
      <c r="AW65" s="53">
        <f t="shared" si="30"/>
        <v>-1</v>
      </c>
      <c r="AX65" s="53">
        <f t="shared" si="30"/>
        <v>-1</v>
      </c>
      <c r="AY65" s="53">
        <f t="shared" si="30"/>
        <v>-1</v>
      </c>
      <c r="AZ65" s="53">
        <f t="shared" si="30"/>
        <v>-1</v>
      </c>
      <c r="BA65" s="53">
        <f t="shared" si="30"/>
        <v>-1</v>
      </c>
      <c r="BB65" s="53">
        <f t="shared" si="30"/>
        <v>-1</v>
      </c>
      <c r="BC65" s="53">
        <f t="shared" si="30"/>
        <v>-1</v>
      </c>
      <c r="BD65" s="53">
        <f t="shared" si="30"/>
        <v>-1</v>
      </c>
      <c r="BE65" s="53">
        <f t="shared" si="30"/>
        <v>-1</v>
      </c>
      <c r="BG65" s="65">
        <f t="shared" si="25"/>
        <v>0</v>
      </c>
      <c r="BH65" s="65">
        <f t="shared" si="25"/>
        <v>-1</v>
      </c>
      <c r="BI65" s="65">
        <f t="shared" si="25"/>
        <v>-1</v>
      </c>
      <c r="BJ65" s="65">
        <f t="shared" si="25"/>
        <v>-1</v>
      </c>
      <c r="BK65" s="65">
        <f t="shared" si="25"/>
        <v>-1</v>
      </c>
      <c r="BL65" s="65">
        <f t="shared" si="25"/>
        <v>-1</v>
      </c>
      <c r="BM65" s="65">
        <f t="shared" si="25"/>
        <v>-1</v>
      </c>
      <c r="BN65" s="65">
        <f t="shared" si="25"/>
        <v>-1</v>
      </c>
      <c r="BO65" s="65">
        <f t="shared" si="25"/>
        <v>-1</v>
      </c>
      <c r="BP65" s="65">
        <f t="shared" si="25"/>
        <v>-1</v>
      </c>
      <c r="BQ65" s="65">
        <f t="shared" si="25"/>
        <v>-1</v>
      </c>
      <c r="BR65" s="65">
        <f t="shared" si="25"/>
        <v>-1</v>
      </c>
      <c r="BS65" s="65">
        <f t="shared" si="25"/>
        <v>-1</v>
      </c>
      <c r="BT65" s="65">
        <f t="shared" si="25"/>
        <v>-1</v>
      </c>
      <c r="BV65" s="163">
        <f t="shared" si="26"/>
        <v>0</v>
      </c>
      <c r="BW65" s="163">
        <f t="shared" si="26"/>
        <v>0</v>
      </c>
      <c r="BX65" s="163">
        <f t="shared" si="26"/>
        <v>0</v>
      </c>
      <c r="BY65" s="163">
        <f t="shared" si="26"/>
        <v>0</v>
      </c>
      <c r="BZ65" s="163">
        <f t="shared" si="26"/>
        <v>0</v>
      </c>
      <c r="CA65" s="163">
        <f t="shared" si="26"/>
        <v>0</v>
      </c>
      <c r="CB65" s="163">
        <f t="shared" si="26"/>
        <v>0</v>
      </c>
      <c r="CC65" s="163">
        <f t="shared" si="26"/>
        <v>0</v>
      </c>
      <c r="CD65" s="163">
        <f t="shared" si="26"/>
        <v>0</v>
      </c>
      <c r="CE65" s="163">
        <f t="shared" si="26"/>
        <v>0</v>
      </c>
      <c r="CF65" s="163">
        <f t="shared" si="26"/>
        <v>0</v>
      </c>
      <c r="CG65" s="163">
        <f t="shared" si="26"/>
        <v>0</v>
      </c>
      <c r="CH65" s="163">
        <f t="shared" si="26"/>
        <v>0</v>
      </c>
    </row>
    <row r="66" spans="2:86" ht="24" customHeight="1">
      <c r="B66" s="1172"/>
      <c r="C66" s="330">
        <v>62</v>
      </c>
      <c r="D66" s="351" t="str">
        <f>IF('入力③（固定資産台帳）'!CD66=1,'入力③（固定資産台帳）'!C66,"")</f>
        <v/>
      </c>
      <c r="E66" s="352">
        <f>IF('入力③（固定資産台帳）'!CD66=1,'入力③（固定資産台帳）'!D66,0)</f>
        <v>0</v>
      </c>
      <c r="F66" s="353">
        <f>IF('入力③（固定資産台帳）'!CD66=1,'入力③（固定資産台帳）'!F66,0)</f>
        <v>0</v>
      </c>
      <c r="G66" s="60"/>
      <c r="H66" s="60" t="s">
        <v>127</v>
      </c>
      <c r="I66" s="63"/>
      <c r="J66" s="172"/>
      <c r="K66" s="169"/>
      <c r="L66" s="209">
        <f t="shared" si="29"/>
        <v>0</v>
      </c>
      <c r="M66" s="209">
        <f t="shared" si="29"/>
        <v>0</v>
      </c>
      <c r="N66" s="209">
        <f t="shared" si="29"/>
        <v>0</v>
      </c>
      <c r="O66" s="209">
        <f t="shared" si="29"/>
        <v>0</v>
      </c>
      <c r="P66" s="209">
        <f t="shared" si="29"/>
        <v>0</v>
      </c>
      <c r="Q66" s="209">
        <f t="shared" si="29"/>
        <v>0</v>
      </c>
      <c r="R66" s="209">
        <f t="shared" si="29"/>
        <v>0</v>
      </c>
      <c r="S66" s="209">
        <f t="shared" si="27"/>
        <v>0</v>
      </c>
      <c r="T66" s="209">
        <f t="shared" si="27"/>
        <v>0</v>
      </c>
      <c r="U66" s="209">
        <f t="shared" si="27"/>
        <v>0</v>
      </c>
      <c r="V66" s="209">
        <f t="shared" si="27"/>
        <v>0</v>
      </c>
      <c r="W66" s="209">
        <f t="shared" si="27"/>
        <v>0</v>
      </c>
      <c r="X66" s="210">
        <f t="shared" si="27"/>
        <v>0</v>
      </c>
      <c r="Y66" s="211">
        <f t="shared" si="24"/>
        <v>0</v>
      </c>
      <c r="Z66" s="209">
        <f t="shared" si="24"/>
        <v>0</v>
      </c>
      <c r="AA66" s="209">
        <f t="shared" si="24"/>
        <v>0</v>
      </c>
      <c r="AB66" s="209">
        <f t="shared" si="24"/>
        <v>0</v>
      </c>
      <c r="AC66" s="209">
        <f t="shared" si="24"/>
        <v>0</v>
      </c>
      <c r="AD66" s="209">
        <f t="shared" si="31"/>
        <v>0</v>
      </c>
      <c r="AE66" s="209">
        <f t="shared" si="31"/>
        <v>0</v>
      </c>
      <c r="AF66" s="209">
        <f t="shared" si="31"/>
        <v>0</v>
      </c>
      <c r="AG66" s="209">
        <f t="shared" si="31"/>
        <v>0</v>
      </c>
      <c r="AH66" s="209">
        <f t="shared" si="31"/>
        <v>0</v>
      </c>
      <c r="AI66" s="209">
        <f t="shared" si="31"/>
        <v>0</v>
      </c>
      <c r="AJ66" s="209">
        <f t="shared" si="31"/>
        <v>0</v>
      </c>
      <c r="AK66" s="209">
        <f t="shared" si="31"/>
        <v>0</v>
      </c>
      <c r="AL66" s="210">
        <f t="shared" si="31"/>
        <v>0</v>
      </c>
      <c r="AP66" s="53">
        <f t="shared" si="7"/>
        <v>1</v>
      </c>
      <c r="AQ66" s="163" t="e">
        <f t="shared" si="11"/>
        <v>#NUM!</v>
      </c>
      <c r="AR66" s="53">
        <f t="shared" si="30"/>
        <v>0</v>
      </c>
      <c r="AS66" s="53">
        <f t="shared" si="30"/>
        <v>-1</v>
      </c>
      <c r="AT66" s="53">
        <f t="shared" si="30"/>
        <v>-1</v>
      </c>
      <c r="AU66" s="53">
        <f t="shared" si="30"/>
        <v>-1</v>
      </c>
      <c r="AV66" s="53">
        <f t="shared" si="30"/>
        <v>-1</v>
      </c>
      <c r="AW66" s="53">
        <f t="shared" si="30"/>
        <v>-1</v>
      </c>
      <c r="AX66" s="53">
        <f t="shared" si="30"/>
        <v>-1</v>
      </c>
      <c r="AY66" s="53">
        <f t="shared" si="30"/>
        <v>-1</v>
      </c>
      <c r="AZ66" s="53">
        <f t="shared" si="30"/>
        <v>-1</v>
      </c>
      <c r="BA66" s="53">
        <f t="shared" si="30"/>
        <v>-1</v>
      </c>
      <c r="BB66" s="53">
        <f t="shared" si="30"/>
        <v>-1</v>
      </c>
      <c r="BC66" s="53">
        <f t="shared" si="30"/>
        <v>-1</v>
      </c>
      <c r="BD66" s="53">
        <f t="shared" si="30"/>
        <v>-1</v>
      </c>
      <c r="BE66" s="53">
        <f t="shared" si="30"/>
        <v>-1</v>
      </c>
      <c r="BG66" s="65">
        <f t="shared" si="25"/>
        <v>0</v>
      </c>
      <c r="BH66" s="65">
        <f t="shared" si="25"/>
        <v>-1</v>
      </c>
      <c r="BI66" s="65">
        <f t="shared" si="25"/>
        <v>-1</v>
      </c>
      <c r="BJ66" s="65">
        <f t="shared" si="25"/>
        <v>-1</v>
      </c>
      <c r="BK66" s="65">
        <f t="shared" si="25"/>
        <v>-1</v>
      </c>
      <c r="BL66" s="65">
        <f t="shared" si="25"/>
        <v>-1</v>
      </c>
      <c r="BM66" s="65">
        <f t="shared" si="25"/>
        <v>-1</v>
      </c>
      <c r="BN66" s="65">
        <f t="shared" si="25"/>
        <v>-1</v>
      </c>
      <c r="BO66" s="65">
        <f t="shared" si="25"/>
        <v>-1</v>
      </c>
      <c r="BP66" s="65">
        <f t="shared" si="25"/>
        <v>-1</v>
      </c>
      <c r="BQ66" s="65">
        <f t="shared" si="25"/>
        <v>-1</v>
      </c>
      <c r="BR66" s="65">
        <f t="shared" si="25"/>
        <v>-1</v>
      </c>
      <c r="BS66" s="65">
        <f t="shared" si="25"/>
        <v>-1</v>
      </c>
      <c r="BT66" s="65">
        <f t="shared" si="25"/>
        <v>-1</v>
      </c>
      <c r="BV66" s="163">
        <f t="shared" si="26"/>
        <v>0</v>
      </c>
      <c r="BW66" s="163">
        <f t="shared" si="26"/>
        <v>0</v>
      </c>
      <c r="BX66" s="163">
        <f t="shared" si="26"/>
        <v>0</v>
      </c>
      <c r="BY66" s="163">
        <f t="shared" si="26"/>
        <v>0</v>
      </c>
      <c r="BZ66" s="163">
        <f t="shared" si="26"/>
        <v>0</v>
      </c>
      <c r="CA66" s="163">
        <f t="shared" si="26"/>
        <v>0</v>
      </c>
      <c r="CB66" s="163">
        <f t="shared" si="26"/>
        <v>0</v>
      </c>
      <c r="CC66" s="163">
        <f t="shared" si="26"/>
        <v>0</v>
      </c>
      <c r="CD66" s="163">
        <f t="shared" si="26"/>
        <v>0</v>
      </c>
      <c r="CE66" s="163">
        <f t="shared" si="26"/>
        <v>0</v>
      </c>
      <c r="CF66" s="163">
        <f t="shared" si="26"/>
        <v>0</v>
      </c>
      <c r="CG66" s="163">
        <f t="shared" si="26"/>
        <v>0</v>
      </c>
      <c r="CH66" s="163">
        <f t="shared" si="26"/>
        <v>0</v>
      </c>
    </row>
    <row r="67" spans="2:86" ht="24" customHeight="1">
      <c r="B67" s="1172"/>
      <c r="C67" s="330">
        <v>63</v>
      </c>
      <c r="D67" s="351" t="str">
        <f>IF('入力③（固定資産台帳）'!CD67=1,'入力③（固定資産台帳）'!C67,"")</f>
        <v/>
      </c>
      <c r="E67" s="352">
        <f>IF('入力③（固定資産台帳）'!CD67=1,'入力③（固定資産台帳）'!D67,0)</f>
        <v>0</v>
      </c>
      <c r="F67" s="353">
        <f>IF('入力③（固定資産台帳）'!CD67=1,'入力③（固定資産台帳）'!F67,0)</f>
        <v>0</v>
      </c>
      <c r="G67" s="60"/>
      <c r="H67" s="60" t="s">
        <v>127</v>
      </c>
      <c r="I67" s="63"/>
      <c r="J67" s="172"/>
      <c r="K67" s="169"/>
      <c r="L67" s="209">
        <f t="shared" si="29"/>
        <v>0</v>
      </c>
      <c r="M67" s="209">
        <f t="shared" si="29"/>
        <v>0</v>
      </c>
      <c r="N67" s="209">
        <f t="shared" si="29"/>
        <v>0</v>
      </c>
      <c r="O67" s="209">
        <f t="shared" si="29"/>
        <v>0</v>
      </c>
      <c r="P67" s="209">
        <f t="shared" si="29"/>
        <v>0</v>
      </c>
      <c r="Q67" s="209">
        <f t="shared" si="29"/>
        <v>0</v>
      </c>
      <c r="R67" s="209">
        <f t="shared" si="29"/>
        <v>0</v>
      </c>
      <c r="S67" s="209">
        <f t="shared" si="27"/>
        <v>0</v>
      </c>
      <c r="T67" s="209">
        <f t="shared" si="27"/>
        <v>0</v>
      </c>
      <c r="U67" s="209">
        <f t="shared" si="27"/>
        <v>0</v>
      </c>
      <c r="V67" s="209">
        <f t="shared" si="27"/>
        <v>0</v>
      </c>
      <c r="W67" s="209">
        <f t="shared" si="27"/>
        <v>0</v>
      </c>
      <c r="X67" s="210">
        <f t="shared" si="27"/>
        <v>0</v>
      </c>
      <c r="Y67" s="211">
        <f t="shared" si="24"/>
        <v>0</v>
      </c>
      <c r="Z67" s="209">
        <f t="shared" si="24"/>
        <v>0</v>
      </c>
      <c r="AA67" s="209">
        <f t="shared" si="24"/>
        <v>0</v>
      </c>
      <c r="AB67" s="209">
        <f t="shared" si="24"/>
        <v>0</v>
      </c>
      <c r="AC67" s="209">
        <f t="shared" si="24"/>
        <v>0</v>
      </c>
      <c r="AD67" s="209">
        <f t="shared" si="31"/>
        <v>0</v>
      </c>
      <c r="AE67" s="209">
        <f t="shared" si="31"/>
        <v>0</v>
      </c>
      <c r="AF67" s="209">
        <f t="shared" si="31"/>
        <v>0</v>
      </c>
      <c r="AG67" s="209">
        <f t="shared" si="31"/>
        <v>0</v>
      </c>
      <c r="AH67" s="209">
        <f t="shared" si="31"/>
        <v>0</v>
      </c>
      <c r="AI67" s="209">
        <f t="shared" si="31"/>
        <v>0</v>
      </c>
      <c r="AJ67" s="209">
        <f t="shared" si="31"/>
        <v>0</v>
      </c>
      <c r="AK67" s="209">
        <f t="shared" si="31"/>
        <v>0</v>
      </c>
      <c r="AL67" s="210">
        <f t="shared" si="31"/>
        <v>0</v>
      </c>
      <c r="AP67" s="53">
        <f t="shared" si="7"/>
        <v>1</v>
      </c>
      <c r="AQ67" s="163" t="e">
        <f t="shared" si="11"/>
        <v>#NUM!</v>
      </c>
      <c r="AR67" s="53">
        <f t="shared" si="30"/>
        <v>0</v>
      </c>
      <c r="AS67" s="53">
        <f t="shared" si="30"/>
        <v>-1</v>
      </c>
      <c r="AT67" s="53">
        <f t="shared" si="30"/>
        <v>-1</v>
      </c>
      <c r="AU67" s="53">
        <f t="shared" si="30"/>
        <v>-1</v>
      </c>
      <c r="AV67" s="53">
        <f t="shared" si="30"/>
        <v>-1</v>
      </c>
      <c r="AW67" s="53">
        <f t="shared" si="30"/>
        <v>-1</v>
      </c>
      <c r="AX67" s="53">
        <f t="shared" si="30"/>
        <v>-1</v>
      </c>
      <c r="AY67" s="53">
        <f t="shared" si="30"/>
        <v>-1</v>
      </c>
      <c r="AZ67" s="53">
        <f t="shared" si="30"/>
        <v>-1</v>
      </c>
      <c r="BA67" s="53">
        <f t="shared" si="30"/>
        <v>-1</v>
      </c>
      <c r="BB67" s="53">
        <f t="shared" si="30"/>
        <v>-1</v>
      </c>
      <c r="BC67" s="53">
        <f t="shared" si="30"/>
        <v>-1</v>
      </c>
      <c r="BD67" s="53">
        <f t="shared" si="30"/>
        <v>-1</v>
      </c>
      <c r="BE67" s="53">
        <f t="shared" si="30"/>
        <v>-1</v>
      </c>
      <c r="BG67" s="65">
        <f t="shared" si="25"/>
        <v>0</v>
      </c>
      <c r="BH67" s="65">
        <f t="shared" si="25"/>
        <v>-1</v>
      </c>
      <c r="BI67" s="65">
        <f t="shared" si="25"/>
        <v>-1</v>
      </c>
      <c r="BJ67" s="65">
        <f t="shared" si="25"/>
        <v>-1</v>
      </c>
      <c r="BK67" s="65">
        <f t="shared" si="25"/>
        <v>-1</v>
      </c>
      <c r="BL67" s="65">
        <f t="shared" si="25"/>
        <v>-1</v>
      </c>
      <c r="BM67" s="65">
        <f t="shared" si="25"/>
        <v>-1</v>
      </c>
      <c r="BN67" s="65">
        <f t="shared" si="25"/>
        <v>-1</v>
      </c>
      <c r="BO67" s="65">
        <f t="shared" si="25"/>
        <v>-1</v>
      </c>
      <c r="BP67" s="65">
        <f t="shared" si="25"/>
        <v>-1</v>
      </c>
      <c r="BQ67" s="65">
        <f t="shared" si="25"/>
        <v>-1</v>
      </c>
      <c r="BR67" s="65">
        <f t="shared" si="25"/>
        <v>-1</v>
      </c>
      <c r="BS67" s="65">
        <f t="shared" si="25"/>
        <v>-1</v>
      </c>
      <c r="BT67" s="65">
        <f t="shared" si="25"/>
        <v>-1</v>
      </c>
      <c r="BV67" s="163">
        <f t="shared" si="26"/>
        <v>0</v>
      </c>
      <c r="BW67" s="163">
        <f t="shared" si="26"/>
        <v>0</v>
      </c>
      <c r="BX67" s="163">
        <f t="shared" si="26"/>
        <v>0</v>
      </c>
      <c r="BY67" s="163">
        <f t="shared" si="26"/>
        <v>0</v>
      </c>
      <c r="BZ67" s="163">
        <f t="shared" si="26"/>
        <v>0</v>
      </c>
      <c r="CA67" s="163">
        <f t="shared" si="26"/>
        <v>0</v>
      </c>
      <c r="CB67" s="163">
        <f t="shared" si="26"/>
        <v>0</v>
      </c>
      <c r="CC67" s="163">
        <f t="shared" si="26"/>
        <v>0</v>
      </c>
      <c r="CD67" s="163">
        <f t="shared" si="26"/>
        <v>0</v>
      </c>
      <c r="CE67" s="163">
        <f t="shared" si="26"/>
        <v>0</v>
      </c>
      <c r="CF67" s="163">
        <f t="shared" si="26"/>
        <v>0</v>
      </c>
      <c r="CG67" s="163">
        <f t="shared" si="26"/>
        <v>0</v>
      </c>
      <c r="CH67" s="163">
        <f t="shared" si="26"/>
        <v>0</v>
      </c>
    </row>
    <row r="68" spans="2:86" ht="24" customHeight="1">
      <c r="B68" s="1172"/>
      <c r="C68" s="330">
        <v>64</v>
      </c>
      <c r="D68" s="351" t="str">
        <f>IF('入力③（固定資産台帳）'!CD68=1,'入力③（固定資産台帳）'!C68,"")</f>
        <v/>
      </c>
      <c r="E68" s="352">
        <f>IF('入力③（固定資産台帳）'!CD68=1,'入力③（固定資産台帳）'!D68,0)</f>
        <v>0</v>
      </c>
      <c r="F68" s="353">
        <f>IF('入力③（固定資産台帳）'!CD68=1,'入力③（固定資産台帳）'!F68,0)</f>
        <v>0</v>
      </c>
      <c r="G68" s="60"/>
      <c r="H68" s="60" t="s">
        <v>127</v>
      </c>
      <c r="I68" s="63"/>
      <c r="J68" s="172"/>
      <c r="K68" s="169"/>
      <c r="L68" s="209">
        <f t="shared" si="29"/>
        <v>0</v>
      </c>
      <c r="M68" s="209">
        <f t="shared" si="29"/>
        <v>0</v>
      </c>
      <c r="N68" s="209">
        <f t="shared" si="29"/>
        <v>0</v>
      </c>
      <c r="O68" s="209">
        <f t="shared" si="29"/>
        <v>0</v>
      </c>
      <c r="P68" s="209">
        <f t="shared" si="29"/>
        <v>0</v>
      </c>
      <c r="Q68" s="209">
        <f t="shared" si="29"/>
        <v>0</v>
      </c>
      <c r="R68" s="209">
        <f t="shared" si="29"/>
        <v>0</v>
      </c>
      <c r="S68" s="209">
        <f t="shared" si="27"/>
        <v>0</v>
      </c>
      <c r="T68" s="209">
        <f t="shared" si="27"/>
        <v>0</v>
      </c>
      <c r="U68" s="209">
        <f t="shared" si="27"/>
        <v>0</v>
      </c>
      <c r="V68" s="209">
        <f t="shared" si="27"/>
        <v>0</v>
      </c>
      <c r="W68" s="209">
        <f t="shared" si="27"/>
        <v>0</v>
      </c>
      <c r="X68" s="210">
        <f t="shared" si="27"/>
        <v>0</v>
      </c>
      <c r="Y68" s="211">
        <f t="shared" si="24"/>
        <v>0</v>
      </c>
      <c r="Z68" s="209">
        <f t="shared" si="24"/>
        <v>0</v>
      </c>
      <c r="AA68" s="209">
        <f t="shared" si="24"/>
        <v>0</v>
      </c>
      <c r="AB68" s="209">
        <f t="shared" si="24"/>
        <v>0</v>
      </c>
      <c r="AC68" s="209">
        <f t="shared" si="24"/>
        <v>0</v>
      </c>
      <c r="AD68" s="209">
        <f t="shared" si="31"/>
        <v>0</v>
      </c>
      <c r="AE68" s="209">
        <f t="shared" si="31"/>
        <v>0</v>
      </c>
      <c r="AF68" s="209">
        <f t="shared" si="31"/>
        <v>0</v>
      </c>
      <c r="AG68" s="209">
        <f t="shared" si="31"/>
        <v>0</v>
      </c>
      <c r="AH68" s="209">
        <f t="shared" si="31"/>
        <v>0</v>
      </c>
      <c r="AI68" s="209">
        <f t="shared" si="31"/>
        <v>0</v>
      </c>
      <c r="AJ68" s="209">
        <f t="shared" si="31"/>
        <v>0</v>
      </c>
      <c r="AK68" s="209">
        <f t="shared" si="31"/>
        <v>0</v>
      </c>
      <c r="AL68" s="210">
        <f t="shared" si="31"/>
        <v>0</v>
      </c>
      <c r="AP68" s="53">
        <f t="shared" si="7"/>
        <v>1</v>
      </c>
      <c r="AQ68" s="163" t="e">
        <f t="shared" si="11"/>
        <v>#NUM!</v>
      </c>
      <c r="AR68" s="53">
        <f t="shared" si="30"/>
        <v>0</v>
      </c>
      <c r="AS68" s="53">
        <f t="shared" si="30"/>
        <v>-1</v>
      </c>
      <c r="AT68" s="53">
        <f t="shared" si="30"/>
        <v>-1</v>
      </c>
      <c r="AU68" s="53">
        <f t="shared" si="30"/>
        <v>-1</v>
      </c>
      <c r="AV68" s="53">
        <f t="shared" si="30"/>
        <v>-1</v>
      </c>
      <c r="AW68" s="53">
        <f t="shared" si="30"/>
        <v>-1</v>
      </c>
      <c r="AX68" s="53">
        <f t="shared" si="30"/>
        <v>-1</v>
      </c>
      <c r="AY68" s="53">
        <f t="shared" si="30"/>
        <v>-1</v>
      </c>
      <c r="AZ68" s="53">
        <f t="shared" si="30"/>
        <v>-1</v>
      </c>
      <c r="BA68" s="53">
        <f t="shared" si="30"/>
        <v>-1</v>
      </c>
      <c r="BB68" s="53">
        <f t="shared" si="30"/>
        <v>-1</v>
      </c>
      <c r="BC68" s="53">
        <f t="shared" si="30"/>
        <v>-1</v>
      </c>
      <c r="BD68" s="53">
        <f t="shared" si="30"/>
        <v>-1</v>
      </c>
      <c r="BE68" s="53">
        <f t="shared" si="30"/>
        <v>-1</v>
      </c>
      <c r="BG68" s="65">
        <f t="shared" si="25"/>
        <v>0</v>
      </c>
      <c r="BH68" s="65">
        <f t="shared" si="25"/>
        <v>-1</v>
      </c>
      <c r="BI68" s="65">
        <f t="shared" si="25"/>
        <v>-1</v>
      </c>
      <c r="BJ68" s="65">
        <f t="shared" si="25"/>
        <v>-1</v>
      </c>
      <c r="BK68" s="65">
        <f t="shared" si="25"/>
        <v>-1</v>
      </c>
      <c r="BL68" s="65">
        <f t="shared" si="25"/>
        <v>-1</v>
      </c>
      <c r="BM68" s="65">
        <f t="shared" si="25"/>
        <v>-1</v>
      </c>
      <c r="BN68" s="65">
        <f t="shared" si="25"/>
        <v>-1</v>
      </c>
      <c r="BO68" s="65">
        <f t="shared" si="25"/>
        <v>-1</v>
      </c>
      <c r="BP68" s="65">
        <f t="shared" si="25"/>
        <v>-1</v>
      </c>
      <c r="BQ68" s="65">
        <f t="shared" si="25"/>
        <v>-1</v>
      </c>
      <c r="BR68" s="65">
        <f t="shared" si="25"/>
        <v>-1</v>
      </c>
      <c r="BS68" s="65">
        <f t="shared" si="25"/>
        <v>-1</v>
      </c>
      <c r="BT68" s="65">
        <f t="shared" ref="BR68:BT83" si="32">IF($E68+$G68+$J68-1&lt;BT$3,-1,BT$3-$E68+1)</f>
        <v>-1</v>
      </c>
      <c r="BV68" s="163">
        <f t="shared" si="26"/>
        <v>0</v>
      </c>
      <c r="BW68" s="163">
        <f t="shared" si="26"/>
        <v>0</v>
      </c>
      <c r="BX68" s="163">
        <f t="shared" si="26"/>
        <v>0</v>
      </c>
      <c r="BY68" s="163">
        <f t="shared" si="26"/>
        <v>0</v>
      </c>
      <c r="BZ68" s="163">
        <f t="shared" si="26"/>
        <v>0</v>
      </c>
      <c r="CA68" s="163">
        <f t="shared" si="26"/>
        <v>0</v>
      </c>
      <c r="CB68" s="163">
        <f t="shared" si="26"/>
        <v>0</v>
      </c>
      <c r="CC68" s="163">
        <f t="shared" si="26"/>
        <v>0</v>
      </c>
      <c r="CD68" s="163">
        <f t="shared" si="26"/>
        <v>0</v>
      </c>
      <c r="CE68" s="163">
        <f t="shared" si="26"/>
        <v>0</v>
      </c>
      <c r="CF68" s="163">
        <f t="shared" si="26"/>
        <v>0</v>
      </c>
      <c r="CG68" s="163">
        <f t="shared" si="26"/>
        <v>0</v>
      </c>
      <c r="CH68" s="163">
        <f t="shared" si="26"/>
        <v>0</v>
      </c>
    </row>
    <row r="69" spans="2:86" ht="24" customHeight="1">
      <c r="B69" s="1172"/>
      <c r="C69" s="330">
        <v>65</v>
      </c>
      <c r="D69" s="351" t="str">
        <f>IF('入力③（固定資産台帳）'!CD69=1,'入力③（固定資産台帳）'!C69,"")</f>
        <v/>
      </c>
      <c r="E69" s="352">
        <f>IF('入力③（固定資産台帳）'!CD69=1,'入力③（固定資産台帳）'!D69,0)</f>
        <v>0</v>
      </c>
      <c r="F69" s="353">
        <f>IF('入力③（固定資産台帳）'!CD69=1,'入力③（固定資産台帳）'!F69,0)</f>
        <v>0</v>
      </c>
      <c r="G69" s="60"/>
      <c r="H69" s="60" t="s">
        <v>127</v>
      </c>
      <c r="I69" s="63"/>
      <c r="J69" s="172"/>
      <c r="K69" s="169"/>
      <c r="L69" s="209">
        <f t="shared" si="29"/>
        <v>0</v>
      </c>
      <c r="M69" s="209">
        <f t="shared" si="29"/>
        <v>0</v>
      </c>
      <c r="N69" s="209">
        <f t="shared" si="29"/>
        <v>0</v>
      </c>
      <c r="O69" s="209">
        <f t="shared" si="29"/>
        <v>0</v>
      </c>
      <c r="P69" s="209">
        <f t="shared" si="29"/>
        <v>0</v>
      </c>
      <c r="Q69" s="209">
        <f t="shared" si="29"/>
        <v>0</v>
      </c>
      <c r="R69" s="209">
        <f t="shared" si="29"/>
        <v>0</v>
      </c>
      <c r="S69" s="209">
        <f t="shared" si="27"/>
        <v>0</v>
      </c>
      <c r="T69" s="209">
        <f t="shared" si="27"/>
        <v>0</v>
      </c>
      <c r="U69" s="209">
        <f t="shared" si="27"/>
        <v>0</v>
      </c>
      <c r="V69" s="209">
        <f t="shared" si="27"/>
        <v>0</v>
      </c>
      <c r="W69" s="209">
        <f t="shared" si="27"/>
        <v>0</v>
      </c>
      <c r="X69" s="210">
        <f t="shared" si="27"/>
        <v>0</v>
      </c>
      <c r="Y69" s="211">
        <f t="shared" si="24"/>
        <v>0</v>
      </c>
      <c r="Z69" s="209">
        <f t="shared" si="24"/>
        <v>0</v>
      </c>
      <c r="AA69" s="209">
        <f t="shared" si="24"/>
        <v>0</v>
      </c>
      <c r="AB69" s="209">
        <f t="shared" si="24"/>
        <v>0</v>
      </c>
      <c r="AC69" s="209">
        <f t="shared" si="24"/>
        <v>0</v>
      </c>
      <c r="AD69" s="209">
        <f t="shared" si="31"/>
        <v>0</v>
      </c>
      <c r="AE69" s="209">
        <f t="shared" si="31"/>
        <v>0</v>
      </c>
      <c r="AF69" s="209">
        <f t="shared" si="31"/>
        <v>0</v>
      </c>
      <c r="AG69" s="209">
        <f t="shared" si="31"/>
        <v>0</v>
      </c>
      <c r="AH69" s="209">
        <f t="shared" si="31"/>
        <v>0</v>
      </c>
      <c r="AI69" s="209">
        <f t="shared" si="31"/>
        <v>0</v>
      </c>
      <c r="AJ69" s="209">
        <f t="shared" si="31"/>
        <v>0</v>
      </c>
      <c r="AK69" s="209">
        <f t="shared" si="31"/>
        <v>0</v>
      </c>
      <c r="AL69" s="210">
        <f t="shared" si="31"/>
        <v>0</v>
      </c>
      <c r="AP69" s="53">
        <f t="shared" ref="AP69:AP182" si="33">VLOOKUP(H69,$AN$3:$AO$4,2,FALSE)</f>
        <v>1</v>
      </c>
      <c r="AQ69" s="163" t="e">
        <f t="shared" si="11"/>
        <v>#NUM!</v>
      </c>
      <c r="AR69" s="53">
        <f t="shared" si="30"/>
        <v>0</v>
      </c>
      <c r="AS69" s="53">
        <f t="shared" si="30"/>
        <v>-1</v>
      </c>
      <c r="AT69" s="53">
        <f t="shared" si="30"/>
        <v>-1</v>
      </c>
      <c r="AU69" s="53">
        <f t="shared" si="30"/>
        <v>-1</v>
      </c>
      <c r="AV69" s="53">
        <f t="shared" si="30"/>
        <v>-1</v>
      </c>
      <c r="AW69" s="53">
        <f t="shared" si="30"/>
        <v>-1</v>
      </c>
      <c r="AX69" s="53">
        <f t="shared" si="30"/>
        <v>-1</v>
      </c>
      <c r="AY69" s="53">
        <f t="shared" si="30"/>
        <v>-1</v>
      </c>
      <c r="AZ69" s="53">
        <f t="shared" si="30"/>
        <v>-1</v>
      </c>
      <c r="BA69" s="53">
        <f t="shared" si="30"/>
        <v>-1</v>
      </c>
      <c r="BB69" s="53">
        <f t="shared" si="30"/>
        <v>-1</v>
      </c>
      <c r="BC69" s="53">
        <f t="shared" si="30"/>
        <v>-1</v>
      </c>
      <c r="BD69" s="53">
        <f t="shared" si="30"/>
        <v>-1</v>
      </c>
      <c r="BE69" s="53">
        <f t="shared" si="30"/>
        <v>-1</v>
      </c>
      <c r="BG69" s="65">
        <f t="shared" ref="BG69:BT90" si="34">IF($E69+$G69+$J69-1&lt;BG$3,-1,BG$3-$E69+1)</f>
        <v>0</v>
      </c>
      <c r="BH69" s="65">
        <f t="shared" si="34"/>
        <v>-1</v>
      </c>
      <c r="BI69" s="65">
        <f t="shared" si="34"/>
        <v>-1</v>
      </c>
      <c r="BJ69" s="65">
        <f t="shared" si="34"/>
        <v>-1</v>
      </c>
      <c r="BK69" s="65">
        <f t="shared" si="34"/>
        <v>-1</v>
      </c>
      <c r="BL69" s="65">
        <f t="shared" si="34"/>
        <v>-1</v>
      </c>
      <c r="BM69" s="65">
        <f t="shared" si="34"/>
        <v>-1</v>
      </c>
      <c r="BN69" s="65">
        <f t="shared" si="34"/>
        <v>-1</v>
      </c>
      <c r="BO69" s="65">
        <f t="shared" si="34"/>
        <v>-1</v>
      </c>
      <c r="BP69" s="65">
        <f t="shared" si="34"/>
        <v>-1</v>
      </c>
      <c r="BQ69" s="65">
        <f t="shared" si="34"/>
        <v>-1</v>
      </c>
      <c r="BR69" s="65">
        <f t="shared" si="32"/>
        <v>-1</v>
      </c>
      <c r="BS69" s="65">
        <f t="shared" si="32"/>
        <v>-1</v>
      </c>
      <c r="BT69" s="65">
        <f t="shared" si="32"/>
        <v>-1</v>
      </c>
      <c r="BV69" s="163">
        <f t="shared" si="26"/>
        <v>0</v>
      </c>
      <c r="BW69" s="163">
        <f t="shared" si="26"/>
        <v>0</v>
      </c>
      <c r="BX69" s="163">
        <f t="shared" si="26"/>
        <v>0</v>
      </c>
      <c r="BY69" s="163">
        <f t="shared" si="26"/>
        <v>0</v>
      </c>
      <c r="BZ69" s="163">
        <f t="shared" si="26"/>
        <v>0</v>
      </c>
      <c r="CA69" s="163">
        <f t="shared" si="26"/>
        <v>0</v>
      </c>
      <c r="CB69" s="163">
        <f t="shared" si="26"/>
        <v>0</v>
      </c>
      <c r="CC69" s="163">
        <f t="shared" si="26"/>
        <v>0</v>
      </c>
      <c r="CD69" s="163">
        <f t="shared" si="26"/>
        <v>0</v>
      </c>
      <c r="CE69" s="163">
        <f t="shared" si="26"/>
        <v>0</v>
      </c>
      <c r="CF69" s="163">
        <f t="shared" si="26"/>
        <v>0</v>
      </c>
      <c r="CG69" s="163">
        <f t="shared" si="26"/>
        <v>0</v>
      </c>
      <c r="CH69" s="163">
        <f t="shared" si="26"/>
        <v>0</v>
      </c>
    </row>
    <row r="70" spans="2:86" ht="24" customHeight="1">
      <c r="B70" s="1172"/>
      <c r="C70" s="330">
        <v>66</v>
      </c>
      <c r="D70" s="351" t="str">
        <f>IF('入力③（固定資産台帳）'!CD70=1,'入力③（固定資産台帳）'!C70,"")</f>
        <v/>
      </c>
      <c r="E70" s="352">
        <f>IF('入力③（固定資産台帳）'!CD70=1,'入力③（固定資産台帳）'!D70,0)</f>
        <v>0</v>
      </c>
      <c r="F70" s="353">
        <f>IF('入力③（固定資産台帳）'!CD70=1,'入力③（固定資産台帳）'!F70,0)</f>
        <v>0</v>
      </c>
      <c r="G70" s="60"/>
      <c r="H70" s="60" t="s">
        <v>127</v>
      </c>
      <c r="I70" s="63"/>
      <c r="J70" s="172"/>
      <c r="K70" s="169"/>
      <c r="L70" s="209">
        <f t="shared" si="29"/>
        <v>0</v>
      </c>
      <c r="M70" s="209">
        <f t="shared" si="29"/>
        <v>0</v>
      </c>
      <c r="N70" s="209">
        <f t="shared" si="29"/>
        <v>0</v>
      </c>
      <c r="O70" s="209">
        <f t="shared" si="29"/>
        <v>0</v>
      </c>
      <c r="P70" s="209">
        <f t="shared" si="29"/>
        <v>0</v>
      </c>
      <c r="Q70" s="209">
        <f t="shared" si="29"/>
        <v>0</v>
      </c>
      <c r="R70" s="209">
        <f t="shared" si="29"/>
        <v>0</v>
      </c>
      <c r="S70" s="209">
        <f t="shared" si="27"/>
        <v>0</v>
      </c>
      <c r="T70" s="209">
        <f t="shared" si="27"/>
        <v>0</v>
      </c>
      <c r="U70" s="209">
        <f t="shared" si="27"/>
        <v>0</v>
      </c>
      <c r="V70" s="209">
        <f t="shared" si="27"/>
        <v>0</v>
      </c>
      <c r="W70" s="209">
        <f t="shared" si="27"/>
        <v>0</v>
      </c>
      <c r="X70" s="210">
        <f t="shared" si="27"/>
        <v>0</v>
      </c>
      <c r="Y70" s="211">
        <f t="shared" si="24"/>
        <v>0</v>
      </c>
      <c r="Z70" s="209">
        <f t="shared" si="24"/>
        <v>0</v>
      </c>
      <c r="AA70" s="209">
        <f t="shared" si="24"/>
        <v>0</v>
      </c>
      <c r="AB70" s="209">
        <f t="shared" si="24"/>
        <v>0</v>
      </c>
      <c r="AC70" s="209">
        <f t="shared" si="24"/>
        <v>0</v>
      </c>
      <c r="AD70" s="209">
        <f t="shared" si="31"/>
        <v>0</v>
      </c>
      <c r="AE70" s="209">
        <f t="shared" si="31"/>
        <v>0</v>
      </c>
      <c r="AF70" s="209">
        <f t="shared" si="31"/>
        <v>0</v>
      </c>
      <c r="AG70" s="209">
        <f t="shared" si="31"/>
        <v>0</v>
      </c>
      <c r="AH70" s="209">
        <f t="shared" si="31"/>
        <v>0</v>
      </c>
      <c r="AI70" s="209">
        <f t="shared" si="31"/>
        <v>0</v>
      </c>
      <c r="AJ70" s="209">
        <f t="shared" si="31"/>
        <v>0</v>
      </c>
      <c r="AK70" s="209">
        <f t="shared" si="31"/>
        <v>0</v>
      </c>
      <c r="AL70" s="210">
        <f t="shared" si="31"/>
        <v>0</v>
      </c>
      <c r="AP70" s="53">
        <f t="shared" si="33"/>
        <v>1</v>
      </c>
      <c r="AQ70" s="163" t="e">
        <f t="shared" ref="AQ70:AQ183" si="35">-PMT(I70/100,(G70-J70),F70)</f>
        <v>#NUM!</v>
      </c>
      <c r="AR70" s="53">
        <f t="shared" si="30"/>
        <v>0</v>
      </c>
      <c r="AS70" s="53">
        <f t="shared" si="30"/>
        <v>-1</v>
      </c>
      <c r="AT70" s="53">
        <f t="shared" si="30"/>
        <v>-1</v>
      </c>
      <c r="AU70" s="53">
        <f t="shared" si="30"/>
        <v>-1</v>
      </c>
      <c r="AV70" s="53">
        <f t="shared" si="30"/>
        <v>-1</v>
      </c>
      <c r="AW70" s="53">
        <f t="shared" si="30"/>
        <v>-1</v>
      </c>
      <c r="AX70" s="53">
        <f t="shared" si="30"/>
        <v>-1</v>
      </c>
      <c r="AY70" s="53">
        <f t="shared" si="30"/>
        <v>-1</v>
      </c>
      <c r="AZ70" s="53">
        <f t="shared" si="30"/>
        <v>-1</v>
      </c>
      <c r="BA70" s="53">
        <f t="shared" si="30"/>
        <v>-1</v>
      </c>
      <c r="BB70" s="53">
        <f t="shared" si="30"/>
        <v>-1</v>
      </c>
      <c r="BC70" s="53">
        <f t="shared" si="30"/>
        <v>-1</v>
      </c>
      <c r="BD70" s="53">
        <f t="shared" si="30"/>
        <v>-1</v>
      </c>
      <c r="BE70" s="53">
        <f t="shared" si="30"/>
        <v>-1</v>
      </c>
      <c r="BG70" s="65">
        <f t="shared" si="34"/>
        <v>0</v>
      </c>
      <c r="BH70" s="65">
        <f t="shared" si="34"/>
        <v>-1</v>
      </c>
      <c r="BI70" s="65">
        <f t="shared" si="34"/>
        <v>-1</v>
      </c>
      <c r="BJ70" s="65">
        <f t="shared" si="34"/>
        <v>-1</v>
      </c>
      <c r="BK70" s="65">
        <f t="shared" si="34"/>
        <v>-1</v>
      </c>
      <c r="BL70" s="65">
        <f t="shared" si="34"/>
        <v>-1</v>
      </c>
      <c r="BM70" s="65">
        <f t="shared" si="34"/>
        <v>-1</v>
      </c>
      <c r="BN70" s="65">
        <f t="shared" si="34"/>
        <v>-1</v>
      </c>
      <c r="BO70" s="65">
        <f t="shared" si="34"/>
        <v>-1</v>
      </c>
      <c r="BP70" s="65">
        <f t="shared" si="34"/>
        <v>-1</v>
      </c>
      <c r="BQ70" s="65">
        <f t="shared" si="34"/>
        <v>-1</v>
      </c>
      <c r="BR70" s="65">
        <f t="shared" si="32"/>
        <v>-1</v>
      </c>
      <c r="BS70" s="65">
        <f t="shared" si="32"/>
        <v>-1</v>
      </c>
      <c r="BT70" s="65">
        <f t="shared" si="32"/>
        <v>-1</v>
      </c>
      <c r="BV70" s="163">
        <f t="shared" ref="BV70:CH85" si="36">IF(BG70&lt;0,0,IF(BG70=0,$F70,BU70-Y70))</f>
        <v>0</v>
      </c>
      <c r="BW70" s="163">
        <f t="shared" si="36"/>
        <v>0</v>
      </c>
      <c r="BX70" s="163">
        <f t="shared" si="36"/>
        <v>0</v>
      </c>
      <c r="BY70" s="163">
        <f t="shared" si="36"/>
        <v>0</v>
      </c>
      <c r="BZ70" s="163">
        <f t="shared" si="36"/>
        <v>0</v>
      </c>
      <c r="CA70" s="163">
        <f t="shared" si="36"/>
        <v>0</v>
      </c>
      <c r="CB70" s="163">
        <f t="shared" si="36"/>
        <v>0</v>
      </c>
      <c r="CC70" s="163">
        <f t="shared" si="36"/>
        <v>0</v>
      </c>
      <c r="CD70" s="163">
        <f t="shared" si="36"/>
        <v>0</v>
      </c>
      <c r="CE70" s="163">
        <f t="shared" si="36"/>
        <v>0</v>
      </c>
      <c r="CF70" s="163">
        <f t="shared" si="36"/>
        <v>0</v>
      </c>
      <c r="CG70" s="163">
        <f t="shared" si="36"/>
        <v>0</v>
      </c>
      <c r="CH70" s="163">
        <f t="shared" si="36"/>
        <v>0</v>
      </c>
    </row>
    <row r="71" spans="2:86" ht="24" customHeight="1">
      <c r="B71" s="1172"/>
      <c r="C71" s="330">
        <v>67</v>
      </c>
      <c r="D71" s="351" t="str">
        <f>IF('入力③（固定資産台帳）'!CD71=1,'入力③（固定資産台帳）'!C71,"")</f>
        <v/>
      </c>
      <c r="E71" s="352">
        <f>IF('入力③（固定資産台帳）'!CD71=1,'入力③（固定資産台帳）'!D71,0)</f>
        <v>0</v>
      </c>
      <c r="F71" s="353">
        <f>IF('入力③（固定資産台帳）'!CD71=1,'入力③（固定資産台帳）'!F71,0)</f>
        <v>0</v>
      </c>
      <c r="G71" s="60"/>
      <c r="H71" s="60" t="s">
        <v>127</v>
      </c>
      <c r="I71" s="63"/>
      <c r="J71" s="172"/>
      <c r="K71" s="169"/>
      <c r="L71" s="209">
        <f t="shared" si="29"/>
        <v>0</v>
      </c>
      <c r="M71" s="209">
        <f t="shared" si="29"/>
        <v>0</v>
      </c>
      <c r="N71" s="209">
        <f t="shared" si="29"/>
        <v>0</v>
      </c>
      <c r="O71" s="209">
        <f t="shared" si="29"/>
        <v>0</v>
      </c>
      <c r="P71" s="209">
        <f t="shared" si="29"/>
        <v>0</v>
      </c>
      <c r="Q71" s="209">
        <f t="shared" si="29"/>
        <v>0</v>
      </c>
      <c r="R71" s="209">
        <f t="shared" si="29"/>
        <v>0</v>
      </c>
      <c r="S71" s="209">
        <f t="shared" si="27"/>
        <v>0</v>
      </c>
      <c r="T71" s="209">
        <f t="shared" si="27"/>
        <v>0</v>
      </c>
      <c r="U71" s="209">
        <f t="shared" si="27"/>
        <v>0</v>
      </c>
      <c r="V71" s="209">
        <f t="shared" si="27"/>
        <v>0</v>
      </c>
      <c r="W71" s="209">
        <f t="shared" si="27"/>
        <v>0</v>
      </c>
      <c r="X71" s="210">
        <f t="shared" si="27"/>
        <v>0</v>
      </c>
      <c r="Y71" s="211">
        <f t="shared" si="24"/>
        <v>0</v>
      </c>
      <c r="Z71" s="209">
        <f t="shared" si="24"/>
        <v>0</v>
      </c>
      <c r="AA71" s="209">
        <f t="shared" si="24"/>
        <v>0</v>
      </c>
      <c r="AB71" s="209">
        <f t="shared" si="24"/>
        <v>0</v>
      </c>
      <c r="AC71" s="209">
        <f t="shared" si="24"/>
        <v>0</v>
      </c>
      <c r="AD71" s="209">
        <f t="shared" si="31"/>
        <v>0</v>
      </c>
      <c r="AE71" s="209">
        <f t="shared" si="31"/>
        <v>0</v>
      </c>
      <c r="AF71" s="209">
        <f t="shared" si="31"/>
        <v>0</v>
      </c>
      <c r="AG71" s="209">
        <f t="shared" si="31"/>
        <v>0</v>
      </c>
      <c r="AH71" s="209">
        <f t="shared" si="31"/>
        <v>0</v>
      </c>
      <c r="AI71" s="209">
        <f t="shared" si="31"/>
        <v>0</v>
      </c>
      <c r="AJ71" s="209">
        <f t="shared" si="31"/>
        <v>0</v>
      </c>
      <c r="AK71" s="209">
        <f t="shared" si="31"/>
        <v>0</v>
      </c>
      <c r="AL71" s="210">
        <f t="shared" si="31"/>
        <v>0</v>
      </c>
      <c r="AP71" s="53">
        <f t="shared" si="33"/>
        <v>1</v>
      </c>
      <c r="AQ71" s="163" t="e">
        <f t="shared" si="35"/>
        <v>#NUM!</v>
      </c>
      <c r="AR71" s="53">
        <f t="shared" si="30"/>
        <v>0</v>
      </c>
      <c r="AS71" s="53">
        <f t="shared" si="30"/>
        <v>-1</v>
      </c>
      <c r="AT71" s="53">
        <f t="shared" si="30"/>
        <v>-1</v>
      </c>
      <c r="AU71" s="53">
        <f t="shared" si="30"/>
        <v>-1</v>
      </c>
      <c r="AV71" s="53">
        <f t="shared" si="30"/>
        <v>-1</v>
      </c>
      <c r="AW71" s="53">
        <f t="shared" si="30"/>
        <v>-1</v>
      </c>
      <c r="AX71" s="53">
        <f t="shared" si="30"/>
        <v>-1</v>
      </c>
      <c r="AY71" s="53">
        <f t="shared" si="30"/>
        <v>-1</v>
      </c>
      <c r="AZ71" s="53">
        <f t="shared" si="30"/>
        <v>-1</v>
      </c>
      <c r="BA71" s="53">
        <f t="shared" si="30"/>
        <v>-1</v>
      </c>
      <c r="BB71" s="53">
        <f t="shared" si="30"/>
        <v>-1</v>
      </c>
      <c r="BC71" s="53">
        <f t="shared" si="30"/>
        <v>-1</v>
      </c>
      <c r="BD71" s="53">
        <f t="shared" si="30"/>
        <v>-1</v>
      </c>
      <c r="BE71" s="53">
        <f t="shared" si="30"/>
        <v>-1</v>
      </c>
      <c r="BG71" s="65">
        <f t="shared" si="34"/>
        <v>0</v>
      </c>
      <c r="BH71" s="65">
        <f t="shared" si="34"/>
        <v>-1</v>
      </c>
      <c r="BI71" s="65">
        <f t="shared" si="34"/>
        <v>-1</v>
      </c>
      <c r="BJ71" s="65">
        <f t="shared" si="34"/>
        <v>-1</v>
      </c>
      <c r="BK71" s="65">
        <f t="shared" si="34"/>
        <v>-1</v>
      </c>
      <c r="BL71" s="65">
        <f t="shared" si="34"/>
        <v>-1</v>
      </c>
      <c r="BM71" s="65">
        <f t="shared" si="34"/>
        <v>-1</v>
      </c>
      <c r="BN71" s="65">
        <f t="shared" si="34"/>
        <v>-1</v>
      </c>
      <c r="BO71" s="65">
        <f t="shared" si="34"/>
        <v>-1</v>
      </c>
      <c r="BP71" s="65">
        <f t="shared" si="34"/>
        <v>-1</v>
      </c>
      <c r="BQ71" s="65">
        <f t="shared" si="34"/>
        <v>-1</v>
      </c>
      <c r="BR71" s="65">
        <f t="shared" si="32"/>
        <v>-1</v>
      </c>
      <c r="BS71" s="65">
        <f t="shared" si="32"/>
        <v>-1</v>
      </c>
      <c r="BT71" s="65">
        <f t="shared" si="32"/>
        <v>-1</v>
      </c>
      <c r="BV71" s="163">
        <f t="shared" si="36"/>
        <v>0</v>
      </c>
      <c r="BW71" s="163">
        <f t="shared" si="36"/>
        <v>0</v>
      </c>
      <c r="BX71" s="163">
        <f t="shared" si="36"/>
        <v>0</v>
      </c>
      <c r="BY71" s="163">
        <f t="shared" si="36"/>
        <v>0</v>
      </c>
      <c r="BZ71" s="163">
        <f t="shared" si="36"/>
        <v>0</v>
      </c>
      <c r="CA71" s="163">
        <f t="shared" si="36"/>
        <v>0</v>
      </c>
      <c r="CB71" s="163">
        <f t="shared" si="36"/>
        <v>0</v>
      </c>
      <c r="CC71" s="163">
        <f t="shared" si="36"/>
        <v>0</v>
      </c>
      <c r="CD71" s="163">
        <f t="shared" si="36"/>
        <v>0</v>
      </c>
      <c r="CE71" s="163">
        <f t="shared" si="36"/>
        <v>0</v>
      </c>
      <c r="CF71" s="163">
        <f t="shared" si="36"/>
        <v>0</v>
      </c>
      <c r="CG71" s="163">
        <f t="shared" si="36"/>
        <v>0</v>
      </c>
      <c r="CH71" s="163">
        <f t="shared" si="36"/>
        <v>0</v>
      </c>
    </row>
    <row r="72" spans="2:86" ht="24" customHeight="1">
      <c r="B72" s="1172"/>
      <c r="C72" s="330">
        <v>68</v>
      </c>
      <c r="D72" s="351" t="str">
        <f>IF('入力③（固定資産台帳）'!CD72=1,'入力③（固定資産台帳）'!C72,"")</f>
        <v/>
      </c>
      <c r="E72" s="352">
        <f>IF('入力③（固定資産台帳）'!CD72=1,'入力③（固定資産台帳）'!D72,0)</f>
        <v>0</v>
      </c>
      <c r="F72" s="353">
        <f>IF('入力③（固定資産台帳）'!CD72=1,'入力③（固定資産台帳）'!F72,0)</f>
        <v>0</v>
      </c>
      <c r="G72" s="60"/>
      <c r="H72" s="60" t="s">
        <v>127</v>
      </c>
      <c r="I72" s="63"/>
      <c r="J72" s="172"/>
      <c r="K72" s="169"/>
      <c r="L72" s="209">
        <f t="shared" si="29"/>
        <v>0</v>
      </c>
      <c r="M72" s="209">
        <f t="shared" si="29"/>
        <v>0</v>
      </c>
      <c r="N72" s="209">
        <f t="shared" si="29"/>
        <v>0</v>
      </c>
      <c r="O72" s="209">
        <f t="shared" si="29"/>
        <v>0</v>
      </c>
      <c r="P72" s="209">
        <f t="shared" si="29"/>
        <v>0</v>
      </c>
      <c r="Q72" s="209">
        <f t="shared" si="29"/>
        <v>0</v>
      </c>
      <c r="R72" s="209">
        <f t="shared" si="29"/>
        <v>0</v>
      </c>
      <c r="S72" s="209">
        <f t="shared" si="27"/>
        <v>0</v>
      </c>
      <c r="T72" s="209">
        <f t="shared" si="27"/>
        <v>0</v>
      </c>
      <c r="U72" s="209">
        <f t="shared" si="27"/>
        <v>0</v>
      </c>
      <c r="V72" s="209">
        <f t="shared" si="27"/>
        <v>0</v>
      </c>
      <c r="W72" s="209">
        <f t="shared" si="27"/>
        <v>0</v>
      </c>
      <c r="X72" s="210">
        <f t="shared" si="27"/>
        <v>0</v>
      </c>
      <c r="Y72" s="211">
        <f t="shared" si="24"/>
        <v>0</v>
      </c>
      <c r="Z72" s="209">
        <f t="shared" si="24"/>
        <v>0</v>
      </c>
      <c r="AA72" s="209">
        <f t="shared" si="24"/>
        <v>0</v>
      </c>
      <c r="AB72" s="209">
        <f t="shared" si="24"/>
        <v>0</v>
      </c>
      <c r="AC72" s="209">
        <f t="shared" si="24"/>
        <v>0</v>
      </c>
      <c r="AD72" s="209">
        <f t="shared" si="31"/>
        <v>0</v>
      </c>
      <c r="AE72" s="209">
        <f t="shared" si="31"/>
        <v>0</v>
      </c>
      <c r="AF72" s="209">
        <f t="shared" si="31"/>
        <v>0</v>
      </c>
      <c r="AG72" s="209">
        <f t="shared" si="31"/>
        <v>0</v>
      </c>
      <c r="AH72" s="209">
        <f t="shared" si="31"/>
        <v>0</v>
      </c>
      <c r="AI72" s="209">
        <f t="shared" si="31"/>
        <v>0</v>
      </c>
      <c r="AJ72" s="209">
        <f t="shared" si="31"/>
        <v>0</v>
      </c>
      <c r="AK72" s="209">
        <f t="shared" si="31"/>
        <v>0</v>
      </c>
      <c r="AL72" s="210">
        <f t="shared" si="31"/>
        <v>0</v>
      </c>
      <c r="AP72" s="53">
        <f t="shared" si="33"/>
        <v>1</v>
      </c>
      <c r="AQ72" s="163" t="e">
        <f t="shared" si="35"/>
        <v>#NUM!</v>
      </c>
      <c r="AR72" s="53">
        <f t="shared" si="30"/>
        <v>0</v>
      </c>
      <c r="AS72" s="53">
        <f t="shared" si="30"/>
        <v>-1</v>
      </c>
      <c r="AT72" s="53">
        <f t="shared" si="30"/>
        <v>-1</v>
      </c>
      <c r="AU72" s="53">
        <f t="shared" si="30"/>
        <v>-1</v>
      </c>
      <c r="AV72" s="53">
        <f t="shared" si="30"/>
        <v>-1</v>
      </c>
      <c r="AW72" s="53">
        <f t="shared" si="30"/>
        <v>-1</v>
      </c>
      <c r="AX72" s="53">
        <f t="shared" si="30"/>
        <v>-1</v>
      </c>
      <c r="AY72" s="53">
        <f t="shared" si="30"/>
        <v>-1</v>
      </c>
      <c r="AZ72" s="53">
        <f t="shared" si="30"/>
        <v>-1</v>
      </c>
      <c r="BA72" s="53">
        <f t="shared" si="30"/>
        <v>-1</v>
      </c>
      <c r="BB72" s="53">
        <f t="shared" si="30"/>
        <v>-1</v>
      </c>
      <c r="BC72" s="53">
        <f t="shared" si="30"/>
        <v>-1</v>
      </c>
      <c r="BD72" s="53">
        <f t="shared" si="30"/>
        <v>-1</v>
      </c>
      <c r="BE72" s="53">
        <f t="shared" si="30"/>
        <v>-1</v>
      </c>
      <c r="BG72" s="65">
        <f t="shared" si="34"/>
        <v>0</v>
      </c>
      <c r="BH72" s="65">
        <f t="shared" si="34"/>
        <v>-1</v>
      </c>
      <c r="BI72" s="65">
        <f t="shared" si="34"/>
        <v>-1</v>
      </c>
      <c r="BJ72" s="65">
        <f t="shared" si="34"/>
        <v>-1</v>
      </c>
      <c r="BK72" s="65">
        <f t="shared" si="34"/>
        <v>-1</v>
      </c>
      <c r="BL72" s="65">
        <f t="shared" si="34"/>
        <v>-1</v>
      </c>
      <c r="BM72" s="65">
        <f t="shared" si="34"/>
        <v>-1</v>
      </c>
      <c r="BN72" s="65">
        <f t="shared" si="34"/>
        <v>-1</v>
      </c>
      <c r="BO72" s="65">
        <f t="shared" si="34"/>
        <v>-1</v>
      </c>
      <c r="BP72" s="65">
        <f t="shared" si="34"/>
        <v>-1</v>
      </c>
      <c r="BQ72" s="65">
        <f t="shared" si="34"/>
        <v>-1</v>
      </c>
      <c r="BR72" s="65">
        <f t="shared" si="32"/>
        <v>-1</v>
      </c>
      <c r="BS72" s="65">
        <f t="shared" si="32"/>
        <v>-1</v>
      </c>
      <c r="BT72" s="65">
        <f t="shared" si="32"/>
        <v>-1</v>
      </c>
      <c r="BV72" s="163">
        <f t="shared" si="36"/>
        <v>0</v>
      </c>
      <c r="BW72" s="163">
        <f t="shared" si="36"/>
        <v>0</v>
      </c>
      <c r="BX72" s="163">
        <f t="shared" si="36"/>
        <v>0</v>
      </c>
      <c r="BY72" s="163">
        <f t="shared" si="36"/>
        <v>0</v>
      </c>
      <c r="BZ72" s="163">
        <f t="shared" si="36"/>
        <v>0</v>
      </c>
      <c r="CA72" s="163">
        <f t="shared" si="36"/>
        <v>0</v>
      </c>
      <c r="CB72" s="163">
        <f t="shared" si="36"/>
        <v>0</v>
      </c>
      <c r="CC72" s="163">
        <f t="shared" si="36"/>
        <v>0</v>
      </c>
      <c r="CD72" s="163">
        <f t="shared" si="36"/>
        <v>0</v>
      </c>
      <c r="CE72" s="163">
        <f t="shared" si="36"/>
        <v>0</v>
      </c>
      <c r="CF72" s="163">
        <f t="shared" si="36"/>
        <v>0</v>
      </c>
      <c r="CG72" s="163">
        <f t="shared" si="36"/>
        <v>0</v>
      </c>
      <c r="CH72" s="163">
        <f t="shared" si="36"/>
        <v>0</v>
      </c>
    </row>
    <row r="73" spans="2:86" ht="24" customHeight="1">
      <c r="B73" s="1172"/>
      <c r="C73" s="330">
        <v>69</v>
      </c>
      <c r="D73" s="351" t="str">
        <f>IF('入力③（固定資産台帳）'!CD73=1,'入力③（固定資産台帳）'!C73,"")</f>
        <v/>
      </c>
      <c r="E73" s="352">
        <f>IF('入力③（固定資産台帳）'!CD73=1,'入力③（固定資産台帳）'!D73,0)</f>
        <v>0</v>
      </c>
      <c r="F73" s="353">
        <f>IF('入力③（固定資産台帳）'!CD73=1,'入力③（固定資産台帳）'!F73,0)</f>
        <v>0</v>
      </c>
      <c r="G73" s="60"/>
      <c r="H73" s="60" t="s">
        <v>127</v>
      </c>
      <c r="I73" s="63"/>
      <c r="J73" s="172"/>
      <c r="K73" s="169"/>
      <c r="L73" s="209">
        <f t="shared" si="29"/>
        <v>0</v>
      </c>
      <c r="M73" s="209">
        <f t="shared" si="29"/>
        <v>0</v>
      </c>
      <c r="N73" s="209">
        <f t="shared" si="29"/>
        <v>0</v>
      </c>
      <c r="O73" s="209">
        <f t="shared" si="29"/>
        <v>0</v>
      </c>
      <c r="P73" s="209">
        <f t="shared" si="29"/>
        <v>0</v>
      </c>
      <c r="Q73" s="209">
        <f t="shared" si="29"/>
        <v>0</v>
      </c>
      <c r="R73" s="209">
        <f t="shared" si="29"/>
        <v>0</v>
      </c>
      <c r="S73" s="209">
        <f t="shared" si="27"/>
        <v>0</v>
      </c>
      <c r="T73" s="209">
        <f t="shared" si="27"/>
        <v>0</v>
      </c>
      <c r="U73" s="209">
        <f t="shared" si="27"/>
        <v>0</v>
      </c>
      <c r="V73" s="209">
        <f t="shared" si="27"/>
        <v>0</v>
      </c>
      <c r="W73" s="209">
        <f t="shared" si="27"/>
        <v>0</v>
      </c>
      <c r="X73" s="210">
        <f t="shared" si="27"/>
        <v>0</v>
      </c>
      <c r="Y73" s="211">
        <f t="shared" si="24"/>
        <v>0</v>
      </c>
      <c r="Z73" s="209">
        <f t="shared" si="24"/>
        <v>0</v>
      </c>
      <c r="AA73" s="209">
        <f t="shared" si="24"/>
        <v>0</v>
      </c>
      <c r="AB73" s="209">
        <f t="shared" si="24"/>
        <v>0</v>
      </c>
      <c r="AC73" s="209">
        <f t="shared" si="24"/>
        <v>0</v>
      </c>
      <c r="AD73" s="209">
        <f t="shared" si="31"/>
        <v>0</v>
      </c>
      <c r="AE73" s="209">
        <f t="shared" si="31"/>
        <v>0</v>
      </c>
      <c r="AF73" s="209">
        <f t="shared" si="31"/>
        <v>0</v>
      </c>
      <c r="AG73" s="209">
        <f t="shared" si="31"/>
        <v>0</v>
      </c>
      <c r="AH73" s="209">
        <f t="shared" si="31"/>
        <v>0</v>
      </c>
      <c r="AI73" s="209">
        <f t="shared" si="31"/>
        <v>0</v>
      </c>
      <c r="AJ73" s="209">
        <f t="shared" si="31"/>
        <v>0</v>
      </c>
      <c r="AK73" s="209">
        <f t="shared" si="31"/>
        <v>0</v>
      </c>
      <c r="AL73" s="210">
        <f t="shared" si="31"/>
        <v>0</v>
      </c>
      <c r="AP73" s="53">
        <f t="shared" si="33"/>
        <v>1</v>
      </c>
      <c r="AQ73" s="163" t="e">
        <f t="shared" si="35"/>
        <v>#NUM!</v>
      </c>
      <c r="AR73" s="53">
        <f t="shared" si="30"/>
        <v>0</v>
      </c>
      <c r="AS73" s="53">
        <f t="shared" si="30"/>
        <v>-1</v>
      </c>
      <c r="AT73" s="53">
        <f t="shared" si="30"/>
        <v>-1</v>
      </c>
      <c r="AU73" s="53">
        <f t="shared" si="30"/>
        <v>-1</v>
      </c>
      <c r="AV73" s="53">
        <f t="shared" si="30"/>
        <v>-1</v>
      </c>
      <c r="AW73" s="53">
        <f t="shared" si="30"/>
        <v>-1</v>
      </c>
      <c r="AX73" s="53">
        <f t="shared" si="30"/>
        <v>-1</v>
      </c>
      <c r="AY73" s="53">
        <f t="shared" si="30"/>
        <v>-1</v>
      </c>
      <c r="AZ73" s="53">
        <f t="shared" si="30"/>
        <v>-1</v>
      </c>
      <c r="BA73" s="53">
        <f t="shared" si="30"/>
        <v>-1</v>
      </c>
      <c r="BB73" s="53">
        <f t="shared" si="30"/>
        <v>-1</v>
      </c>
      <c r="BC73" s="53">
        <f t="shared" si="30"/>
        <v>-1</v>
      </c>
      <c r="BD73" s="53">
        <f t="shared" si="30"/>
        <v>-1</v>
      </c>
      <c r="BE73" s="53">
        <f t="shared" si="30"/>
        <v>-1</v>
      </c>
      <c r="BG73" s="65">
        <f t="shared" si="34"/>
        <v>0</v>
      </c>
      <c r="BH73" s="65">
        <f t="shared" si="34"/>
        <v>-1</v>
      </c>
      <c r="BI73" s="65">
        <f t="shared" si="34"/>
        <v>-1</v>
      </c>
      <c r="BJ73" s="65">
        <f t="shared" si="34"/>
        <v>-1</v>
      </c>
      <c r="BK73" s="65">
        <f t="shared" si="34"/>
        <v>-1</v>
      </c>
      <c r="BL73" s="65">
        <f t="shared" si="34"/>
        <v>-1</v>
      </c>
      <c r="BM73" s="65">
        <f t="shared" si="34"/>
        <v>-1</v>
      </c>
      <c r="BN73" s="65">
        <f t="shared" si="34"/>
        <v>-1</v>
      </c>
      <c r="BO73" s="65">
        <f t="shared" si="34"/>
        <v>-1</v>
      </c>
      <c r="BP73" s="65">
        <f t="shared" si="34"/>
        <v>-1</v>
      </c>
      <c r="BQ73" s="65">
        <f t="shared" si="34"/>
        <v>-1</v>
      </c>
      <c r="BR73" s="65">
        <f t="shared" si="32"/>
        <v>-1</v>
      </c>
      <c r="BS73" s="65">
        <f t="shared" si="32"/>
        <v>-1</v>
      </c>
      <c r="BT73" s="65">
        <f t="shared" si="32"/>
        <v>-1</v>
      </c>
      <c r="BV73" s="163">
        <f t="shared" si="36"/>
        <v>0</v>
      </c>
      <c r="BW73" s="163">
        <f t="shared" si="36"/>
        <v>0</v>
      </c>
      <c r="BX73" s="163">
        <f t="shared" si="36"/>
        <v>0</v>
      </c>
      <c r="BY73" s="163">
        <f t="shared" si="36"/>
        <v>0</v>
      </c>
      <c r="BZ73" s="163">
        <f t="shared" si="36"/>
        <v>0</v>
      </c>
      <c r="CA73" s="163">
        <f t="shared" si="36"/>
        <v>0</v>
      </c>
      <c r="CB73" s="163">
        <f t="shared" si="36"/>
        <v>0</v>
      </c>
      <c r="CC73" s="163">
        <f t="shared" si="36"/>
        <v>0</v>
      </c>
      <c r="CD73" s="163">
        <f t="shared" si="36"/>
        <v>0</v>
      </c>
      <c r="CE73" s="163">
        <f t="shared" si="36"/>
        <v>0</v>
      </c>
      <c r="CF73" s="163">
        <f t="shared" si="36"/>
        <v>0</v>
      </c>
      <c r="CG73" s="163">
        <f t="shared" si="36"/>
        <v>0</v>
      </c>
      <c r="CH73" s="163">
        <f t="shared" si="36"/>
        <v>0</v>
      </c>
    </row>
    <row r="74" spans="2:86" ht="24" customHeight="1">
      <c r="B74" s="1172"/>
      <c r="C74" s="330">
        <v>70</v>
      </c>
      <c r="D74" s="351" t="str">
        <f>IF('入力③（固定資産台帳）'!CD74=1,'入力③（固定資産台帳）'!C74,"")</f>
        <v/>
      </c>
      <c r="E74" s="352">
        <f>IF('入力③（固定資産台帳）'!CD74=1,'入力③（固定資産台帳）'!D74,0)</f>
        <v>0</v>
      </c>
      <c r="F74" s="353">
        <f>IF('入力③（固定資産台帳）'!CD74=1,'入力③（固定資産台帳）'!F74,0)</f>
        <v>0</v>
      </c>
      <c r="G74" s="60"/>
      <c r="H74" s="60" t="s">
        <v>127</v>
      </c>
      <c r="I74" s="63"/>
      <c r="J74" s="172"/>
      <c r="K74" s="169"/>
      <c r="L74" s="209">
        <f t="shared" si="29"/>
        <v>0</v>
      </c>
      <c r="M74" s="209">
        <f t="shared" si="29"/>
        <v>0</v>
      </c>
      <c r="N74" s="209">
        <f t="shared" si="29"/>
        <v>0</v>
      </c>
      <c r="O74" s="209">
        <f t="shared" si="29"/>
        <v>0</v>
      </c>
      <c r="P74" s="209">
        <f t="shared" si="29"/>
        <v>0</v>
      </c>
      <c r="Q74" s="209">
        <f t="shared" si="29"/>
        <v>0</v>
      </c>
      <c r="R74" s="209">
        <f t="shared" si="29"/>
        <v>0</v>
      </c>
      <c r="S74" s="209">
        <f t="shared" si="27"/>
        <v>0</v>
      </c>
      <c r="T74" s="209">
        <f t="shared" si="27"/>
        <v>0</v>
      </c>
      <c r="U74" s="209">
        <f t="shared" si="27"/>
        <v>0</v>
      </c>
      <c r="V74" s="209">
        <f t="shared" si="27"/>
        <v>0</v>
      </c>
      <c r="W74" s="209">
        <f t="shared" si="27"/>
        <v>0</v>
      </c>
      <c r="X74" s="210">
        <f t="shared" si="27"/>
        <v>0</v>
      </c>
      <c r="Y74" s="211">
        <f t="shared" si="24"/>
        <v>0</v>
      </c>
      <c r="Z74" s="209">
        <f t="shared" si="24"/>
        <v>0</v>
      </c>
      <c r="AA74" s="209">
        <f t="shared" si="24"/>
        <v>0</v>
      </c>
      <c r="AB74" s="209">
        <f t="shared" si="24"/>
        <v>0</v>
      </c>
      <c r="AC74" s="209">
        <f t="shared" si="24"/>
        <v>0</v>
      </c>
      <c r="AD74" s="209">
        <f t="shared" si="31"/>
        <v>0</v>
      </c>
      <c r="AE74" s="209">
        <f t="shared" si="31"/>
        <v>0</v>
      </c>
      <c r="AF74" s="209">
        <f t="shared" si="31"/>
        <v>0</v>
      </c>
      <c r="AG74" s="209">
        <f t="shared" si="31"/>
        <v>0</v>
      </c>
      <c r="AH74" s="209">
        <f t="shared" si="31"/>
        <v>0</v>
      </c>
      <c r="AI74" s="209">
        <f t="shared" si="31"/>
        <v>0</v>
      </c>
      <c r="AJ74" s="209">
        <f t="shared" si="31"/>
        <v>0</v>
      </c>
      <c r="AK74" s="209">
        <f t="shared" si="31"/>
        <v>0</v>
      </c>
      <c r="AL74" s="210">
        <f t="shared" si="31"/>
        <v>0</v>
      </c>
      <c r="AP74" s="53">
        <f t="shared" si="33"/>
        <v>1</v>
      </c>
      <c r="AQ74" s="163" t="e">
        <f t="shared" si="35"/>
        <v>#NUM!</v>
      </c>
      <c r="AR74" s="53">
        <f t="shared" si="30"/>
        <v>0</v>
      </c>
      <c r="AS74" s="53">
        <f t="shared" si="30"/>
        <v>-1</v>
      </c>
      <c r="AT74" s="53">
        <f t="shared" si="30"/>
        <v>-1</v>
      </c>
      <c r="AU74" s="53">
        <f t="shared" si="30"/>
        <v>-1</v>
      </c>
      <c r="AV74" s="53">
        <f t="shared" si="30"/>
        <v>-1</v>
      </c>
      <c r="AW74" s="53">
        <f t="shared" si="30"/>
        <v>-1</v>
      </c>
      <c r="AX74" s="53">
        <f t="shared" si="30"/>
        <v>-1</v>
      </c>
      <c r="AY74" s="53">
        <f t="shared" si="30"/>
        <v>-1</v>
      </c>
      <c r="AZ74" s="53">
        <f t="shared" si="30"/>
        <v>-1</v>
      </c>
      <c r="BA74" s="53">
        <f t="shared" si="30"/>
        <v>-1</v>
      </c>
      <c r="BB74" s="53">
        <f t="shared" si="30"/>
        <v>-1</v>
      </c>
      <c r="BC74" s="53">
        <f t="shared" si="30"/>
        <v>-1</v>
      </c>
      <c r="BD74" s="53">
        <f t="shared" si="30"/>
        <v>-1</v>
      </c>
      <c r="BE74" s="53">
        <f t="shared" si="30"/>
        <v>-1</v>
      </c>
      <c r="BG74" s="65">
        <f t="shared" si="34"/>
        <v>0</v>
      </c>
      <c r="BH74" s="65">
        <f t="shared" si="34"/>
        <v>-1</v>
      </c>
      <c r="BI74" s="65">
        <f t="shared" si="34"/>
        <v>-1</v>
      </c>
      <c r="BJ74" s="65">
        <f t="shared" si="34"/>
        <v>-1</v>
      </c>
      <c r="BK74" s="65">
        <f t="shared" si="34"/>
        <v>-1</v>
      </c>
      <c r="BL74" s="65">
        <f t="shared" si="34"/>
        <v>-1</v>
      </c>
      <c r="BM74" s="65">
        <f t="shared" si="34"/>
        <v>-1</v>
      </c>
      <c r="BN74" s="65">
        <f t="shared" si="34"/>
        <v>-1</v>
      </c>
      <c r="BO74" s="65">
        <f t="shared" si="34"/>
        <v>-1</v>
      </c>
      <c r="BP74" s="65">
        <f t="shared" si="34"/>
        <v>-1</v>
      </c>
      <c r="BQ74" s="65">
        <f t="shared" si="34"/>
        <v>-1</v>
      </c>
      <c r="BR74" s="65">
        <f t="shared" si="32"/>
        <v>-1</v>
      </c>
      <c r="BS74" s="65">
        <f t="shared" si="32"/>
        <v>-1</v>
      </c>
      <c r="BT74" s="65">
        <f t="shared" si="32"/>
        <v>-1</v>
      </c>
      <c r="BV74" s="163">
        <f t="shared" si="36"/>
        <v>0</v>
      </c>
      <c r="BW74" s="163">
        <f t="shared" si="36"/>
        <v>0</v>
      </c>
      <c r="BX74" s="163">
        <f t="shared" si="36"/>
        <v>0</v>
      </c>
      <c r="BY74" s="163">
        <f t="shared" si="36"/>
        <v>0</v>
      </c>
      <c r="BZ74" s="163">
        <f t="shared" si="36"/>
        <v>0</v>
      </c>
      <c r="CA74" s="163">
        <f t="shared" si="36"/>
        <v>0</v>
      </c>
      <c r="CB74" s="163">
        <f t="shared" si="36"/>
        <v>0</v>
      </c>
      <c r="CC74" s="163">
        <f t="shared" si="36"/>
        <v>0</v>
      </c>
      <c r="CD74" s="163">
        <f t="shared" si="36"/>
        <v>0</v>
      </c>
      <c r="CE74" s="163">
        <f t="shared" si="36"/>
        <v>0</v>
      </c>
      <c r="CF74" s="163">
        <f t="shared" si="36"/>
        <v>0</v>
      </c>
      <c r="CG74" s="163">
        <f t="shared" si="36"/>
        <v>0</v>
      </c>
      <c r="CH74" s="163">
        <f t="shared" si="36"/>
        <v>0</v>
      </c>
    </row>
    <row r="75" spans="2:86" ht="24" customHeight="1">
      <c r="B75" s="1172"/>
      <c r="C75" s="330">
        <v>71</v>
      </c>
      <c r="D75" s="351" t="str">
        <f>IF('入力③（固定資産台帳）'!CD75=1,'入力③（固定資産台帳）'!C75,"")</f>
        <v/>
      </c>
      <c r="E75" s="352">
        <f>IF('入力③（固定資産台帳）'!CD75=1,'入力③（固定資産台帳）'!D75,0)</f>
        <v>0</v>
      </c>
      <c r="F75" s="353">
        <f>IF('入力③（固定資産台帳）'!CD75=1,'入力③（固定資産台帳）'!F75,0)</f>
        <v>0</v>
      </c>
      <c r="G75" s="60"/>
      <c r="H75" s="60" t="s">
        <v>127</v>
      </c>
      <c r="I75" s="63"/>
      <c r="J75" s="172"/>
      <c r="K75" s="169"/>
      <c r="L75" s="209">
        <f t="shared" si="29"/>
        <v>0</v>
      </c>
      <c r="M75" s="209">
        <f t="shared" si="29"/>
        <v>0</v>
      </c>
      <c r="N75" s="209">
        <f t="shared" si="29"/>
        <v>0</v>
      </c>
      <c r="O75" s="209">
        <f t="shared" si="29"/>
        <v>0</v>
      </c>
      <c r="P75" s="209">
        <f t="shared" si="29"/>
        <v>0</v>
      </c>
      <c r="Q75" s="209">
        <f t="shared" si="29"/>
        <v>0</v>
      </c>
      <c r="R75" s="209">
        <f t="shared" si="29"/>
        <v>0</v>
      </c>
      <c r="S75" s="209">
        <f t="shared" si="27"/>
        <v>0</v>
      </c>
      <c r="T75" s="209">
        <f t="shared" si="27"/>
        <v>0</v>
      </c>
      <c r="U75" s="209">
        <f t="shared" si="27"/>
        <v>0</v>
      </c>
      <c r="V75" s="209">
        <f t="shared" si="27"/>
        <v>0</v>
      </c>
      <c r="W75" s="209">
        <f t="shared" si="27"/>
        <v>0</v>
      </c>
      <c r="X75" s="210">
        <f t="shared" si="27"/>
        <v>0</v>
      </c>
      <c r="Y75" s="211">
        <f t="shared" si="24"/>
        <v>0</v>
      </c>
      <c r="Z75" s="209">
        <f t="shared" si="24"/>
        <v>0</v>
      </c>
      <c r="AA75" s="209">
        <f t="shared" si="24"/>
        <v>0</v>
      </c>
      <c r="AB75" s="209">
        <f t="shared" si="24"/>
        <v>0</v>
      </c>
      <c r="AC75" s="209">
        <f t="shared" si="24"/>
        <v>0</v>
      </c>
      <c r="AD75" s="209">
        <f t="shared" si="31"/>
        <v>0</v>
      </c>
      <c r="AE75" s="209">
        <f t="shared" si="31"/>
        <v>0</v>
      </c>
      <c r="AF75" s="209">
        <f t="shared" si="31"/>
        <v>0</v>
      </c>
      <c r="AG75" s="209">
        <f t="shared" si="31"/>
        <v>0</v>
      </c>
      <c r="AH75" s="209">
        <f t="shared" si="31"/>
        <v>0</v>
      </c>
      <c r="AI75" s="209">
        <f t="shared" si="31"/>
        <v>0</v>
      </c>
      <c r="AJ75" s="209">
        <f t="shared" si="31"/>
        <v>0</v>
      </c>
      <c r="AK75" s="209">
        <f t="shared" si="31"/>
        <v>0</v>
      </c>
      <c r="AL75" s="210">
        <f t="shared" si="31"/>
        <v>0</v>
      </c>
      <c r="AP75" s="53">
        <f t="shared" si="33"/>
        <v>1</v>
      </c>
      <c r="AQ75" s="163" t="e">
        <f t="shared" si="35"/>
        <v>#NUM!</v>
      </c>
      <c r="AR75" s="53">
        <f t="shared" si="30"/>
        <v>0</v>
      </c>
      <c r="AS75" s="53">
        <f t="shared" si="30"/>
        <v>-1</v>
      </c>
      <c r="AT75" s="53">
        <f t="shared" si="30"/>
        <v>-1</v>
      </c>
      <c r="AU75" s="53">
        <f t="shared" ref="AU75:BE75" si="37">IF($E75+$G75-1&lt;AU$3,-1,AU$3-$E75-$J75+1)</f>
        <v>-1</v>
      </c>
      <c r="AV75" s="53">
        <f t="shared" si="37"/>
        <v>-1</v>
      </c>
      <c r="AW75" s="53">
        <f t="shared" si="37"/>
        <v>-1</v>
      </c>
      <c r="AX75" s="53">
        <f t="shared" si="37"/>
        <v>-1</v>
      </c>
      <c r="AY75" s="53">
        <f t="shared" si="37"/>
        <v>-1</v>
      </c>
      <c r="AZ75" s="53">
        <f t="shared" si="37"/>
        <v>-1</v>
      </c>
      <c r="BA75" s="53">
        <f t="shared" si="37"/>
        <v>-1</v>
      </c>
      <c r="BB75" s="53">
        <f t="shared" si="37"/>
        <v>-1</v>
      </c>
      <c r="BC75" s="53">
        <f t="shared" si="37"/>
        <v>-1</v>
      </c>
      <c r="BD75" s="53">
        <f t="shared" si="37"/>
        <v>-1</v>
      </c>
      <c r="BE75" s="53">
        <f t="shared" si="37"/>
        <v>-1</v>
      </c>
      <c r="BG75" s="65">
        <f t="shared" si="34"/>
        <v>0</v>
      </c>
      <c r="BH75" s="65">
        <f t="shared" si="34"/>
        <v>-1</v>
      </c>
      <c r="BI75" s="65">
        <f t="shared" si="34"/>
        <v>-1</v>
      </c>
      <c r="BJ75" s="65">
        <f t="shared" si="34"/>
        <v>-1</v>
      </c>
      <c r="BK75" s="65">
        <f t="shared" si="34"/>
        <v>-1</v>
      </c>
      <c r="BL75" s="65">
        <f t="shared" si="34"/>
        <v>-1</v>
      </c>
      <c r="BM75" s="65">
        <f t="shared" si="34"/>
        <v>-1</v>
      </c>
      <c r="BN75" s="65">
        <f t="shared" si="34"/>
        <v>-1</v>
      </c>
      <c r="BO75" s="65">
        <f t="shared" si="34"/>
        <v>-1</v>
      </c>
      <c r="BP75" s="65">
        <f t="shared" si="34"/>
        <v>-1</v>
      </c>
      <c r="BQ75" s="65">
        <f t="shared" si="34"/>
        <v>-1</v>
      </c>
      <c r="BR75" s="65">
        <f t="shared" si="32"/>
        <v>-1</v>
      </c>
      <c r="BS75" s="65">
        <f t="shared" si="32"/>
        <v>-1</v>
      </c>
      <c r="BT75" s="65">
        <f t="shared" si="32"/>
        <v>-1</v>
      </c>
      <c r="BV75" s="163">
        <f t="shared" si="36"/>
        <v>0</v>
      </c>
      <c r="BW75" s="163">
        <f t="shared" si="36"/>
        <v>0</v>
      </c>
      <c r="BX75" s="163">
        <f t="shared" si="36"/>
        <v>0</v>
      </c>
      <c r="BY75" s="163">
        <f t="shared" si="36"/>
        <v>0</v>
      </c>
      <c r="BZ75" s="163">
        <f t="shared" si="36"/>
        <v>0</v>
      </c>
      <c r="CA75" s="163">
        <f t="shared" si="36"/>
        <v>0</v>
      </c>
      <c r="CB75" s="163">
        <f t="shared" si="36"/>
        <v>0</v>
      </c>
      <c r="CC75" s="163">
        <f t="shared" si="36"/>
        <v>0</v>
      </c>
      <c r="CD75" s="163">
        <f t="shared" si="36"/>
        <v>0</v>
      </c>
      <c r="CE75" s="163">
        <f t="shared" si="36"/>
        <v>0</v>
      </c>
      <c r="CF75" s="163">
        <f t="shared" si="36"/>
        <v>0</v>
      </c>
      <c r="CG75" s="163">
        <f t="shared" si="36"/>
        <v>0</v>
      </c>
      <c r="CH75" s="163">
        <f t="shared" si="36"/>
        <v>0</v>
      </c>
    </row>
    <row r="76" spans="2:86" ht="24" customHeight="1">
      <c r="B76" s="1172"/>
      <c r="C76" s="330">
        <v>72</v>
      </c>
      <c r="D76" s="351" t="str">
        <f>IF('入力③（固定資産台帳）'!CD76=1,'入力③（固定資産台帳）'!C76,"")</f>
        <v/>
      </c>
      <c r="E76" s="352">
        <f>IF('入力③（固定資産台帳）'!CD76=1,'入力③（固定資産台帳）'!D76,0)</f>
        <v>0</v>
      </c>
      <c r="F76" s="353">
        <f>IF('入力③（固定資産台帳）'!CD76=1,'入力③（固定資産台帳）'!F76,0)</f>
        <v>0</v>
      </c>
      <c r="G76" s="60"/>
      <c r="H76" s="60" t="s">
        <v>127</v>
      </c>
      <c r="I76" s="63"/>
      <c r="J76" s="172"/>
      <c r="K76" s="169"/>
      <c r="L76" s="209">
        <f t="shared" si="29"/>
        <v>0</v>
      </c>
      <c r="M76" s="209">
        <f t="shared" si="29"/>
        <v>0</v>
      </c>
      <c r="N76" s="209">
        <f t="shared" si="29"/>
        <v>0</v>
      </c>
      <c r="O76" s="209">
        <f t="shared" si="29"/>
        <v>0</v>
      </c>
      <c r="P76" s="209">
        <f t="shared" si="29"/>
        <v>0</v>
      </c>
      <c r="Q76" s="209">
        <f t="shared" si="29"/>
        <v>0</v>
      </c>
      <c r="R76" s="209">
        <f t="shared" si="29"/>
        <v>0</v>
      </c>
      <c r="S76" s="209">
        <f t="shared" si="27"/>
        <v>0</v>
      </c>
      <c r="T76" s="209">
        <f t="shared" si="27"/>
        <v>0</v>
      </c>
      <c r="U76" s="209">
        <f t="shared" si="27"/>
        <v>0</v>
      </c>
      <c r="V76" s="209">
        <f t="shared" si="27"/>
        <v>0</v>
      </c>
      <c r="W76" s="209">
        <f t="shared" si="27"/>
        <v>0</v>
      </c>
      <c r="X76" s="210">
        <f t="shared" si="27"/>
        <v>0</v>
      </c>
      <c r="Y76" s="211">
        <f t="shared" si="24"/>
        <v>0</v>
      </c>
      <c r="Z76" s="209">
        <f t="shared" si="24"/>
        <v>0</v>
      </c>
      <c r="AA76" s="209">
        <f t="shared" si="24"/>
        <v>0</v>
      </c>
      <c r="AB76" s="209">
        <f t="shared" si="24"/>
        <v>0</v>
      </c>
      <c r="AC76" s="209">
        <f t="shared" si="24"/>
        <v>0</v>
      </c>
      <c r="AD76" s="209">
        <f t="shared" si="31"/>
        <v>0</v>
      </c>
      <c r="AE76" s="209">
        <f t="shared" si="31"/>
        <v>0</v>
      </c>
      <c r="AF76" s="209">
        <f t="shared" si="31"/>
        <v>0</v>
      </c>
      <c r="AG76" s="209">
        <f t="shared" si="31"/>
        <v>0</v>
      </c>
      <c r="AH76" s="209">
        <f t="shared" si="31"/>
        <v>0</v>
      </c>
      <c r="AI76" s="209">
        <f t="shared" si="31"/>
        <v>0</v>
      </c>
      <c r="AJ76" s="209">
        <f t="shared" si="31"/>
        <v>0</v>
      </c>
      <c r="AK76" s="209">
        <f t="shared" si="31"/>
        <v>0</v>
      </c>
      <c r="AL76" s="210">
        <f t="shared" si="31"/>
        <v>0</v>
      </c>
      <c r="AP76" s="53">
        <f t="shared" si="33"/>
        <v>1</v>
      </c>
      <c r="AQ76" s="163" t="e">
        <f t="shared" si="35"/>
        <v>#NUM!</v>
      </c>
      <c r="AR76" s="53">
        <f t="shared" ref="AR76:BE94" si="38">IF($E76+$G76-1&lt;AR$3,-1,AR$3-$E76-$J76+1)</f>
        <v>0</v>
      </c>
      <c r="AS76" s="53">
        <f t="shared" si="38"/>
        <v>-1</v>
      </c>
      <c r="AT76" s="53">
        <f t="shared" si="38"/>
        <v>-1</v>
      </c>
      <c r="AU76" s="53">
        <f t="shared" si="38"/>
        <v>-1</v>
      </c>
      <c r="AV76" s="53">
        <f t="shared" si="38"/>
        <v>-1</v>
      </c>
      <c r="AW76" s="53">
        <f t="shared" si="38"/>
        <v>-1</v>
      </c>
      <c r="AX76" s="53">
        <f t="shared" si="38"/>
        <v>-1</v>
      </c>
      <c r="AY76" s="53">
        <f t="shared" si="38"/>
        <v>-1</v>
      </c>
      <c r="AZ76" s="53">
        <f t="shared" si="38"/>
        <v>-1</v>
      </c>
      <c r="BA76" s="53">
        <f t="shared" si="38"/>
        <v>-1</v>
      </c>
      <c r="BB76" s="53">
        <f t="shared" si="38"/>
        <v>-1</v>
      </c>
      <c r="BC76" s="53">
        <f t="shared" si="38"/>
        <v>-1</v>
      </c>
      <c r="BD76" s="53">
        <f t="shared" si="38"/>
        <v>-1</v>
      </c>
      <c r="BE76" s="53">
        <f t="shared" si="38"/>
        <v>-1</v>
      </c>
      <c r="BG76" s="65">
        <f t="shared" si="34"/>
        <v>0</v>
      </c>
      <c r="BH76" s="65">
        <f t="shared" si="34"/>
        <v>-1</v>
      </c>
      <c r="BI76" s="65">
        <f t="shared" si="34"/>
        <v>-1</v>
      </c>
      <c r="BJ76" s="65">
        <f t="shared" si="34"/>
        <v>-1</v>
      </c>
      <c r="BK76" s="65">
        <f t="shared" si="34"/>
        <v>-1</v>
      </c>
      <c r="BL76" s="65">
        <f t="shared" si="34"/>
        <v>-1</v>
      </c>
      <c r="BM76" s="65">
        <f t="shared" si="34"/>
        <v>-1</v>
      </c>
      <c r="BN76" s="65">
        <f t="shared" si="34"/>
        <v>-1</v>
      </c>
      <c r="BO76" s="65">
        <f t="shared" si="34"/>
        <v>-1</v>
      </c>
      <c r="BP76" s="65">
        <f t="shared" si="34"/>
        <v>-1</v>
      </c>
      <c r="BQ76" s="65">
        <f t="shared" si="34"/>
        <v>-1</v>
      </c>
      <c r="BR76" s="65">
        <f t="shared" si="32"/>
        <v>-1</v>
      </c>
      <c r="BS76" s="65">
        <f t="shared" si="32"/>
        <v>-1</v>
      </c>
      <c r="BT76" s="65">
        <f t="shared" si="32"/>
        <v>-1</v>
      </c>
      <c r="BV76" s="163">
        <f t="shared" si="36"/>
        <v>0</v>
      </c>
      <c r="BW76" s="163">
        <f t="shared" si="36"/>
        <v>0</v>
      </c>
      <c r="BX76" s="163">
        <f t="shared" si="36"/>
        <v>0</v>
      </c>
      <c r="BY76" s="163">
        <f t="shared" si="36"/>
        <v>0</v>
      </c>
      <c r="BZ76" s="163">
        <f t="shared" si="36"/>
        <v>0</v>
      </c>
      <c r="CA76" s="163">
        <f t="shared" si="36"/>
        <v>0</v>
      </c>
      <c r="CB76" s="163">
        <f t="shared" si="36"/>
        <v>0</v>
      </c>
      <c r="CC76" s="163">
        <f t="shared" si="36"/>
        <v>0</v>
      </c>
      <c r="CD76" s="163">
        <f t="shared" si="36"/>
        <v>0</v>
      </c>
      <c r="CE76" s="163">
        <f t="shared" si="36"/>
        <v>0</v>
      </c>
      <c r="CF76" s="163">
        <f t="shared" si="36"/>
        <v>0</v>
      </c>
      <c r="CG76" s="163">
        <f t="shared" si="36"/>
        <v>0</v>
      </c>
      <c r="CH76" s="163">
        <f t="shared" si="36"/>
        <v>0</v>
      </c>
    </row>
    <row r="77" spans="2:86" ht="24" customHeight="1">
      <c r="B77" s="1172"/>
      <c r="C77" s="330">
        <v>73</v>
      </c>
      <c r="D77" s="351" t="str">
        <f>IF('入力③（固定資産台帳）'!CD77=1,'入力③（固定資産台帳）'!C77,"")</f>
        <v/>
      </c>
      <c r="E77" s="352">
        <f>IF('入力③（固定資産台帳）'!CD77=1,'入力③（固定資産台帳）'!D77,0)</f>
        <v>0</v>
      </c>
      <c r="F77" s="353">
        <f>IF('入力③（固定資産台帳）'!CD77=1,'入力③（固定資産台帳）'!F77,0)</f>
        <v>0</v>
      </c>
      <c r="G77" s="60"/>
      <c r="H77" s="60" t="s">
        <v>127</v>
      </c>
      <c r="I77" s="63"/>
      <c r="J77" s="172"/>
      <c r="K77" s="169"/>
      <c r="L77" s="209">
        <f t="shared" si="29"/>
        <v>0</v>
      </c>
      <c r="M77" s="209">
        <f t="shared" si="29"/>
        <v>0</v>
      </c>
      <c r="N77" s="209">
        <f t="shared" si="29"/>
        <v>0</v>
      </c>
      <c r="O77" s="209">
        <f t="shared" si="29"/>
        <v>0</v>
      </c>
      <c r="P77" s="209">
        <f t="shared" si="29"/>
        <v>0</v>
      </c>
      <c r="Q77" s="209">
        <f t="shared" si="29"/>
        <v>0</v>
      </c>
      <c r="R77" s="209">
        <f t="shared" si="29"/>
        <v>0</v>
      </c>
      <c r="S77" s="209">
        <f t="shared" si="27"/>
        <v>0</v>
      </c>
      <c r="T77" s="209">
        <f t="shared" si="27"/>
        <v>0</v>
      </c>
      <c r="U77" s="209">
        <f t="shared" si="27"/>
        <v>0</v>
      </c>
      <c r="V77" s="209">
        <f t="shared" si="27"/>
        <v>0</v>
      </c>
      <c r="W77" s="209">
        <f t="shared" si="27"/>
        <v>0</v>
      </c>
      <c r="X77" s="210">
        <f t="shared" si="27"/>
        <v>0</v>
      </c>
      <c r="Y77" s="211">
        <f t="shared" si="24"/>
        <v>0</v>
      </c>
      <c r="Z77" s="209">
        <f t="shared" si="24"/>
        <v>0</v>
      </c>
      <c r="AA77" s="209">
        <f t="shared" si="24"/>
        <v>0</v>
      </c>
      <c r="AB77" s="209">
        <f t="shared" si="24"/>
        <v>0</v>
      </c>
      <c r="AC77" s="209">
        <f t="shared" si="24"/>
        <v>0</v>
      </c>
      <c r="AD77" s="209">
        <f t="shared" si="31"/>
        <v>0</v>
      </c>
      <c r="AE77" s="209">
        <f t="shared" si="31"/>
        <v>0</v>
      </c>
      <c r="AF77" s="209">
        <f t="shared" si="31"/>
        <v>0</v>
      </c>
      <c r="AG77" s="209">
        <f t="shared" si="31"/>
        <v>0</v>
      </c>
      <c r="AH77" s="209">
        <f t="shared" si="31"/>
        <v>0</v>
      </c>
      <c r="AI77" s="209">
        <f t="shared" si="31"/>
        <v>0</v>
      </c>
      <c r="AJ77" s="209">
        <f t="shared" si="31"/>
        <v>0</v>
      </c>
      <c r="AK77" s="209">
        <f t="shared" si="31"/>
        <v>0</v>
      </c>
      <c r="AL77" s="210">
        <f t="shared" si="31"/>
        <v>0</v>
      </c>
      <c r="AP77" s="53">
        <f t="shared" si="33"/>
        <v>1</v>
      </c>
      <c r="AQ77" s="163" t="e">
        <f t="shared" si="35"/>
        <v>#NUM!</v>
      </c>
      <c r="AR77" s="53">
        <f t="shared" si="38"/>
        <v>0</v>
      </c>
      <c r="AS77" s="53">
        <f t="shared" si="38"/>
        <v>-1</v>
      </c>
      <c r="AT77" s="53">
        <f t="shared" si="38"/>
        <v>-1</v>
      </c>
      <c r="AU77" s="53">
        <f t="shared" si="38"/>
        <v>-1</v>
      </c>
      <c r="AV77" s="53">
        <f t="shared" si="38"/>
        <v>-1</v>
      </c>
      <c r="AW77" s="53">
        <f t="shared" si="38"/>
        <v>-1</v>
      </c>
      <c r="AX77" s="53">
        <f t="shared" si="38"/>
        <v>-1</v>
      </c>
      <c r="AY77" s="53">
        <f t="shared" si="38"/>
        <v>-1</v>
      </c>
      <c r="AZ77" s="53">
        <f t="shared" si="38"/>
        <v>-1</v>
      </c>
      <c r="BA77" s="53">
        <f t="shared" si="38"/>
        <v>-1</v>
      </c>
      <c r="BB77" s="53">
        <f t="shared" si="38"/>
        <v>-1</v>
      </c>
      <c r="BC77" s="53">
        <f t="shared" si="38"/>
        <v>-1</v>
      </c>
      <c r="BD77" s="53">
        <f t="shared" si="38"/>
        <v>-1</v>
      </c>
      <c r="BE77" s="53">
        <f t="shared" si="38"/>
        <v>-1</v>
      </c>
      <c r="BG77" s="65">
        <f t="shared" si="34"/>
        <v>0</v>
      </c>
      <c r="BH77" s="65">
        <f t="shared" si="34"/>
        <v>-1</v>
      </c>
      <c r="BI77" s="65">
        <f t="shared" si="34"/>
        <v>-1</v>
      </c>
      <c r="BJ77" s="65">
        <f t="shared" si="34"/>
        <v>-1</v>
      </c>
      <c r="BK77" s="65">
        <f t="shared" si="34"/>
        <v>-1</v>
      </c>
      <c r="BL77" s="65">
        <f t="shared" si="34"/>
        <v>-1</v>
      </c>
      <c r="BM77" s="65">
        <f t="shared" si="34"/>
        <v>-1</v>
      </c>
      <c r="BN77" s="65">
        <f t="shared" si="34"/>
        <v>-1</v>
      </c>
      <c r="BO77" s="65">
        <f t="shared" si="34"/>
        <v>-1</v>
      </c>
      <c r="BP77" s="65">
        <f t="shared" si="34"/>
        <v>-1</v>
      </c>
      <c r="BQ77" s="65">
        <f t="shared" si="34"/>
        <v>-1</v>
      </c>
      <c r="BR77" s="65">
        <f t="shared" si="32"/>
        <v>-1</v>
      </c>
      <c r="BS77" s="65">
        <f t="shared" si="32"/>
        <v>-1</v>
      </c>
      <c r="BT77" s="65">
        <f t="shared" si="32"/>
        <v>-1</v>
      </c>
      <c r="BV77" s="163">
        <f t="shared" si="36"/>
        <v>0</v>
      </c>
      <c r="BW77" s="163">
        <f t="shared" si="36"/>
        <v>0</v>
      </c>
      <c r="BX77" s="163">
        <f t="shared" si="36"/>
        <v>0</v>
      </c>
      <c r="BY77" s="163">
        <f t="shared" si="36"/>
        <v>0</v>
      </c>
      <c r="BZ77" s="163">
        <f t="shared" si="36"/>
        <v>0</v>
      </c>
      <c r="CA77" s="163">
        <f t="shared" si="36"/>
        <v>0</v>
      </c>
      <c r="CB77" s="163">
        <f t="shared" si="36"/>
        <v>0</v>
      </c>
      <c r="CC77" s="163">
        <f t="shared" si="36"/>
        <v>0</v>
      </c>
      <c r="CD77" s="163">
        <f t="shared" si="36"/>
        <v>0</v>
      </c>
      <c r="CE77" s="163">
        <f t="shared" si="36"/>
        <v>0</v>
      </c>
      <c r="CF77" s="163">
        <f t="shared" si="36"/>
        <v>0</v>
      </c>
      <c r="CG77" s="163">
        <f t="shared" si="36"/>
        <v>0</v>
      </c>
      <c r="CH77" s="163">
        <f t="shared" si="36"/>
        <v>0</v>
      </c>
    </row>
    <row r="78" spans="2:86" ht="24" customHeight="1">
      <c r="B78" s="1172"/>
      <c r="C78" s="330">
        <v>74</v>
      </c>
      <c r="D78" s="351" t="str">
        <f>IF('入力③（固定資産台帳）'!CD78=1,'入力③（固定資産台帳）'!C78,"")</f>
        <v/>
      </c>
      <c r="E78" s="352">
        <f>IF('入力③（固定資産台帳）'!CD78=1,'入力③（固定資産台帳）'!D78,0)</f>
        <v>0</v>
      </c>
      <c r="F78" s="353">
        <f>IF('入力③（固定資産台帳）'!CD78=1,'入力③（固定資産台帳）'!F78,0)</f>
        <v>0</v>
      </c>
      <c r="G78" s="60"/>
      <c r="H78" s="60" t="s">
        <v>127</v>
      </c>
      <c r="I78" s="63"/>
      <c r="J78" s="172"/>
      <c r="K78" s="169"/>
      <c r="L78" s="209">
        <f t="shared" si="29"/>
        <v>0</v>
      </c>
      <c r="M78" s="209">
        <f t="shared" si="29"/>
        <v>0</v>
      </c>
      <c r="N78" s="209">
        <f t="shared" si="29"/>
        <v>0</v>
      </c>
      <c r="O78" s="209">
        <f t="shared" si="29"/>
        <v>0</v>
      </c>
      <c r="P78" s="209">
        <f t="shared" si="29"/>
        <v>0</v>
      </c>
      <c r="Q78" s="209">
        <f t="shared" si="29"/>
        <v>0</v>
      </c>
      <c r="R78" s="209">
        <f t="shared" si="29"/>
        <v>0</v>
      </c>
      <c r="S78" s="209">
        <f t="shared" si="27"/>
        <v>0</v>
      </c>
      <c r="T78" s="209">
        <f t="shared" si="27"/>
        <v>0</v>
      </c>
      <c r="U78" s="209">
        <f t="shared" si="27"/>
        <v>0</v>
      </c>
      <c r="V78" s="209">
        <f t="shared" si="27"/>
        <v>0</v>
      </c>
      <c r="W78" s="209">
        <f t="shared" si="27"/>
        <v>0</v>
      </c>
      <c r="X78" s="210">
        <f t="shared" si="27"/>
        <v>0</v>
      </c>
      <c r="Y78" s="211">
        <f t="shared" si="24"/>
        <v>0</v>
      </c>
      <c r="Z78" s="209">
        <f t="shared" si="24"/>
        <v>0</v>
      </c>
      <c r="AA78" s="209">
        <f t="shared" si="24"/>
        <v>0</v>
      </c>
      <c r="AB78" s="209">
        <f t="shared" si="24"/>
        <v>0</v>
      </c>
      <c r="AC78" s="209">
        <f t="shared" si="24"/>
        <v>0</v>
      </c>
      <c r="AD78" s="209">
        <f t="shared" si="31"/>
        <v>0</v>
      </c>
      <c r="AE78" s="209">
        <f t="shared" si="31"/>
        <v>0</v>
      </c>
      <c r="AF78" s="209">
        <f t="shared" si="31"/>
        <v>0</v>
      </c>
      <c r="AG78" s="209">
        <f t="shared" si="31"/>
        <v>0</v>
      </c>
      <c r="AH78" s="209">
        <f t="shared" si="31"/>
        <v>0</v>
      </c>
      <c r="AI78" s="209">
        <f t="shared" si="31"/>
        <v>0</v>
      </c>
      <c r="AJ78" s="209">
        <f t="shared" si="31"/>
        <v>0</v>
      </c>
      <c r="AK78" s="209">
        <f t="shared" si="31"/>
        <v>0</v>
      </c>
      <c r="AL78" s="210">
        <f t="shared" si="31"/>
        <v>0</v>
      </c>
      <c r="AP78" s="53">
        <f t="shared" si="33"/>
        <v>1</v>
      </c>
      <c r="AQ78" s="163" t="e">
        <f t="shared" si="35"/>
        <v>#NUM!</v>
      </c>
      <c r="AR78" s="53">
        <f t="shared" si="38"/>
        <v>0</v>
      </c>
      <c r="AS78" s="53">
        <f t="shared" si="38"/>
        <v>-1</v>
      </c>
      <c r="AT78" s="53">
        <f t="shared" si="38"/>
        <v>-1</v>
      </c>
      <c r="AU78" s="53">
        <f t="shared" si="38"/>
        <v>-1</v>
      </c>
      <c r="AV78" s="53">
        <f t="shared" si="38"/>
        <v>-1</v>
      </c>
      <c r="AW78" s="53">
        <f t="shared" si="38"/>
        <v>-1</v>
      </c>
      <c r="AX78" s="53">
        <f t="shared" si="38"/>
        <v>-1</v>
      </c>
      <c r="AY78" s="53">
        <f t="shared" si="38"/>
        <v>-1</v>
      </c>
      <c r="AZ78" s="53">
        <f t="shared" si="38"/>
        <v>-1</v>
      </c>
      <c r="BA78" s="53">
        <f t="shared" si="38"/>
        <v>-1</v>
      </c>
      <c r="BB78" s="53">
        <f t="shared" si="38"/>
        <v>-1</v>
      </c>
      <c r="BC78" s="53">
        <f t="shared" si="38"/>
        <v>-1</v>
      </c>
      <c r="BD78" s="53">
        <f t="shared" si="38"/>
        <v>-1</v>
      </c>
      <c r="BE78" s="53">
        <f t="shared" si="38"/>
        <v>-1</v>
      </c>
      <c r="BG78" s="65">
        <f t="shared" si="34"/>
        <v>0</v>
      </c>
      <c r="BH78" s="65">
        <f t="shared" si="34"/>
        <v>-1</v>
      </c>
      <c r="BI78" s="65">
        <f t="shared" si="34"/>
        <v>-1</v>
      </c>
      <c r="BJ78" s="65">
        <f t="shared" si="34"/>
        <v>-1</v>
      </c>
      <c r="BK78" s="65">
        <f t="shared" si="34"/>
        <v>-1</v>
      </c>
      <c r="BL78" s="65">
        <f t="shared" si="34"/>
        <v>-1</v>
      </c>
      <c r="BM78" s="65">
        <f t="shared" si="34"/>
        <v>-1</v>
      </c>
      <c r="BN78" s="65">
        <f t="shared" si="34"/>
        <v>-1</v>
      </c>
      <c r="BO78" s="65">
        <f t="shared" si="34"/>
        <v>-1</v>
      </c>
      <c r="BP78" s="65">
        <f t="shared" si="34"/>
        <v>-1</v>
      </c>
      <c r="BQ78" s="65">
        <f t="shared" si="34"/>
        <v>-1</v>
      </c>
      <c r="BR78" s="65">
        <f t="shared" si="32"/>
        <v>-1</v>
      </c>
      <c r="BS78" s="65">
        <f t="shared" si="32"/>
        <v>-1</v>
      </c>
      <c r="BT78" s="65">
        <f t="shared" si="32"/>
        <v>-1</v>
      </c>
      <c r="BV78" s="163">
        <f t="shared" si="36"/>
        <v>0</v>
      </c>
      <c r="BW78" s="163">
        <f t="shared" si="36"/>
        <v>0</v>
      </c>
      <c r="BX78" s="163">
        <f t="shared" si="36"/>
        <v>0</v>
      </c>
      <c r="BY78" s="163">
        <f t="shared" si="36"/>
        <v>0</v>
      </c>
      <c r="BZ78" s="163">
        <f t="shared" si="36"/>
        <v>0</v>
      </c>
      <c r="CA78" s="163">
        <f t="shared" si="36"/>
        <v>0</v>
      </c>
      <c r="CB78" s="163">
        <f t="shared" si="36"/>
        <v>0</v>
      </c>
      <c r="CC78" s="163">
        <f t="shared" si="36"/>
        <v>0</v>
      </c>
      <c r="CD78" s="163">
        <f t="shared" si="36"/>
        <v>0</v>
      </c>
      <c r="CE78" s="163">
        <f t="shared" si="36"/>
        <v>0</v>
      </c>
      <c r="CF78" s="163">
        <f t="shared" si="36"/>
        <v>0</v>
      </c>
      <c r="CG78" s="163">
        <f t="shared" si="36"/>
        <v>0</v>
      </c>
      <c r="CH78" s="163">
        <f t="shared" si="36"/>
        <v>0</v>
      </c>
    </row>
    <row r="79" spans="2:86" ht="24" customHeight="1">
      <c r="B79" s="1172"/>
      <c r="C79" s="330">
        <v>75</v>
      </c>
      <c r="D79" s="351" t="str">
        <f>IF('入力③（固定資産台帳）'!CD79=1,'入力③（固定資産台帳）'!C79,"")</f>
        <v/>
      </c>
      <c r="E79" s="352">
        <f>IF('入力③（固定資産台帳）'!CD79=1,'入力③（固定資産台帳）'!D79,0)</f>
        <v>0</v>
      </c>
      <c r="F79" s="353">
        <f>IF('入力③（固定資産台帳）'!CD79=1,'入力③（固定資産台帳）'!F79,0)</f>
        <v>0</v>
      </c>
      <c r="G79" s="60"/>
      <c r="H79" s="60" t="s">
        <v>127</v>
      </c>
      <c r="I79" s="63"/>
      <c r="J79" s="172"/>
      <c r="K79" s="169"/>
      <c r="L79" s="209">
        <f t="shared" si="29"/>
        <v>0</v>
      </c>
      <c r="M79" s="209">
        <f t="shared" si="29"/>
        <v>0</v>
      </c>
      <c r="N79" s="209">
        <f t="shared" si="29"/>
        <v>0</v>
      </c>
      <c r="O79" s="209">
        <f t="shared" si="29"/>
        <v>0</v>
      </c>
      <c r="P79" s="209">
        <f t="shared" si="29"/>
        <v>0</v>
      </c>
      <c r="Q79" s="209">
        <f t="shared" si="29"/>
        <v>0</v>
      </c>
      <c r="R79" s="209">
        <f t="shared" si="29"/>
        <v>0</v>
      </c>
      <c r="S79" s="209">
        <f t="shared" si="27"/>
        <v>0</v>
      </c>
      <c r="T79" s="209">
        <f t="shared" si="27"/>
        <v>0</v>
      </c>
      <c r="U79" s="209">
        <f t="shared" si="27"/>
        <v>0</v>
      </c>
      <c r="V79" s="209">
        <f t="shared" si="27"/>
        <v>0</v>
      </c>
      <c r="W79" s="209">
        <f t="shared" si="27"/>
        <v>0</v>
      </c>
      <c r="X79" s="210">
        <f t="shared" si="27"/>
        <v>0</v>
      </c>
      <c r="Y79" s="211">
        <f t="shared" si="24"/>
        <v>0</v>
      </c>
      <c r="Z79" s="209">
        <f t="shared" si="24"/>
        <v>0</v>
      </c>
      <c r="AA79" s="209">
        <f t="shared" si="24"/>
        <v>0</v>
      </c>
      <c r="AB79" s="209">
        <f t="shared" si="24"/>
        <v>0</v>
      </c>
      <c r="AC79" s="209">
        <f t="shared" si="24"/>
        <v>0</v>
      </c>
      <c r="AD79" s="209">
        <f t="shared" si="31"/>
        <v>0</v>
      </c>
      <c r="AE79" s="209">
        <f t="shared" si="31"/>
        <v>0</v>
      </c>
      <c r="AF79" s="209">
        <f t="shared" si="31"/>
        <v>0</v>
      </c>
      <c r="AG79" s="209">
        <f t="shared" si="31"/>
        <v>0</v>
      </c>
      <c r="AH79" s="209">
        <f t="shared" si="31"/>
        <v>0</v>
      </c>
      <c r="AI79" s="209">
        <f t="shared" si="31"/>
        <v>0</v>
      </c>
      <c r="AJ79" s="209">
        <f t="shared" si="31"/>
        <v>0</v>
      </c>
      <c r="AK79" s="209">
        <f t="shared" si="31"/>
        <v>0</v>
      </c>
      <c r="AL79" s="210">
        <f t="shared" si="31"/>
        <v>0</v>
      </c>
      <c r="AP79" s="53">
        <f t="shared" si="33"/>
        <v>1</v>
      </c>
      <c r="AQ79" s="163" t="e">
        <f t="shared" si="35"/>
        <v>#NUM!</v>
      </c>
      <c r="AR79" s="53">
        <f t="shared" si="38"/>
        <v>0</v>
      </c>
      <c r="AS79" s="53">
        <f t="shared" si="38"/>
        <v>-1</v>
      </c>
      <c r="AT79" s="53">
        <f t="shared" si="38"/>
        <v>-1</v>
      </c>
      <c r="AU79" s="53">
        <f t="shared" si="38"/>
        <v>-1</v>
      </c>
      <c r="AV79" s="53">
        <f t="shared" si="38"/>
        <v>-1</v>
      </c>
      <c r="AW79" s="53">
        <f t="shared" si="38"/>
        <v>-1</v>
      </c>
      <c r="AX79" s="53">
        <f t="shared" si="38"/>
        <v>-1</v>
      </c>
      <c r="AY79" s="53">
        <f t="shared" si="38"/>
        <v>-1</v>
      </c>
      <c r="AZ79" s="53">
        <f t="shared" si="38"/>
        <v>-1</v>
      </c>
      <c r="BA79" s="53">
        <f t="shared" si="38"/>
        <v>-1</v>
      </c>
      <c r="BB79" s="53">
        <f t="shared" si="38"/>
        <v>-1</v>
      </c>
      <c r="BC79" s="53">
        <f t="shared" si="38"/>
        <v>-1</v>
      </c>
      <c r="BD79" s="53">
        <f t="shared" si="38"/>
        <v>-1</v>
      </c>
      <c r="BE79" s="53">
        <f t="shared" si="38"/>
        <v>-1</v>
      </c>
      <c r="BG79" s="65">
        <f t="shared" si="34"/>
        <v>0</v>
      </c>
      <c r="BH79" s="65">
        <f t="shared" si="34"/>
        <v>-1</v>
      </c>
      <c r="BI79" s="65">
        <f t="shared" si="34"/>
        <v>-1</v>
      </c>
      <c r="BJ79" s="65">
        <f t="shared" si="34"/>
        <v>-1</v>
      </c>
      <c r="BK79" s="65">
        <f t="shared" si="34"/>
        <v>-1</v>
      </c>
      <c r="BL79" s="65">
        <f t="shared" si="34"/>
        <v>-1</v>
      </c>
      <c r="BM79" s="65">
        <f t="shared" si="34"/>
        <v>-1</v>
      </c>
      <c r="BN79" s="65">
        <f t="shared" si="34"/>
        <v>-1</v>
      </c>
      <c r="BO79" s="65">
        <f t="shared" si="34"/>
        <v>-1</v>
      </c>
      <c r="BP79" s="65">
        <f t="shared" si="34"/>
        <v>-1</v>
      </c>
      <c r="BQ79" s="65">
        <f t="shared" si="34"/>
        <v>-1</v>
      </c>
      <c r="BR79" s="65">
        <f t="shared" si="32"/>
        <v>-1</v>
      </c>
      <c r="BS79" s="65">
        <f t="shared" si="32"/>
        <v>-1</v>
      </c>
      <c r="BT79" s="65">
        <f t="shared" si="32"/>
        <v>-1</v>
      </c>
      <c r="BV79" s="163">
        <f t="shared" si="36"/>
        <v>0</v>
      </c>
      <c r="BW79" s="163">
        <f t="shared" si="36"/>
        <v>0</v>
      </c>
      <c r="BX79" s="163">
        <f t="shared" si="36"/>
        <v>0</v>
      </c>
      <c r="BY79" s="163">
        <f t="shared" si="36"/>
        <v>0</v>
      </c>
      <c r="BZ79" s="163">
        <f t="shared" si="36"/>
        <v>0</v>
      </c>
      <c r="CA79" s="163">
        <f t="shared" si="36"/>
        <v>0</v>
      </c>
      <c r="CB79" s="163">
        <f t="shared" si="36"/>
        <v>0</v>
      </c>
      <c r="CC79" s="163">
        <f t="shared" si="36"/>
        <v>0</v>
      </c>
      <c r="CD79" s="163">
        <f t="shared" si="36"/>
        <v>0</v>
      </c>
      <c r="CE79" s="163">
        <f t="shared" si="36"/>
        <v>0</v>
      </c>
      <c r="CF79" s="163">
        <f t="shared" si="36"/>
        <v>0</v>
      </c>
      <c r="CG79" s="163">
        <f t="shared" si="36"/>
        <v>0</v>
      </c>
      <c r="CH79" s="163">
        <f t="shared" si="36"/>
        <v>0</v>
      </c>
    </row>
    <row r="80" spans="2:86" ht="24" customHeight="1">
      <c r="B80" s="1172"/>
      <c r="C80" s="330">
        <v>76</v>
      </c>
      <c r="D80" s="351" t="str">
        <f>IF('入力③（固定資産台帳）'!CD80=1,'入力③（固定資産台帳）'!C80,"")</f>
        <v/>
      </c>
      <c r="E80" s="352">
        <f>IF('入力③（固定資産台帳）'!CD80=1,'入力③（固定資産台帳）'!D80,0)</f>
        <v>0</v>
      </c>
      <c r="F80" s="353">
        <f>IF('入力③（固定資産台帳）'!CD80=1,'入力③（固定資産台帳）'!F80,0)</f>
        <v>0</v>
      </c>
      <c r="G80" s="60"/>
      <c r="H80" s="60" t="s">
        <v>127</v>
      </c>
      <c r="I80" s="63"/>
      <c r="J80" s="172"/>
      <c r="K80" s="169"/>
      <c r="L80" s="209">
        <f t="shared" si="29"/>
        <v>0</v>
      </c>
      <c r="M80" s="209">
        <f t="shared" si="29"/>
        <v>0</v>
      </c>
      <c r="N80" s="209">
        <f t="shared" si="29"/>
        <v>0</v>
      </c>
      <c r="O80" s="209">
        <f t="shared" si="29"/>
        <v>0</v>
      </c>
      <c r="P80" s="209">
        <f t="shared" si="29"/>
        <v>0</v>
      </c>
      <c r="Q80" s="209">
        <f t="shared" si="29"/>
        <v>0</v>
      </c>
      <c r="R80" s="209">
        <f t="shared" si="29"/>
        <v>0</v>
      </c>
      <c r="S80" s="209">
        <f t="shared" si="27"/>
        <v>0</v>
      </c>
      <c r="T80" s="209">
        <f t="shared" si="27"/>
        <v>0</v>
      </c>
      <c r="U80" s="209">
        <f t="shared" si="27"/>
        <v>0</v>
      </c>
      <c r="V80" s="209">
        <f t="shared" si="27"/>
        <v>0</v>
      </c>
      <c r="W80" s="209">
        <f t="shared" si="27"/>
        <v>0</v>
      </c>
      <c r="X80" s="210">
        <f t="shared" si="27"/>
        <v>0</v>
      </c>
      <c r="Y80" s="211">
        <f t="shared" si="24"/>
        <v>0</v>
      </c>
      <c r="Z80" s="209">
        <f t="shared" si="24"/>
        <v>0</v>
      </c>
      <c r="AA80" s="209">
        <f t="shared" si="24"/>
        <v>0</v>
      </c>
      <c r="AB80" s="209">
        <f t="shared" si="24"/>
        <v>0</v>
      </c>
      <c r="AC80" s="209">
        <f t="shared" si="24"/>
        <v>0</v>
      </c>
      <c r="AD80" s="209">
        <f t="shared" si="31"/>
        <v>0</v>
      </c>
      <c r="AE80" s="209">
        <f t="shared" si="31"/>
        <v>0</v>
      </c>
      <c r="AF80" s="209">
        <f t="shared" si="31"/>
        <v>0</v>
      </c>
      <c r="AG80" s="209">
        <f t="shared" si="31"/>
        <v>0</v>
      </c>
      <c r="AH80" s="209">
        <f t="shared" si="31"/>
        <v>0</v>
      </c>
      <c r="AI80" s="209">
        <f t="shared" si="31"/>
        <v>0</v>
      </c>
      <c r="AJ80" s="209">
        <f t="shared" si="31"/>
        <v>0</v>
      </c>
      <c r="AK80" s="209">
        <f t="shared" si="31"/>
        <v>0</v>
      </c>
      <c r="AL80" s="210">
        <f t="shared" si="31"/>
        <v>0</v>
      </c>
      <c r="AP80" s="53">
        <f t="shared" si="33"/>
        <v>1</v>
      </c>
      <c r="AQ80" s="163" t="e">
        <f t="shared" si="35"/>
        <v>#NUM!</v>
      </c>
      <c r="AR80" s="53">
        <f t="shared" si="38"/>
        <v>0</v>
      </c>
      <c r="AS80" s="53">
        <f t="shared" si="38"/>
        <v>-1</v>
      </c>
      <c r="AT80" s="53">
        <f t="shared" si="38"/>
        <v>-1</v>
      </c>
      <c r="AU80" s="53">
        <f t="shared" si="38"/>
        <v>-1</v>
      </c>
      <c r="AV80" s="53">
        <f t="shared" si="38"/>
        <v>-1</v>
      </c>
      <c r="AW80" s="53">
        <f t="shared" si="38"/>
        <v>-1</v>
      </c>
      <c r="AX80" s="53">
        <f t="shared" si="38"/>
        <v>-1</v>
      </c>
      <c r="AY80" s="53">
        <f t="shared" si="38"/>
        <v>-1</v>
      </c>
      <c r="AZ80" s="53">
        <f t="shared" si="38"/>
        <v>-1</v>
      </c>
      <c r="BA80" s="53">
        <f t="shared" si="38"/>
        <v>-1</v>
      </c>
      <c r="BB80" s="53">
        <f t="shared" si="38"/>
        <v>-1</v>
      </c>
      <c r="BC80" s="53">
        <f t="shared" si="38"/>
        <v>-1</v>
      </c>
      <c r="BD80" s="53">
        <f t="shared" si="38"/>
        <v>-1</v>
      </c>
      <c r="BE80" s="53">
        <f t="shared" si="38"/>
        <v>-1</v>
      </c>
      <c r="BG80" s="65">
        <f t="shared" si="34"/>
        <v>0</v>
      </c>
      <c r="BH80" s="65">
        <f t="shared" si="34"/>
        <v>-1</v>
      </c>
      <c r="BI80" s="65">
        <f t="shared" si="34"/>
        <v>-1</v>
      </c>
      <c r="BJ80" s="65">
        <f t="shared" si="34"/>
        <v>-1</v>
      </c>
      <c r="BK80" s="65">
        <f t="shared" si="34"/>
        <v>-1</v>
      </c>
      <c r="BL80" s="65">
        <f t="shared" si="34"/>
        <v>-1</v>
      </c>
      <c r="BM80" s="65">
        <f t="shared" si="34"/>
        <v>-1</v>
      </c>
      <c r="BN80" s="65">
        <f t="shared" si="34"/>
        <v>-1</v>
      </c>
      <c r="BO80" s="65">
        <f t="shared" si="34"/>
        <v>-1</v>
      </c>
      <c r="BP80" s="65">
        <f t="shared" si="34"/>
        <v>-1</v>
      </c>
      <c r="BQ80" s="65">
        <f t="shared" si="34"/>
        <v>-1</v>
      </c>
      <c r="BR80" s="65">
        <f t="shared" si="32"/>
        <v>-1</v>
      </c>
      <c r="BS80" s="65">
        <f t="shared" si="32"/>
        <v>-1</v>
      </c>
      <c r="BT80" s="65">
        <f t="shared" si="32"/>
        <v>-1</v>
      </c>
      <c r="BV80" s="163">
        <f t="shared" si="36"/>
        <v>0</v>
      </c>
      <c r="BW80" s="163">
        <f t="shared" si="36"/>
        <v>0</v>
      </c>
      <c r="BX80" s="163">
        <f t="shared" si="36"/>
        <v>0</v>
      </c>
      <c r="BY80" s="163">
        <f t="shared" si="36"/>
        <v>0</v>
      </c>
      <c r="BZ80" s="163">
        <f t="shared" si="36"/>
        <v>0</v>
      </c>
      <c r="CA80" s="163">
        <f t="shared" si="36"/>
        <v>0</v>
      </c>
      <c r="CB80" s="163">
        <f t="shared" si="36"/>
        <v>0</v>
      </c>
      <c r="CC80" s="163">
        <f t="shared" si="36"/>
        <v>0</v>
      </c>
      <c r="CD80" s="163">
        <f t="shared" si="36"/>
        <v>0</v>
      </c>
      <c r="CE80" s="163">
        <f t="shared" si="36"/>
        <v>0</v>
      </c>
      <c r="CF80" s="163">
        <f t="shared" si="36"/>
        <v>0</v>
      </c>
      <c r="CG80" s="163">
        <f t="shared" si="36"/>
        <v>0</v>
      </c>
      <c r="CH80" s="163">
        <f t="shared" si="36"/>
        <v>0</v>
      </c>
    </row>
    <row r="81" spans="2:86" ht="24" customHeight="1">
      <c r="B81" s="1172"/>
      <c r="C81" s="330">
        <v>77</v>
      </c>
      <c r="D81" s="351" t="str">
        <f>IF('入力③（固定資産台帳）'!CD81=1,'入力③（固定資産台帳）'!C81,"")</f>
        <v/>
      </c>
      <c r="E81" s="352">
        <f>IF('入力③（固定資産台帳）'!CD81=1,'入力③（固定資産台帳）'!D81,0)</f>
        <v>0</v>
      </c>
      <c r="F81" s="353">
        <f>IF('入力③（固定資産台帳）'!CD81=1,'入力③（固定資産台帳）'!F81,0)</f>
        <v>0</v>
      </c>
      <c r="G81" s="60"/>
      <c r="H81" s="60" t="s">
        <v>127</v>
      </c>
      <c r="I81" s="63"/>
      <c r="J81" s="172"/>
      <c r="K81" s="169"/>
      <c r="L81" s="209">
        <f t="shared" si="29"/>
        <v>0</v>
      </c>
      <c r="M81" s="209">
        <f t="shared" si="29"/>
        <v>0</v>
      </c>
      <c r="N81" s="209">
        <f t="shared" si="29"/>
        <v>0</v>
      </c>
      <c r="O81" s="209">
        <f t="shared" si="29"/>
        <v>0</v>
      </c>
      <c r="P81" s="209">
        <f t="shared" si="29"/>
        <v>0</v>
      </c>
      <c r="Q81" s="209">
        <f t="shared" si="29"/>
        <v>0</v>
      </c>
      <c r="R81" s="209">
        <f t="shared" si="29"/>
        <v>0</v>
      </c>
      <c r="S81" s="209">
        <f t="shared" si="27"/>
        <v>0</v>
      </c>
      <c r="T81" s="209">
        <f t="shared" si="27"/>
        <v>0</v>
      </c>
      <c r="U81" s="209">
        <f t="shared" si="27"/>
        <v>0</v>
      </c>
      <c r="V81" s="209">
        <f t="shared" si="27"/>
        <v>0</v>
      </c>
      <c r="W81" s="209">
        <f t="shared" si="27"/>
        <v>0</v>
      </c>
      <c r="X81" s="210">
        <f t="shared" si="27"/>
        <v>0</v>
      </c>
      <c r="Y81" s="211">
        <f t="shared" si="24"/>
        <v>0</v>
      </c>
      <c r="Z81" s="209">
        <f t="shared" si="24"/>
        <v>0</v>
      </c>
      <c r="AA81" s="209">
        <f t="shared" si="24"/>
        <v>0</v>
      </c>
      <c r="AB81" s="209">
        <f t="shared" si="24"/>
        <v>0</v>
      </c>
      <c r="AC81" s="209">
        <f t="shared" si="24"/>
        <v>0</v>
      </c>
      <c r="AD81" s="209">
        <f t="shared" si="31"/>
        <v>0</v>
      </c>
      <c r="AE81" s="209">
        <f t="shared" si="31"/>
        <v>0</v>
      </c>
      <c r="AF81" s="209">
        <f t="shared" si="31"/>
        <v>0</v>
      </c>
      <c r="AG81" s="209">
        <f t="shared" si="31"/>
        <v>0</v>
      </c>
      <c r="AH81" s="209">
        <f t="shared" si="31"/>
        <v>0</v>
      </c>
      <c r="AI81" s="209">
        <f t="shared" si="31"/>
        <v>0</v>
      </c>
      <c r="AJ81" s="209">
        <f t="shared" si="31"/>
        <v>0</v>
      </c>
      <c r="AK81" s="209">
        <f t="shared" si="31"/>
        <v>0</v>
      </c>
      <c r="AL81" s="210">
        <f t="shared" si="31"/>
        <v>0</v>
      </c>
      <c r="AP81" s="53">
        <f t="shared" si="33"/>
        <v>1</v>
      </c>
      <c r="AQ81" s="163" t="e">
        <f t="shared" si="35"/>
        <v>#NUM!</v>
      </c>
      <c r="AR81" s="53">
        <f t="shared" si="38"/>
        <v>0</v>
      </c>
      <c r="AS81" s="53">
        <f t="shared" si="38"/>
        <v>-1</v>
      </c>
      <c r="AT81" s="53">
        <f t="shared" si="38"/>
        <v>-1</v>
      </c>
      <c r="AU81" s="53">
        <f t="shared" si="38"/>
        <v>-1</v>
      </c>
      <c r="AV81" s="53">
        <f t="shared" si="38"/>
        <v>-1</v>
      </c>
      <c r="AW81" s="53">
        <f t="shared" si="38"/>
        <v>-1</v>
      </c>
      <c r="AX81" s="53">
        <f t="shared" si="38"/>
        <v>-1</v>
      </c>
      <c r="AY81" s="53">
        <f t="shared" si="38"/>
        <v>-1</v>
      </c>
      <c r="AZ81" s="53">
        <f t="shared" si="38"/>
        <v>-1</v>
      </c>
      <c r="BA81" s="53">
        <f t="shared" si="38"/>
        <v>-1</v>
      </c>
      <c r="BB81" s="53">
        <f t="shared" si="38"/>
        <v>-1</v>
      </c>
      <c r="BC81" s="53">
        <f t="shared" si="38"/>
        <v>-1</v>
      </c>
      <c r="BD81" s="53">
        <f t="shared" si="38"/>
        <v>-1</v>
      </c>
      <c r="BE81" s="53">
        <f t="shared" si="38"/>
        <v>-1</v>
      </c>
      <c r="BG81" s="65">
        <f t="shared" si="34"/>
        <v>0</v>
      </c>
      <c r="BH81" s="65">
        <f t="shared" si="34"/>
        <v>-1</v>
      </c>
      <c r="BI81" s="65">
        <f t="shared" si="34"/>
        <v>-1</v>
      </c>
      <c r="BJ81" s="65">
        <f t="shared" si="34"/>
        <v>-1</v>
      </c>
      <c r="BK81" s="65">
        <f t="shared" si="34"/>
        <v>-1</v>
      </c>
      <c r="BL81" s="65">
        <f t="shared" si="34"/>
        <v>-1</v>
      </c>
      <c r="BM81" s="65">
        <f t="shared" si="34"/>
        <v>-1</v>
      </c>
      <c r="BN81" s="65">
        <f t="shared" si="34"/>
        <v>-1</v>
      </c>
      <c r="BO81" s="65">
        <f t="shared" si="34"/>
        <v>-1</v>
      </c>
      <c r="BP81" s="65">
        <f t="shared" si="34"/>
        <v>-1</v>
      </c>
      <c r="BQ81" s="65">
        <f t="shared" si="34"/>
        <v>-1</v>
      </c>
      <c r="BR81" s="65">
        <f t="shared" si="32"/>
        <v>-1</v>
      </c>
      <c r="BS81" s="65">
        <f t="shared" si="32"/>
        <v>-1</v>
      </c>
      <c r="BT81" s="65">
        <f t="shared" si="32"/>
        <v>-1</v>
      </c>
      <c r="BV81" s="163">
        <f t="shared" si="36"/>
        <v>0</v>
      </c>
      <c r="BW81" s="163">
        <f t="shared" si="36"/>
        <v>0</v>
      </c>
      <c r="BX81" s="163">
        <f t="shared" si="36"/>
        <v>0</v>
      </c>
      <c r="BY81" s="163">
        <f t="shared" si="36"/>
        <v>0</v>
      </c>
      <c r="BZ81" s="163">
        <f t="shared" si="36"/>
        <v>0</v>
      </c>
      <c r="CA81" s="163">
        <f t="shared" si="36"/>
        <v>0</v>
      </c>
      <c r="CB81" s="163">
        <f t="shared" si="36"/>
        <v>0</v>
      </c>
      <c r="CC81" s="163">
        <f t="shared" si="36"/>
        <v>0</v>
      </c>
      <c r="CD81" s="163">
        <f t="shared" si="36"/>
        <v>0</v>
      </c>
      <c r="CE81" s="163">
        <f t="shared" si="36"/>
        <v>0</v>
      </c>
      <c r="CF81" s="163">
        <f t="shared" si="36"/>
        <v>0</v>
      </c>
      <c r="CG81" s="163">
        <f t="shared" si="36"/>
        <v>0</v>
      </c>
      <c r="CH81" s="163">
        <f t="shared" si="36"/>
        <v>0</v>
      </c>
    </row>
    <row r="82" spans="2:86" ht="24" customHeight="1">
      <c r="B82" s="1172"/>
      <c r="C82" s="330">
        <v>78</v>
      </c>
      <c r="D82" s="351" t="str">
        <f>IF('入力③（固定資産台帳）'!CD82=1,'入力③（固定資産台帳）'!C82,"")</f>
        <v/>
      </c>
      <c r="E82" s="352">
        <f>IF('入力③（固定資産台帳）'!CD82=1,'入力③（固定資産台帳）'!D82,0)</f>
        <v>0</v>
      </c>
      <c r="F82" s="353">
        <f>IF('入力③（固定資産台帳）'!CD82=1,'入力③（固定資産台帳）'!F82,0)</f>
        <v>0</v>
      </c>
      <c r="G82" s="60"/>
      <c r="H82" s="60" t="s">
        <v>127</v>
      </c>
      <c r="I82" s="63"/>
      <c r="J82" s="172"/>
      <c r="K82" s="169"/>
      <c r="L82" s="209">
        <f t="shared" si="29"/>
        <v>0</v>
      </c>
      <c r="M82" s="209">
        <f t="shared" si="29"/>
        <v>0</v>
      </c>
      <c r="N82" s="209">
        <f t="shared" si="29"/>
        <v>0</v>
      </c>
      <c r="O82" s="209">
        <f t="shared" si="29"/>
        <v>0</v>
      </c>
      <c r="P82" s="209">
        <f t="shared" si="29"/>
        <v>0</v>
      </c>
      <c r="Q82" s="209">
        <f t="shared" si="29"/>
        <v>0</v>
      </c>
      <c r="R82" s="209">
        <f t="shared" si="29"/>
        <v>0</v>
      </c>
      <c r="S82" s="209">
        <f t="shared" si="27"/>
        <v>0</v>
      </c>
      <c r="T82" s="209">
        <f t="shared" si="27"/>
        <v>0</v>
      </c>
      <c r="U82" s="209">
        <f t="shared" si="27"/>
        <v>0</v>
      </c>
      <c r="V82" s="209">
        <f t="shared" si="27"/>
        <v>0</v>
      </c>
      <c r="W82" s="209">
        <f t="shared" si="27"/>
        <v>0</v>
      </c>
      <c r="X82" s="210">
        <f t="shared" si="27"/>
        <v>0</v>
      </c>
      <c r="Y82" s="211">
        <f t="shared" si="24"/>
        <v>0</v>
      </c>
      <c r="Z82" s="209">
        <f t="shared" si="24"/>
        <v>0</v>
      </c>
      <c r="AA82" s="209">
        <f t="shared" si="24"/>
        <v>0</v>
      </c>
      <c r="AB82" s="209">
        <f t="shared" si="24"/>
        <v>0</v>
      </c>
      <c r="AC82" s="209">
        <f t="shared" si="24"/>
        <v>0</v>
      </c>
      <c r="AD82" s="209">
        <f t="shared" si="31"/>
        <v>0</v>
      </c>
      <c r="AE82" s="209">
        <f t="shared" si="31"/>
        <v>0</v>
      </c>
      <c r="AF82" s="209">
        <f t="shared" si="31"/>
        <v>0</v>
      </c>
      <c r="AG82" s="209">
        <f t="shared" si="31"/>
        <v>0</v>
      </c>
      <c r="AH82" s="209">
        <f t="shared" si="31"/>
        <v>0</v>
      </c>
      <c r="AI82" s="209">
        <f t="shared" si="31"/>
        <v>0</v>
      </c>
      <c r="AJ82" s="209">
        <f t="shared" si="31"/>
        <v>0</v>
      </c>
      <c r="AK82" s="209">
        <f t="shared" si="31"/>
        <v>0</v>
      </c>
      <c r="AL82" s="210">
        <f t="shared" si="31"/>
        <v>0</v>
      </c>
      <c r="AP82" s="53">
        <f t="shared" si="33"/>
        <v>1</v>
      </c>
      <c r="AQ82" s="163" t="e">
        <f t="shared" si="35"/>
        <v>#NUM!</v>
      </c>
      <c r="AR82" s="53">
        <f t="shared" si="38"/>
        <v>0</v>
      </c>
      <c r="AS82" s="53">
        <f t="shared" si="38"/>
        <v>-1</v>
      </c>
      <c r="AT82" s="53">
        <f t="shared" si="38"/>
        <v>-1</v>
      </c>
      <c r="AU82" s="53">
        <f t="shared" si="38"/>
        <v>-1</v>
      </c>
      <c r="AV82" s="53">
        <f t="shared" si="38"/>
        <v>-1</v>
      </c>
      <c r="AW82" s="53">
        <f t="shared" si="38"/>
        <v>-1</v>
      </c>
      <c r="AX82" s="53">
        <f t="shared" si="38"/>
        <v>-1</v>
      </c>
      <c r="AY82" s="53">
        <f t="shared" si="38"/>
        <v>-1</v>
      </c>
      <c r="AZ82" s="53">
        <f t="shared" si="38"/>
        <v>-1</v>
      </c>
      <c r="BA82" s="53">
        <f t="shared" si="38"/>
        <v>-1</v>
      </c>
      <c r="BB82" s="53">
        <f t="shared" si="38"/>
        <v>-1</v>
      </c>
      <c r="BC82" s="53">
        <f t="shared" si="38"/>
        <v>-1</v>
      </c>
      <c r="BD82" s="53">
        <f t="shared" si="38"/>
        <v>-1</v>
      </c>
      <c r="BE82" s="53">
        <f t="shared" si="38"/>
        <v>-1</v>
      </c>
      <c r="BG82" s="65">
        <f t="shared" si="34"/>
        <v>0</v>
      </c>
      <c r="BH82" s="65">
        <f t="shared" si="34"/>
        <v>-1</v>
      </c>
      <c r="BI82" s="65">
        <f t="shared" si="34"/>
        <v>-1</v>
      </c>
      <c r="BJ82" s="65">
        <f t="shared" si="34"/>
        <v>-1</v>
      </c>
      <c r="BK82" s="65">
        <f t="shared" si="34"/>
        <v>-1</v>
      </c>
      <c r="BL82" s="65">
        <f t="shared" si="34"/>
        <v>-1</v>
      </c>
      <c r="BM82" s="65">
        <f t="shared" si="34"/>
        <v>-1</v>
      </c>
      <c r="BN82" s="65">
        <f t="shared" si="34"/>
        <v>-1</v>
      </c>
      <c r="BO82" s="65">
        <f t="shared" si="34"/>
        <v>-1</v>
      </c>
      <c r="BP82" s="65">
        <f t="shared" si="34"/>
        <v>-1</v>
      </c>
      <c r="BQ82" s="65">
        <f t="shared" si="34"/>
        <v>-1</v>
      </c>
      <c r="BR82" s="65">
        <f t="shared" si="32"/>
        <v>-1</v>
      </c>
      <c r="BS82" s="65">
        <f t="shared" si="32"/>
        <v>-1</v>
      </c>
      <c r="BT82" s="65">
        <f t="shared" si="32"/>
        <v>-1</v>
      </c>
      <c r="BV82" s="163">
        <f t="shared" si="36"/>
        <v>0</v>
      </c>
      <c r="BW82" s="163">
        <f t="shared" si="36"/>
        <v>0</v>
      </c>
      <c r="BX82" s="163">
        <f t="shared" si="36"/>
        <v>0</v>
      </c>
      <c r="BY82" s="163">
        <f t="shared" si="36"/>
        <v>0</v>
      </c>
      <c r="BZ82" s="163">
        <f t="shared" si="36"/>
        <v>0</v>
      </c>
      <c r="CA82" s="163">
        <f t="shared" si="36"/>
        <v>0</v>
      </c>
      <c r="CB82" s="163">
        <f t="shared" si="36"/>
        <v>0</v>
      </c>
      <c r="CC82" s="163">
        <f t="shared" si="36"/>
        <v>0</v>
      </c>
      <c r="CD82" s="163">
        <f t="shared" si="36"/>
        <v>0</v>
      </c>
      <c r="CE82" s="163">
        <f t="shared" si="36"/>
        <v>0</v>
      </c>
      <c r="CF82" s="163">
        <f t="shared" si="36"/>
        <v>0</v>
      </c>
      <c r="CG82" s="163">
        <f t="shared" si="36"/>
        <v>0</v>
      </c>
      <c r="CH82" s="163">
        <f t="shared" si="36"/>
        <v>0</v>
      </c>
    </row>
    <row r="83" spans="2:86" ht="24" customHeight="1">
      <c r="B83" s="1172"/>
      <c r="C83" s="330">
        <v>79</v>
      </c>
      <c r="D83" s="351" t="str">
        <f>IF('入力③（固定資産台帳）'!CD83=1,'入力③（固定資産台帳）'!C83,"")</f>
        <v/>
      </c>
      <c r="E83" s="352">
        <f>IF('入力③（固定資産台帳）'!CD83=1,'入力③（固定資産台帳）'!D83,0)</f>
        <v>0</v>
      </c>
      <c r="F83" s="353">
        <f>IF('入力③（固定資産台帳）'!CD83=1,'入力③（固定資産台帳）'!F83,0)</f>
        <v>0</v>
      </c>
      <c r="G83" s="60"/>
      <c r="H83" s="60" t="s">
        <v>127</v>
      </c>
      <c r="I83" s="63"/>
      <c r="J83" s="172"/>
      <c r="K83" s="169"/>
      <c r="L83" s="209">
        <f t="shared" si="29"/>
        <v>0</v>
      </c>
      <c r="M83" s="209">
        <f t="shared" si="29"/>
        <v>0</v>
      </c>
      <c r="N83" s="209">
        <f t="shared" si="29"/>
        <v>0</v>
      </c>
      <c r="O83" s="209">
        <f t="shared" si="29"/>
        <v>0</v>
      </c>
      <c r="P83" s="209">
        <f t="shared" si="29"/>
        <v>0</v>
      </c>
      <c r="Q83" s="209">
        <f t="shared" si="29"/>
        <v>0</v>
      </c>
      <c r="R83" s="209">
        <f t="shared" si="29"/>
        <v>0</v>
      </c>
      <c r="S83" s="209">
        <f t="shared" si="27"/>
        <v>0</v>
      </c>
      <c r="T83" s="209">
        <f t="shared" si="27"/>
        <v>0</v>
      </c>
      <c r="U83" s="209">
        <f t="shared" si="27"/>
        <v>0</v>
      </c>
      <c r="V83" s="209">
        <f t="shared" si="27"/>
        <v>0</v>
      </c>
      <c r="W83" s="209">
        <f t="shared" si="27"/>
        <v>0</v>
      </c>
      <c r="X83" s="210">
        <f t="shared" si="27"/>
        <v>0</v>
      </c>
      <c r="Y83" s="211">
        <f t="shared" si="24"/>
        <v>0</v>
      </c>
      <c r="Z83" s="209">
        <f t="shared" si="24"/>
        <v>0</v>
      </c>
      <c r="AA83" s="209">
        <f t="shared" si="24"/>
        <v>0</v>
      </c>
      <c r="AB83" s="209">
        <f t="shared" si="24"/>
        <v>0</v>
      </c>
      <c r="AC83" s="209">
        <f t="shared" si="24"/>
        <v>0</v>
      </c>
      <c r="AD83" s="209">
        <f t="shared" si="31"/>
        <v>0</v>
      </c>
      <c r="AE83" s="209">
        <f t="shared" si="31"/>
        <v>0</v>
      </c>
      <c r="AF83" s="209">
        <f t="shared" si="31"/>
        <v>0</v>
      </c>
      <c r="AG83" s="209">
        <f t="shared" si="31"/>
        <v>0</v>
      </c>
      <c r="AH83" s="209">
        <f t="shared" si="31"/>
        <v>0</v>
      </c>
      <c r="AI83" s="209">
        <f t="shared" si="31"/>
        <v>0</v>
      </c>
      <c r="AJ83" s="209">
        <f t="shared" si="31"/>
        <v>0</v>
      </c>
      <c r="AK83" s="209">
        <f t="shared" si="31"/>
        <v>0</v>
      </c>
      <c r="AL83" s="210">
        <f t="shared" si="31"/>
        <v>0</v>
      </c>
      <c r="AP83" s="53">
        <f t="shared" si="33"/>
        <v>1</v>
      </c>
      <c r="AQ83" s="163" t="e">
        <f t="shared" si="35"/>
        <v>#NUM!</v>
      </c>
      <c r="AR83" s="53">
        <f t="shared" si="38"/>
        <v>0</v>
      </c>
      <c r="AS83" s="53">
        <f t="shared" si="38"/>
        <v>-1</v>
      </c>
      <c r="AT83" s="53">
        <f t="shared" si="38"/>
        <v>-1</v>
      </c>
      <c r="AU83" s="53">
        <f t="shared" si="38"/>
        <v>-1</v>
      </c>
      <c r="AV83" s="53">
        <f t="shared" si="38"/>
        <v>-1</v>
      </c>
      <c r="AW83" s="53">
        <f t="shared" si="38"/>
        <v>-1</v>
      </c>
      <c r="AX83" s="53">
        <f t="shared" si="38"/>
        <v>-1</v>
      </c>
      <c r="AY83" s="53">
        <f t="shared" si="38"/>
        <v>-1</v>
      </c>
      <c r="AZ83" s="53">
        <f t="shared" si="38"/>
        <v>-1</v>
      </c>
      <c r="BA83" s="53">
        <f t="shared" si="38"/>
        <v>-1</v>
      </c>
      <c r="BB83" s="53">
        <f t="shared" si="38"/>
        <v>-1</v>
      </c>
      <c r="BC83" s="53">
        <f t="shared" si="38"/>
        <v>-1</v>
      </c>
      <c r="BD83" s="53">
        <f t="shared" si="38"/>
        <v>-1</v>
      </c>
      <c r="BE83" s="53">
        <f t="shared" si="38"/>
        <v>-1</v>
      </c>
      <c r="BG83" s="65">
        <f t="shared" si="34"/>
        <v>0</v>
      </c>
      <c r="BH83" s="65">
        <f t="shared" si="34"/>
        <v>-1</v>
      </c>
      <c r="BI83" s="65">
        <f t="shared" si="34"/>
        <v>-1</v>
      </c>
      <c r="BJ83" s="65">
        <f t="shared" si="34"/>
        <v>-1</v>
      </c>
      <c r="BK83" s="65">
        <f t="shared" si="34"/>
        <v>-1</v>
      </c>
      <c r="BL83" s="65">
        <f t="shared" si="34"/>
        <v>-1</v>
      </c>
      <c r="BM83" s="65">
        <f t="shared" si="34"/>
        <v>-1</v>
      </c>
      <c r="BN83" s="65">
        <f t="shared" si="34"/>
        <v>-1</v>
      </c>
      <c r="BO83" s="65">
        <f t="shared" si="34"/>
        <v>-1</v>
      </c>
      <c r="BP83" s="65">
        <f t="shared" si="34"/>
        <v>-1</v>
      </c>
      <c r="BQ83" s="65">
        <f t="shared" si="34"/>
        <v>-1</v>
      </c>
      <c r="BR83" s="65">
        <f t="shared" si="32"/>
        <v>-1</v>
      </c>
      <c r="BS83" s="65">
        <f t="shared" si="32"/>
        <v>-1</v>
      </c>
      <c r="BT83" s="65">
        <f t="shared" si="32"/>
        <v>-1</v>
      </c>
      <c r="BV83" s="163">
        <f t="shared" si="36"/>
        <v>0</v>
      </c>
      <c r="BW83" s="163">
        <f t="shared" si="36"/>
        <v>0</v>
      </c>
      <c r="BX83" s="163">
        <f t="shared" si="36"/>
        <v>0</v>
      </c>
      <c r="BY83" s="163">
        <f t="shared" si="36"/>
        <v>0</v>
      </c>
      <c r="BZ83" s="163">
        <f t="shared" si="36"/>
        <v>0</v>
      </c>
      <c r="CA83" s="163">
        <f t="shared" si="36"/>
        <v>0</v>
      </c>
      <c r="CB83" s="163">
        <f t="shared" si="36"/>
        <v>0</v>
      </c>
      <c r="CC83" s="163">
        <f t="shared" si="36"/>
        <v>0</v>
      </c>
      <c r="CD83" s="163">
        <f t="shared" si="36"/>
        <v>0</v>
      </c>
      <c r="CE83" s="163">
        <f t="shared" si="36"/>
        <v>0</v>
      </c>
      <c r="CF83" s="163">
        <f t="shared" si="36"/>
        <v>0</v>
      </c>
      <c r="CG83" s="163">
        <f t="shared" si="36"/>
        <v>0</v>
      </c>
      <c r="CH83" s="163">
        <f t="shared" si="36"/>
        <v>0</v>
      </c>
    </row>
    <row r="84" spans="2:86" ht="24" customHeight="1">
      <c r="B84" s="1172"/>
      <c r="C84" s="330">
        <v>80</v>
      </c>
      <c r="D84" s="351" t="str">
        <f>IF('入力③（固定資産台帳）'!CD84=1,'入力③（固定資産台帳）'!C84,"")</f>
        <v/>
      </c>
      <c r="E84" s="352">
        <f>IF('入力③（固定資産台帳）'!CD84=1,'入力③（固定資産台帳）'!D84,0)</f>
        <v>0</v>
      </c>
      <c r="F84" s="353">
        <f>IF('入力③（固定資産台帳）'!CD84=1,'入力③（固定資産台帳）'!F84,0)</f>
        <v>0</v>
      </c>
      <c r="G84" s="60"/>
      <c r="H84" s="60" t="s">
        <v>127</v>
      </c>
      <c r="I84" s="63"/>
      <c r="J84" s="172"/>
      <c r="K84" s="169"/>
      <c r="L84" s="209">
        <f t="shared" si="29"/>
        <v>0</v>
      </c>
      <c r="M84" s="209">
        <f t="shared" si="29"/>
        <v>0</v>
      </c>
      <c r="N84" s="209">
        <f t="shared" si="29"/>
        <v>0</v>
      </c>
      <c r="O84" s="209">
        <f t="shared" si="29"/>
        <v>0</v>
      </c>
      <c r="P84" s="209">
        <f t="shared" si="29"/>
        <v>0</v>
      </c>
      <c r="Q84" s="209">
        <f t="shared" si="29"/>
        <v>0</v>
      </c>
      <c r="R84" s="209">
        <f t="shared" si="29"/>
        <v>0</v>
      </c>
      <c r="S84" s="209">
        <f t="shared" si="27"/>
        <v>0</v>
      </c>
      <c r="T84" s="209">
        <f t="shared" si="27"/>
        <v>0</v>
      </c>
      <c r="U84" s="209">
        <f t="shared" si="27"/>
        <v>0</v>
      </c>
      <c r="V84" s="209">
        <f t="shared" si="27"/>
        <v>0</v>
      </c>
      <c r="W84" s="209">
        <f t="shared" si="27"/>
        <v>0</v>
      </c>
      <c r="X84" s="210">
        <f t="shared" si="27"/>
        <v>0</v>
      </c>
      <c r="Y84" s="211">
        <f t="shared" si="24"/>
        <v>0</v>
      </c>
      <c r="Z84" s="209">
        <f t="shared" si="24"/>
        <v>0</v>
      </c>
      <c r="AA84" s="209">
        <f t="shared" si="24"/>
        <v>0</v>
      </c>
      <c r="AB84" s="209">
        <f t="shared" si="24"/>
        <v>0</v>
      </c>
      <c r="AC84" s="209">
        <f t="shared" si="24"/>
        <v>0</v>
      </c>
      <c r="AD84" s="209">
        <f t="shared" si="31"/>
        <v>0</v>
      </c>
      <c r="AE84" s="209">
        <f t="shared" si="31"/>
        <v>0</v>
      </c>
      <c r="AF84" s="209">
        <f t="shared" si="31"/>
        <v>0</v>
      </c>
      <c r="AG84" s="209">
        <f t="shared" si="31"/>
        <v>0</v>
      </c>
      <c r="AH84" s="209">
        <f t="shared" si="31"/>
        <v>0</v>
      </c>
      <c r="AI84" s="209">
        <f t="shared" si="31"/>
        <v>0</v>
      </c>
      <c r="AJ84" s="209">
        <f t="shared" si="31"/>
        <v>0</v>
      </c>
      <c r="AK84" s="209">
        <f t="shared" si="31"/>
        <v>0</v>
      </c>
      <c r="AL84" s="210">
        <f t="shared" si="31"/>
        <v>0</v>
      </c>
      <c r="AP84" s="53">
        <f t="shared" si="33"/>
        <v>1</v>
      </c>
      <c r="AQ84" s="163" t="e">
        <f t="shared" si="35"/>
        <v>#NUM!</v>
      </c>
      <c r="AR84" s="53">
        <f t="shared" si="38"/>
        <v>0</v>
      </c>
      <c r="AS84" s="53">
        <f t="shared" si="38"/>
        <v>-1</v>
      </c>
      <c r="AT84" s="53">
        <f t="shared" si="38"/>
        <v>-1</v>
      </c>
      <c r="AU84" s="53">
        <f t="shared" si="38"/>
        <v>-1</v>
      </c>
      <c r="AV84" s="53">
        <f t="shared" si="38"/>
        <v>-1</v>
      </c>
      <c r="AW84" s="53">
        <f t="shared" si="38"/>
        <v>-1</v>
      </c>
      <c r="AX84" s="53">
        <f t="shared" si="38"/>
        <v>-1</v>
      </c>
      <c r="AY84" s="53">
        <f t="shared" si="38"/>
        <v>-1</v>
      </c>
      <c r="AZ84" s="53">
        <f t="shared" si="38"/>
        <v>-1</v>
      </c>
      <c r="BA84" s="53">
        <f t="shared" si="38"/>
        <v>-1</v>
      </c>
      <c r="BB84" s="53">
        <f t="shared" si="38"/>
        <v>-1</v>
      </c>
      <c r="BC84" s="53">
        <f t="shared" si="38"/>
        <v>-1</v>
      </c>
      <c r="BD84" s="53">
        <f t="shared" si="38"/>
        <v>-1</v>
      </c>
      <c r="BE84" s="53">
        <f t="shared" si="38"/>
        <v>-1</v>
      </c>
      <c r="BG84" s="65">
        <f t="shared" si="34"/>
        <v>0</v>
      </c>
      <c r="BH84" s="65">
        <f t="shared" si="34"/>
        <v>-1</v>
      </c>
      <c r="BI84" s="65">
        <f t="shared" si="34"/>
        <v>-1</v>
      </c>
      <c r="BJ84" s="65">
        <f t="shared" si="34"/>
        <v>-1</v>
      </c>
      <c r="BK84" s="65">
        <f t="shared" si="34"/>
        <v>-1</v>
      </c>
      <c r="BL84" s="65">
        <f t="shared" si="34"/>
        <v>-1</v>
      </c>
      <c r="BM84" s="65">
        <f t="shared" si="34"/>
        <v>-1</v>
      </c>
      <c r="BN84" s="65">
        <f t="shared" si="34"/>
        <v>-1</v>
      </c>
      <c r="BO84" s="65">
        <f t="shared" si="34"/>
        <v>-1</v>
      </c>
      <c r="BP84" s="65">
        <f t="shared" si="34"/>
        <v>-1</v>
      </c>
      <c r="BQ84" s="65">
        <f t="shared" si="34"/>
        <v>-1</v>
      </c>
      <c r="BR84" s="65">
        <f t="shared" si="34"/>
        <v>-1</v>
      </c>
      <c r="BS84" s="65">
        <f t="shared" si="34"/>
        <v>-1</v>
      </c>
      <c r="BT84" s="65">
        <f t="shared" si="34"/>
        <v>-1</v>
      </c>
      <c r="BV84" s="163">
        <f t="shared" si="36"/>
        <v>0</v>
      </c>
      <c r="BW84" s="163">
        <f t="shared" si="36"/>
        <v>0</v>
      </c>
      <c r="BX84" s="163">
        <f t="shared" si="36"/>
        <v>0</v>
      </c>
      <c r="BY84" s="163">
        <f t="shared" si="36"/>
        <v>0</v>
      </c>
      <c r="BZ84" s="163">
        <f t="shared" si="36"/>
        <v>0</v>
      </c>
      <c r="CA84" s="163">
        <f t="shared" si="36"/>
        <v>0</v>
      </c>
      <c r="CB84" s="163">
        <f t="shared" si="36"/>
        <v>0</v>
      </c>
      <c r="CC84" s="163">
        <f t="shared" si="36"/>
        <v>0</v>
      </c>
      <c r="CD84" s="163">
        <f t="shared" si="36"/>
        <v>0</v>
      </c>
      <c r="CE84" s="163">
        <f t="shared" si="36"/>
        <v>0</v>
      </c>
      <c r="CF84" s="163">
        <f t="shared" si="36"/>
        <v>0</v>
      </c>
      <c r="CG84" s="163">
        <f t="shared" si="36"/>
        <v>0</v>
      </c>
      <c r="CH84" s="163">
        <f t="shared" si="36"/>
        <v>0</v>
      </c>
    </row>
    <row r="85" spans="2:86" ht="24" customHeight="1">
      <c r="B85" s="1172"/>
      <c r="C85" s="330">
        <v>81</v>
      </c>
      <c r="D85" s="351" t="str">
        <f>IF('入力③（固定資産台帳）'!CD85=1,'入力③（固定資産台帳）'!C85,"")</f>
        <v/>
      </c>
      <c r="E85" s="352">
        <f>IF('入力③（固定資産台帳）'!CD85=1,'入力③（固定資産台帳）'!D85,0)</f>
        <v>0</v>
      </c>
      <c r="F85" s="353">
        <f>IF('入力③（固定資産台帳）'!CD85=1,'入力③（固定資産台帳）'!F85,0)</f>
        <v>0</v>
      </c>
      <c r="G85" s="60"/>
      <c r="H85" s="60" t="s">
        <v>127</v>
      </c>
      <c r="I85" s="63"/>
      <c r="J85" s="172"/>
      <c r="K85" s="169"/>
      <c r="L85" s="209">
        <f t="shared" si="29"/>
        <v>0</v>
      </c>
      <c r="M85" s="209">
        <f t="shared" si="29"/>
        <v>0</v>
      </c>
      <c r="N85" s="209">
        <f t="shared" si="29"/>
        <v>0</v>
      </c>
      <c r="O85" s="209">
        <f t="shared" si="29"/>
        <v>0</v>
      </c>
      <c r="P85" s="209">
        <f t="shared" si="29"/>
        <v>0</v>
      </c>
      <c r="Q85" s="209">
        <f t="shared" si="29"/>
        <v>0</v>
      </c>
      <c r="R85" s="209">
        <f t="shared" si="29"/>
        <v>0</v>
      </c>
      <c r="S85" s="209">
        <f t="shared" si="27"/>
        <v>0</v>
      </c>
      <c r="T85" s="209">
        <f t="shared" si="27"/>
        <v>0</v>
      </c>
      <c r="U85" s="209">
        <f t="shared" si="27"/>
        <v>0</v>
      </c>
      <c r="V85" s="209">
        <f t="shared" si="27"/>
        <v>0</v>
      </c>
      <c r="W85" s="209">
        <f t="shared" si="27"/>
        <v>0</v>
      </c>
      <c r="X85" s="210">
        <f t="shared" si="27"/>
        <v>0</v>
      </c>
      <c r="Y85" s="211">
        <f t="shared" si="24"/>
        <v>0</v>
      </c>
      <c r="Z85" s="209">
        <f t="shared" si="24"/>
        <v>0</v>
      </c>
      <c r="AA85" s="209">
        <f t="shared" si="24"/>
        <v>0</v>
      </c>
      <c r="AB85" s="209">
        <f t="shared" si="24"/>
        <v>0</v>
      </c>
      <c r="AC85" s="209">
        <f t="shared" si="24"/>
        <v>0</v>
      </c>
      <c r="AD85" s="209">
        <f t="shared" si="31"/>
        <v>0</v>
      </c>
      <c r="AE85" s="209">
        <f t="shared" si="31"/>
        <v>0</v>
      </c>
      <c r="AF85" s="209">
        <f t="shared" si="31"/>
        <v>0</v>
      </c>
      <c r="AG85" s="209">
        <f t="shared" si="31"/>
        <v>0</v>
      </c>
      <c r="AH85" s="209">
        <f t="shared" si="31"/>
        <v>0</v>
      </c>
      <c r="AI85" s="209">
        <f t="shared" si="31"/>
        <v>0</v>
      </c>
      <c r="AJ85" s="209">
        <f t="shared" si="31"/>
        <v>0</v>
      </c>
      <c r="AK85" s="209">
        <f t="shared" si="31"/>
        <v>0</v>
      </c>
      <c r="AL85" s="210">
        <f t="shared" si="31"/>
        <v>0</v>
      </c>
      <c r="AP85" s="53">
        <f t="shared" si="33"/>
        <v>1</v>
      </c>
      <c r="AQ85" s="163" t="e">
        <f t="shared" si="35"/>
        <v>#NUM!</v>
      </c>
      <c r="AR85" s="53">
        <f t="shared" si="38"/>
        <v>0</v>
      </c>
      <c r="AS85" s="53">
        <f t="shared" si="38"/>
        <v>-1</v>
      </c>
      <c r="AT85" s="53">
        <f t="shared" si="38"/>
        <v>-1</v>
      </c>
      <c r="AU85" s="53">
        <f t="shared" si="38"/>
        <v>-1</v>
      </c>
      <c r="AV85" s="53">
        <f t="shared" si="38"/>
        <v>-1</v>
      </c>
      <c r="AW85" s="53">
        <f t="shared" si="38"/>
        <v>-1</v>
      </c>
      <c r="AX85" s="53">
        <f t="shared" si="38"/>
        <v>-1</v>
      </c>
      <c r="AY85" s="53">
        <f t="shared" si="38"/>
        <v>-1</v>
      </c>
      <c r="AZ85" s="53">
        <f t="shared" si="38"/>
        <v>-1</v>
      </c>
      <c r="BA85" s="53">
        <f t="shared" si="38"/>
        <v>-1</v>
      </c>
      <c r="BB85" s="53">
        <f t="shared" si="38"/>
        <v>-1</v>
      </c>
      <c r="BC85" s="53">
        <f t="shared" si="38"/>
        <v>-1</v>
      </c>
      <c r="BD85" s="53">
        <f t="shared" si="38"/>
        <v>-1</v>
      </c>
      <c r="BE85" s="53">
        <f t="shared" si="38"/>
        <v>-1</v>
      </c>
      <c r="BG85" s="65">
        <f t="shared" si="34"/>
        <v>0</v>
      </c>
      <c r="BH85" s="65">
        <f t="shared" si="34"/>
        <v>-1</v>
      </c>
      <c r="BI85" s="65">
        <f t="shared" si="34"/>
        <v>-1</v>
      </c>
      <c r="BJ85" s="65">
        <f t="shared" si="34"/>
        <v>-1</v>
      </c>
      <c r="BK85" s="65">
        <f t="shared" si="34"/>
        <v>-1</v>
      </c>
      <c r="BL85" s="65">
        <f t="shared" si="34"/>
        <v>-1</v>
      </c>
      <c r="BM85" s="65">
        <f t="shared" si="34"/>
        <v>-1</v>
      </c>
      <c r="BN85" s="65">
        <f t="shared" si="34"/>
        <v>-1</v>
      </c>
      <c r="BO85" s="65">
        <f t="shared" si="34"/>
        <v>-1</v>
      </c>
      <c r="BP85" s="65">
        <f t="shared" si="34"/>
        <v>-1</v>
      </c>
      <c r="BQ85" s="65">
        <f t="shared" si="34"/>
        <v>-1</v>
      </c>
      <c r="BR85" s="65">
        <f t="shared" si="34"/>
        <v>-1</v>
      </c>
      <c r="BS85" s="65">
        <f t="shared" si="34"/>
        <v>-1</v>
      </c>
      <c r="BT85" s="65">
        <f t="shared" si="34"/>
        <v>-1</v>
      </c>
      <c r="BV85" s="163">
        <f t="shared" si="36"/>
        <v>0</v>
      </c>
      <c r="BW85" s="163">
        <f t="shared" si="36"/>
        <v>0</v>
      </c>
      <c r="BX85" s="163">
        <f t="shared" si="36"/>
        <v>0</v>
      </c>
      <c r="BY85" s="163">
        <f t="shared" si="36"/>
        <v>0</v>
      </c>
      <c r="BZ85" s="163">
        <f t="shared" si="36"/>
        <v>0</v>
      </c>
      <c r="CA85" s="163">
        <f t="shared" si="36"/>
        <v>0</v>
      </c>
      <c r="CB85" s="163">
        <f t="shared" si="36"/>
        <v>0</v>
      </c>
      <c r="CC85" s="163">
        <f t="shared" si="36"/>
        <v>0</v>
      </c>
      <c r="CD85" s="163">
        <f t="shared" si="36"/>
        <v>0</v>
      </c>
      <c r="CE85" s="163">
        <f t="shared" si="36"/>
        <v>0</v>
      </c>
      <c r="CF85" s="163">
        <f t="shared" si="36"/>
        <v>0</v>
      </c>
      <c r="CG85" s="163">
        <f t="shared" si="36"/>
        <v>0</v>
      </c>
      <c r="CH85" s="163">
        <f t="shared" si="36"/>
        <v>0</v>
      </c>
    </row>
    <row r="86" spans="2:86" ht="24" customHeight="1">
      <c r="B86" s="1172"/>
      <c r="C86" s="330">
        <v>82</v>
      </c>
      <c r="D86" s="351" t="str">
        <f>IF('入力③（固定資産台帳）'!CD86=1,'入力③（固定資産台帳）'!C86,"")</f>
        <v/>
      </c>
      <c r="E86" s="352">
        <f>IF('入力③（固定資産台帳）'!CD86=1,'入力③（固定資産台帳）'!D86,0)</f>
        <v>0</v>
      </c>
      <c r="F86" s="353">
        <f>IF('入力③（固定資産台帳）'!CD86=1,'入力③（固定資産台帳）'!F86,0)</f>
        <v>0</v>
      </c>
      <c r="G86" s="60"/>
      <c r="H86" s="60" t="s">
        <v>127</v>
      </c>
      <c r="I86" s="63"/>
      <c r="J86" s="172"/>
      <c r="K86" s="169"/>
      <c r="L86" s="209">
        <f t="shared" si="29"/>
        <v>0</v>
      </c>
      <c r="M86" s="209">
        <f t="shared" si="29"/>
        <v>0</v>
      </c>
      <c r="N86" s="209">
        <f t="shared" si="29"/>
        <v>0</v>
      </c>
      <c r="O86" s="209">
        <f t="shared" si="29"/>
        <v>0</v>
      </c>
      <c r="P86" s="209">
        <f t="shared" si="29"/>
        <v>0</v>
      </c>
      <c r="Q86" s="209">
        <f t="shared" si="29"/>
        <v>0</v>
      </c>
      <c r="R86" s="209">
        <f t="shared" si="29"/>
        <v>0</v>
      </c>
      <c r="S86" s="209">
        <f t="shared" si="27"/>
        <v>0</v>
      </c>
      <c r="T86" s="209">
        <f t="shared" si="27"/>
        <v>0</v>
      </c>
      <c r="U86" s="209">
        <f t="shared" si="27"/>
        <v>0</v>
      </c>
      <c r="V86" s="209">
        <f t="shared" si="27"/>
        <v>0</v>
      </c>
      <c r="W86" s="209">
        <f t="shared" si="27"/>
        <v>0</v>
      </c>
      <c r="X86" s="210">
        <f t="shared" si="27"/>
        <v>0</v>
      </c>
      <c r="Y86" s="211">
        <f t="shared" si="24"/>
        <v>0</v>
      </c>
      <c r="Z86" s="209">
        <f t="shared" si="24"/>
        <v>0</v>
      </c>
      <c r="AA86" s="209">
        <f t="shared" si="24"/>
        <v>0</v>
      </c>
      <c r="AB86" s="209">
        <f t="shared" si="24"/>
        <v>0</v>
      </c>
      <c r="AC86" s="209">
        <f t="shared" si="24"/>
        <v>0</v>
      </c>
      <c r="AD86" s="209">
        <f t="shared" si="31"/>
        <v>0</v>
      </c>
      <c r="AE86" s="209">
        <f t="shared" si="31"/>
        <v>0</v>
      </c>
      <c r="AF86" s="209">
        <f t="shared" si="31"/>
        <v>0</v>
      </c>
      <c r="AG86" s="209">
        <f t="shared" si="31"/>
        <v>0</v>
      </c>
      <c r="AH86" s="209">
        <f t="shared" si="31"/>
        <v>0</v>
      </c>
      <c r="AI86" s="209">
        <f t="shared" si="31"/>
        <v>0</v>
      </c>
      <c r="AJ86" s="209">
        <f t="shared" si="31"/>
        <v>0</v>
      </c>
      <c r="AK86" s="209">
        <f t="shared" si="31"/>
        <v>0</v>
      </c>
      <c r="AL86" s="210">
        <f t="shared" si="31"/>
        <v>0</v>
      </c>
      <c r="AP86" s="53">
        <f t="shared" si="33"/>
        <v>1</v>
      </c>
      <c r="AQ86" s="163" t="e">
        <f t="shared" si="35"/>
        <v>#NUM!</v>
      </c>
      <c r="AR86" s="53">
        <f t="shared" si="38"/>
        <v>0</v>
      </c>
      <c r="AS86" s="53">
        <f t="shared" si="38"/>
        <v>-1</v>
      </c>
      <c r="AT86" s="53">
        <f t="shared" si="38"/>
        <v>-1</v>
      </c>
      <c r="AU86" s="53">
        <f t="shared" si="38"/>
        <v>-1</v>
      </c>
      <c r="AV86" s="53">
        <f t="shared" si="38"/>
        <v>-1</v>
      </c>
      <c r="AW86" s="53">
        <f t="shared" si="38"/>
        <v>-1</v>
      </c>
      <c r="AX86" s="53">
        <f t="shared" si="38"/>
        <v>-1</v>
      </c>
      <c r="AY86" s="53">
        <f t="shared" si="38"/>
        <v>-1</v>
      </c>
      <c r="AZ86" s="53">
        <f t="shared" si="38"/>
        <v>-1</v>
      </c>
      <c r="BA86" s="53">
        <f t="shared" si="38"/>
        <v>-1</v>
      </c>
      <c r="BB86" s="53">
        <f t="shared" si="38"/>
        <v>-1</v>
      </c>
      <c r="BC86" s="53">
        <f t="shared" si="38"/>
        <v>-1</v>
      </c>
      <c r="BD86" s="53">
        <f t="shared" si="38"/>
        <v>-1</v>
      </c>
      <c r="BE86" s="53">
        <f t="shared" si="38"/>
        <v>-1</v>
      </c>
      <c r="BG86" s="65">
        <f t="shared" si="34"/>
        <v>0</v>
      </c>
      <c r="BH86" s="65">
        <f t="shared" si="34"/>
        <v>-1</v>
      </c>
      <c r="BI86" s="65">
        <f t="shared" si="34"/>
        <v>-1</v>
      </c>
      <c r="BJ86" s="65">
        <f t="shared" si="34"/>
        <v>-1</v>
      </c>
      <c r="BK86" s="65">
        <f t="shared" si="34"/>
        <v>-1</v>
      </c>
      <c r="BL86" s="65">
        <f t="shared" si="34"/>
        <v>-1</v>
      </c>
      <c r="BM86" s="65">
        <f t="shared" si="34"/>
        <v>-1</v>
      </c>
      <c r="BN86" s="65">
        <f t="shared" si="34"/>
        <v>-1</v>
      </c>
      <c r="BO86" s="65">
        <f t="shared" si="34"/>
        <v>-1</v>
      </c>
      <c r="BP86" s="65">
        <f t="shared" si="34"/>
        <v>-1</v>
      </c>
      <c r="BQ86" s="65">
        <f t="shared" si="34"/>
        <v>-1</v>
      </c>
      <c r="BR86" s="65">
        <f t="shared" si="34"/>
        <v>-1</v>
      </c>
      <c r="BS86" s="65">
        <f t="shared" si="34"/>
        <v>-1</v>
      </c>
      <c r="BT86" s="65">
        <f t="shared" si="34"/>
        <v>-1</v>
      </c>
      <c r="BV86" s="163">
        <f t="shared" ref="BV86:CH101" si="39">IF(BG86&lt;0,0,IF(BG86=0,$F86,BU86-Y86))</f>
        <v>0</v>
      </c>
      <c r="BW86" s="163">
        <f t="shared" si="39"/>
        <v>0</v>
      </c>
      <c r="BX86" s="163">
        <f t="shared" si="39"/>
        <v>0</v>
      </c>
      <c r="BY86" s="163">
        <f t="shared" si="39"/>
        <v>0</v>
      </c>
      <c r="BZ86" s="163">
        <f t="shared" si="39"/>
        <v>0</v>
      </c>
      <c r="CA86" s="163">
        <f t="shared" si="39"/>
        <v>0</v>
      </c>
      <c r="CB86" s="163">
        <f t="shared" si="39"/>
        <v>0</v>
      </c>
      <c r="CC86" s="163">
        <f t="shared" si="39"/>
        <v>0</v>
      </c>
      <c r="CD86" s="163">
        <f t="shared" si="39"/>
        <v>0</v>
      </c>
      <c r="CE86" s="163">
        <f t="shared" si="39"/>
        <v>0</v>
      </c>
      <c r="CF86" s="163">
        <f t="shared" si="39"/>
        <v>0</v>
      </c>
      <c r="CG86" s="163">
        <f t="shared" si="39"/>
        <v>0</v>
      </c>
      <c r="CH86" s="163">
        <f t="shared" si="39"/>
        <v>0</v>
      </c>
    </row>
    <row r="87" spans="2:86" ht="24" customHeight="1">
      <c r="B87" s="1172"/>
      <c r="C87" s="330">
        <v>83</v>
      </c>
      <c r="D87" s="351" t="str">
        <f>IF('入力③（固定資産台帳）'!CD87=1,'入力③（固定資産台帳）'!C87,"")</f>
        <v/>
      </c>
      <c r="E87" s="352">
        <f>IF('入力③（固定資産台帳）'!CD87=1,'入力③（固定資産台帳）'!D87,0)</f>
        <v>0</v>
      </c>
      <c r="F87" s="353">
        <f>IF('入力③（固定資産台帳）'!CD87=1,'入力③（固定資産台帳）'!F87,0)</f>
        <v>0</v>
      </c>
      <c r="G87" s="60"/>
      <c r="H87" s="60" t="s">
        <v>127</v>
      </c>
      <c r="I87" s="63"/>
      <c r="J87" s="172"/>
      <c r="K87" s="169"/>
      <c r="L87" s="209">
        <f t="shared" si="29"/>
        <v>0</v>
      </c>
      <c r="M87" s="209">
        <f t="shared" si="29"/>
        <v>0</v>
      </c>
      <c r="N87" s="209">
        <f t="shared" si="29"/>
        <v>0</v>
      </c>
      <c r="O87" s="209">
        <f t="shared" si="29"/>
        <v>0</v>
      </c>
      <c r="P87" s="209">
        <f t="shared" si="29"/>
        <v>0</v>
      </c>
      <c r="Q87" s="209">
        <f t="shared" si="29"/>
        <v>0</v>
      </c>
      <c r="R87" s="209">
        <f t="shared" si="29"/>
        <v>0</v>
      </c>
      <c r="S87" s="209">
        <f t="shared" si="27"/>
        <v>0</v>
      </c>
      <c r="T87" s="209">
        <f t="shared" si="27"/>
        <v>0</v>
      </c>
      <c r="U87" s="209">
        <f t="shared" si="27"/>
        <v>0</v>
      </c>
      <c r="V87" s="209">
        <f t="shared" si="27"/>
        <v>0</v>
      </c>
      <c r="W87" s="209">
        <f t="shared" si="27"/>
        <v>0</v>
      </c>
      <c r="X87" s="210">
        <f t="shared" si="27"/>
        <v>0</v>
      </c>
      <c r="Y87" s="211">
        <f t="shared" si="24"/>
        <v>0</v>
      </c>
      <c r="Z87" s="209">
        <f t="shared" si="24"/>
        <v>0</v>
      </c>
      <c r="AA87" s="209">
        <f t="shared" si="24"/>
        <v>0</v>
      </c>
      <c r="AB87" s="209">
        <f t="shared" si="24"/>
        <v>0</v>
      </c>
      <c r="AC87" s="209">
        <f t="shared" si="24"/>
        <v>0</v>
      </c>
      <c r="AD87" s="209">
        <f t="shared" si="31"/>
        <v>0</v>
      </c>
      <c r="AE87" s="209">
        <f t="shared" si="31"/>
        <v>0</v>
      </c>
      <c r="AF87" s="209">
        <f t="shared" si="31"/>
        <v>0</v>
      </c>
      <c r="AG87" s="209">
        <f t="shared" si="31"/>
        <v>0</v>
      </c>
      <c r="AH87" s="209">
        <f t="shared" si="31"/>
        <v>0</v>
      </c>
      <c r="AI87" s="209">
        <f t="shared" si="31"/>
        <v>0</v>
      </c>
      <c r="AJ87" s="209">
        <f t="shared" si="31"/>
        <v>0</v>
      </c>
      <c r="AK87" s="209">
        <f t="shared" si="31"/>
        <v>0</v>
      </c>
      <c r="AL87" s="210">
        <f t="shared" si="31"/>
        <v>0</v>
      </c>
      <c r="AP87" s="53">
        <f t="shared" si="33"/>
        <v>1</v>
      </c>
      <c r="AQ87" s="163" t="e">
        <f t="shared" si="35"/>
        <v>#NUM!</v>
      </c>
      <c r="AR87" s="53">
        <f t="shared" si="38"/>
        <v>0</v>
      </c>
      <c r="AS87" s="53">
        <f t="shared" si="38"/>
        <v>-1</v>
      </c>
      <c r="AT87" s="53">
        <f t="shared" si="38"/>
        <v>-1</v>
      </c>
      <c r="AU87" s="53">
        <f t="shared" si="38"/>
        <v>-1</v>
      </c>
      <c r="AV87" s="53">
        <f t="shared" si="38"/>
        <v>-1</v>
      </c>
      <c r="AW87" s="53">
        <f t="shared" si="38"/>
        <v>-1</v>
      </c>
      <c r="AX87" s="53">
        <f t="shared" si="38"/>
        <v>-1</v>
      </c>
      <c r="AY87" s="53">
        <f t="shared" si="38"/>
        <v>-1</v>
      </c>
      <c r="AZ87" s="53">
        <f t="shared" si="38"/>
        <v>-1</v>
      </c>
      <c r="BA87" s="53">
        <f t="shared" si="38"/>
        <v>-1</v>
      </c>
      <c r="BB87" s="53">
        <f t="shared" si="38"/>
        <v>-1</v>
      </c>
      <c r="BC87" s="53">
        <f t="shared" si="38"/>
        <v>-1</v>
      </c>
      <c r="BD87" s="53">
        <f t="shared" si="38"/>
        <v>-1</v>
      </c>
      <c r="BE87" s="53">
        <f t="shared" si="38"/>
        <v>-1</v>
      </c>
      <c r="BG87" s="65">
        <f t="shared" si="34"/>
        <v>0</v>
      </c>
      <c r="BH87" s="65">
        <f t="shared" si="34"/>
        <v>-1</v>
      </c>
      <c r="BI87" s="65">
        <f t="shared" si="34"/>
        <v>-1</v>
      </c>
      <c r="BJ87" s="65">
        <f t="shared" si="34"/>
        <v>-1</v>
      </c>
      <c r="BK87" s="65">
        <f t="shared" si="34"/>
        <v>-1</v>
      </c>
      <c r="BL87" s="65">
        <f t="shared" si="34"/>
        <v>-1</v>
      </c>
      <c r="BM87" s="65">
        <f t="shared" si="34"/>
        <v>-1</v>
      </c>
      <c r="BN87" s="65">
        <f t="shared" si="34"/>
        <v>-1</v>
      </c>
      <c r="BO87" s="65">
        <f t="shared" si="34"/>
        <v>-1</v>
      </c>
      <c r="BP87" s="65">
        <f t="shared" si="34"/>
        <v>-1</v>
      </c>
      <c r="BQ87" s="65">
        <f t="shared" si="34"/>
        <v>-1</v>
      </c>
      <c r="BR87" s="65">
        <f t="shared" si="34"/>
        <v>-1</v>
      </c>
      <c r="BS87" s="65">
        <f t="shared" si="34"/>
        <v>-1</v>
      </c>
      <c r="BT87" s="65">
        <f t="shared" si="34"/>
        <v>-1</v>
      </c>
      <c r="BV87" s="163">
        <f t="shared" si="39"/>
        <v>0</v>
      </c>
      <c r="BW87" s="163">
        <f t="shared" si="39"/>
        <v>0</v>
      </c>
      <c r="BX87" s="163">
        <f t="shared" si="39"/>
        <v>0</v>
      </c>
      <c r="BY87" s="163">
        <f t="shared" si="39"/>
        <v>0</v>
      </c>
      <c r="BZ87" s="163">
        <f t="shared" si="39"/>
        <v>0</v>
      </c>
      <c r="CA87" s="163">
        <f t="shared" si="39"/>
        <v>0</v>
      </c>
      <c r="CB87" s="163">
        <f t="shared" si="39"/>
        <v>0</v>
      </c>
      <c r="CC87" s="163">
        <f t="shared" si="39"/>
        <v>0</v>
      </c>
      <c r="CD87" s="163">
        <f t="shared" si="39"/>
        <v>0</v>
      </c>
      <c r="CE87" s="163">
        <f t="shared" si="39"/>
        <v>0</v>
      </c>
      <c r="CF87" s="163">
        <f t="shared" si="39"/>
        <v>0</v>
      </c>
      <c r="CG87" s="163">
        <f t="shared" si="39"/>
        <v>0</v>
      </c>
      <c r="CH87" s="163">
        <f t="shared" si="39"/>
        <v>0</v>
      </c>
    </row>
    <row r="88" spans="2:86" ht="24" customHeight="1">
      <c r="B88" s="1172"/>
      <c r="C88" s="330">
        <v>84</v>
      </c>
      <c r="D88" s="351" t="str">
        <f>IF('入力③（固定資産台帳）'!CD88=1,'入力③（固定資産台帳）'!C88,"")</f>
        <v/>
      </c>
      <c r="E88" s="352">
        <f>IF('入力③（固定資産台帳）'!CD88=1,'入力③（固定資産台帳）'!D88,0)</f>
        <v>0</v>
      </c>
      <c r="F88" s="353">
        <f>IF('入力③（固定資産台帳）'!CD88=1,'入力③（固定資産台帳）'!F88,0)</f>
        <v>0</v>
      </c>
      <c r="G88" s="60"/>
      <c r="H88" s="60" t="s">
        <v>127</v>
      </c>
      <c r="I88" s="63"/>
      <c r="J88" s="172"/>
      <c r="K88" s="169"/>
      <c r="L88" s="209">
        <f t="shared" si="29"/>
        <v>0</v>
      </c>
      <c r="M88" s="209">
        <f t="shared" si="29"/>
        <v>0</v>
      </c>
      <c r="N88" s="209">
        <f t="shared" si="29"/>
        <v>0</v>
      </c>
      <c r="O88" s="209">
        <f t="shared" si="29"/>
        <v>0</v>
      </c>
      <c r="P88" s="209">
        <f t="shared" si="29"/>
        <v>0</v>
      </c>
      <c r="Q88" s="209">
        <f t="shared" si="29"/>
        <v>0</v>
      </c>
      <c r="R88" s="209">
        <f t="shared" si="29"/>
        <v>0</v>
      </c>
      <c r="S88" s="209">
        <f t="shared" si="29"/>
        <v>0</v>
      </c>
      <c r="T88" s="209">
        <f t="shared" si="29"/>
        <v>0</v>
      </c>
      <c r="U88" s="209">
        <f t="shared" si="29"/>
        <v>0</v>
      </c>
      <c r="V88" s="209">
        <f t="shared" si="29"/>
        <v>0</v>
      </c>
      <c r="W88" s="209">
        <f t="shared" si="29"/>
        <v>0</v>
      </c>
      <c r="X88" s="210">
        <f t="shared" si="29"/>
        <v>0</v>
      </c>
      <c r="Y88" s="211">
        <f t="shared" si="24"/>
        <v>0</v>
      </c>
      <c r="Z88" s="209">
        <f t="shared" si="24"/>
        <v>0</v>
      </c>
      <c r="AA88" s="209">
        <f t="shared" si="24"/>
        <v>0</v>
      </c>
      <c r="AB88" s="209">
        <f t="shared" si="24"/>
        <v>0</v>
      </c>
      <c r="AC88" s="209">
        <f t="shared" si="24"/>
        <v>0</v>
      </c>
      <c r="AD88" s="209">
        <f t="shared" si="31"/>
        <v>0</v>
      </c>
      <c r="AE88" s="209">
        <f t="shared" si="31"/>
        <v>0</v>
      </c>
      <c r="AF88" s="209">
        <f t="shared" si="31"/>
        <v>0</v>
      </c>
      <c r="AG88" s="209">
        <f t="shared" si="31"/>
        <v>0</v>
      </c>
      <c r="AH88" s="209">
        <f t="shared" si="31"/>
        <v>0</v>
      </c>
      <c r="AI88" s="209">
        <f t="shared" si="31"/>
        <v>0</v>
      </c>
      <c r="AJ88" s="209">
        <f t="shared" si="31"/>
        <v>0</v>
      </c>
      <c r="AK88" s="209">
        <f t="shared" si="31"/>
        <v>0</v>
      </c>
      <c r="AL88" s="210">
        <f t="shared" si="31"/>
        <v>0</v>
      </c>
      <c r="AP88" s="53">
        <f t="shared" si="33"/>
        <v>1</v>
      </c>
      <c r="AQ88" s="163" t="e">
        <f t="shared" si="35"/>
        <v>#NUM!</v>
      </c>
      <c r="AR88" s="53">
        <f t="shared" si="38"/>
        <v>0</v>
      </c>
      <c r="AS88" s="53">
        <f t="shared" si="38"/>
        <v>-1</v>
      </c>
      <c r="AT88" s="53">
        <f t="shared" si="38"/>
        <v>-1</v>
      </c>
      <c r="AU88" s="53">
        <f t="shared" si="38"/>
        <v>-1</v>
      </c>
      <c r="AV88" s="53">
        <f t="shared" si="38"/>
        <v>-1</v>
      </c>
      <c r="AW88" s="53">
        <f t="shared" si="38"/>
        <v>-1</v>
      </c>
      <c r="AX88" s="53">
        <f t="shared" si="38"/>
        <v>-1</v>
      </c>
      <c r="AY88" s="53">
        <f t="shared" si="38"/>
        <v>-1</v>
      </c>
      <c r="AZ88" s="53">
        <f t="shared" si="38"/>
        <v>-1</v>
      </c>
      <c r="BA88" s="53">
        <f t="shared" si="38"/>
        <v>-1</v>
      </c>
      <c r="BB88" s="53">
        <f t="shared" si="38"/>
        <v>-1</v>
      </c>
      <c r="BC88" s="53">
        <f t="shared" si="38"/>
        <v>-1</v>
      </c>
      <c r="BD88" s="53">
        <f t="shared" si="38"/>
        <v>-1</v>
      </c>
      <c r="BE88" s="53">
        <f t="shared" si="38"/>
        <v>-1</v>
      </c>
      <c r="BG88" s="65">
        <f t="shared" si="34"/>
        <v>0</v>
      </c>
      <c r="BH88" s="65">
        <f t="shared" si="34"/>
        <v>-1</v>
      </c>
      <c r="BI88" s="65">
        <f t="shared" si="34"/>
        <v>-1</v>
      </c>
      <c r="BJ88" s="65">
        <f t="shared" si="34"/>
        <v>-1</v>
      </c>
      <c r="BK88" s="65">
        <f t="shared" si="34"/>
        <v>-1</v>
      </c>
      <c r="BL88" s="65">
        <f t="shared" si="34"/>
        <v>-1</v>
      </c>
      <c r="BM88" s="65">
        <f t="shared" si="34"/>
        <v>-1</v>
      </c>
      <c r="BN88" s="65">
        <f t="shared" si="34"/>
        <v>-1</v>
      </c>
      <c r="BO88" s="65">
        <f t="shared" si="34"/>
        <v>-1</v>
      </c>
      <c r="BP88" s="65">
        <f t="shared" si="34"/>
        <v>-1</v>
      </c>
      <c r="BQ88" s="65">
        <f t="shared" si="34"/>
        <v>-1</v>
      </c>
      <c r="BR88" s="65">
        <f t="shared" si="34"/>
        <v>-1</v>
      </c>
      <c r="BS88" s="65">
        <f t="shared" si="34"/>
        <v>-1</v>
      </c>
      <c r="BT88" s="65">
        <f t="shared" si="34"/>
        <v>-1</v>
      </c>
      <c r="BV88" s="163">
        <f t="shared" si="39"/>
        <v>0</v>
      </c>
      <c r="BW88" s="163">
        <f t="shared" si="39"/>
        <v>0</v>
      </c>
      <c r="BX88" s="163">
        <f t="shared" si="39"/>
        <v>0</v>
      </c>
      <c r="BY88" s="163">
        <f t="shared" si="39"/>
        <v>0</v>
      </c>
      <c r="BZ88" s="163">
        <f t="shared" si="39"/>
        <v>0</v>
      </c>
      <c r="CA88" s="163">
        <f t="shared" si="39"/>
        <v>0</v>
      </c>
      <c r="CB88" s="163">
        <f t="shared" si="39"/>
        <v>0</v>
      </c>
      <c r="CC88" s="163">
        <f t="shared" si="39"/>
        <v>0</v>
      </c>
      <c r="CD88" s="163">
        <f t="shared" si="39"/>
        <v>0</v>
      </c>
      <c r="CE88" s="163">
        <f t="shared" si="39"/>
        <v>0</v>
      </c>
      <c r="CF88" s="163">
        <f t="shared" si="39"/>
        <v>0</v>
      </c>
      <c r="CG88" s="163">
        <f t="shared" si="39"/>
        <v>0</v>
      </c>
      <c r="CH88" s="163">
        <f t="shared" si="39"/>
        <v>0</v>
      </c>
    </row>
    <row r="89" spans="2:86" ht="24" customHeight="1">
      <c r="B89" s="1172"/>
      <c r="C89" s="330">
        <v>85</v>
      </c>
      <c r="D89" s="351" t="str">
        <f>IF('入力③（固定資産台帳）'!CD89=1,'入力③（固定資産台帳）'!C89,"")</f>
        <v/>
      </c>
      <c r="E89" s="352">
        <f>IF('入力③（固定資産台帳）'!CD89=1,'入力③（固定資産台帳）'!D89,0)</f>
        <v>0</v>
      </c>
      <c r="F89" s="353">
        <f>IF('入力③（固定資産台帳）'!CD89=1,'入力③（固定資産台帳）'!F89,0)</f>
        <v>0</v>
      </c>
      <c r="G89" s="60"/>
      <c r="H89" s="60" t="s">
        <v>127</v>
      </c>
      <c r="I89" s="63"/>
      <c r="J89" s="172"/>
      <c r="K89" s="169"/>
      <c r="L89" s="209">
        <f t="shared" ref="L89:X158" si="40">IF(BH89&lt;1,0,BV89*$I89/100)</f>
        <v>0</v>
      </c>
      <c r="M89" s="209">
        <f t="shared" si="40"/>
        <v>0</v>
      </c>
      <c r="N89" s="209">
        <f t="shared" si="40"/>
        <v>0</v>
      </c>
      <c r="O89" s="209">
        <f t="shared" si="40"/>
        <v>0</v>
      </c>
      <c r="P89" s="209">
        <f t="shared" si="40"/>
        <v>0</v>
      </c>
      <c r="Q89" s="209">
        <f t="shared" si="40"/>
        <v>0</v>
      </c>
      <c r="R89" s="209">
        <f t="shared" si="40"/>
        <v>0</v>
      </c>
      <c r="S89" s="209">
        <f t="shared" si="40"/>
        <v>0</v>
      </c>
      <c r="T89" s="209">
        <f t="shared" si="40"/>
        <v>0</v>
      </c>
      <c r="U89" s="209">
        <f t="shared" si="40"/>
        <v>0</v>
      </c>
      <c r="V89" s="209">
        <f t="shared" si="40"/>
        <v>0</v>
      </c>
      <c r="W89" s="209">
        <f t="shared" si="40"/>
        <v>0</v>
      </c>
      <c r="X89" s="210">
        <f t="shared" si="40"/>
        <v>0</v>
      </c>
      <c r="Y89" s="211">
        <f t="shared" si="24"/>
        <v>0</v>
      </c>
      <c r="Z89" s="209">
        <f t="shared" si="24"/>
        <v>0</v>
      </c>
      <c r="AA89" s="209">
        <f t="shared" si="24"/>
        <v>0</v>
      </c>
      <c r="AB89" s="209">
        <f t="shared" si="24"/>
        <v>0</v>
      </c>
      <c r="AC89" s="209">
        <f t="shared" si="24"/>
        <v>0</v>
      </c>
      <c r="AD89" s="209">
        <f t="shared" si="31"/>
        <v>0</v>
      </c>
      <c r="AE89" s="209">
        <f t="shared" si="31"/>
        <v>0</v>
      </c>
      <c r="AF89" s="209">
        <f t="shared" si="31"/>
        <v>0</v>
      </c>
      <c r="AG89" s="209">
        <f t="shared" si="31"/>
        <v>0</v>
      </c>
      <c r="AH89" s="209">
        <f t="shared" si="31"/>
        <v>0</v>
      </c>
      <c r="AI89" s="209">
        <f t="shared" si="31"/>
        <v>0</v>
      </c>
      <c r="AJ89" s="209">
        <f t="shared" si="31"/>
        <v>0</v>
      </c>
      <c r="AK89" s="209">
        <f t="shared" si="31"/>
        <v>0</v>
      </c>
      <c r="AL89" s="210">
        <f t="shared" si="31"/>
        <v>0</v>
      </c>
      <c r="AP89" s="53">
        <f t="shared" si="33"/>
        <v>1</v>
      </c>
      <c r="AQ89" s="163" t="e">
        <f t="shared" si="35"/>
        <v>#NUM!</v>
      </c>
      <c r="AR89" s="53">
        <f t="shared" si="38"/>
        <v>0</v>
      </c>
      <c r="AS89" s="53">
        <f t="shared" si="38"/>
        <v>-1</v>
      </c>
      <c r="AT89" s="53">
        <f t="shared" si="38"/>
        <v>-1</v>
      </c>
      <c r="AU89" s="53">
        <f t="shared" si="38"/>
        <v>-1</v>
      </c>
      <c r="AV89" s="53">
        <f t="shared" si="38"/>
        <v>-1</v>
      </c>
      <c r="AW89" s="53">
        <f t="shared" si="38"/>
        <v>-1</v>
      </c>
      <c r="AX89" s="53">
        <f t="shared" si="38"/>
        <v>-1</v>
      </c>
      <c r="AY89" s="53">
        <f t="shared" si="38"/>
        <v>-1</v>
      </c>
      <c r="AZ89" s="53">
        <f t="shared" si="38"/>
        <v>-1</v>
      </c>
      <c r="BA89" s="53">
        <f t="shared" si="38"/>
        <v>-1</v>
      </c>
      <c r="BB89" s="53">
        <f t="shared" si="38"/>
        <v>-1</v>
      </c>
      <c r="BC89" s="53">
        <f t="shared" si="38"/>
        <v>-1</v>
      </c>
      <c r="BD89" s="53">
        <f t="shared" si="38"/>
        <v>-1</v>
      </c>
      <c r="BE89" s="53">
        <f t="shared" si="38"/>
        <v>-1</v>
      </c>
      <c r="BG89" s="65">
        <f t="shared" si="34"/>
        <v>0</v>
      </c>
      <c r="BH89" s="65">
        <f t="shared" si="34"/>
        <v>-1</v>
      </c>
      <c r="BI89" s="65">
        <f t="shared" si="34"/>
        <v>-1</v>
      </c>
      <c r="BJ89" s="65">
        <f t="shared" si="34"/>
        <v>-1</v>
      </c>
      <c r="BK89" s="65">
        <f t="shared" si="34"/>
        <v>-1</v>
      </c>
      <c r="BL89" s="65">
        <f t="shared" si="34"/>
        <v>-1</v>
      </c>
      <c r="BM89" s="65">
        <f t="shared" si="34"/>
        <v>-1</v>
      </c>
      <c r="BN89" s="65">
        <f t="shared" si="34"/>
        <v>-1</v>
      </c>
      <c r="BO89" s="65">
        <f t="shared" si="34"/>
        <v>-1</v>
      </c>
      <c r="BP89" s="65">
        <f t="shared" si="34"/>
        <v>-1</v>
      </c>
      <c r="BQ89" s="65">
        <f t="shared" si="34"/>
        <v>-1</v>
      </c>
      <c r="BR89" s="65">
        <f t="shared" si="34"/>
        <v>-1</v>
      </c>
      <c r="BS89" s="65">
        <f t="shared" si="34"/>
        <v>-1</v>
      </c>
      <c r="BT89" s="65">
        <f t="shared" si="34"/>
        <v>-1</v>
      </c>
      <c r="BV89" s="163">
        <f t="shared" si="39"/>
        <v>0</v>
      </c>
      <c r="BW89" s="163">
        <f t="shared" si="39"/>
        <v>0</v>
      </c>
      <c r="BX89" s="163">
        <f t="shared" si="39"/>
        <v>0</v>
      </c>
      <c r="BY89" s="163">
        <f t="shared" si="39"/>
        <v>0</v>
      </c>
      <c r="BZ89" s="163">
        <f t="shared" si="39"/>
        <v>0</v>
      </c>
      <c r="CA89" s="163">
        <f t="shared" si="39"/>
        <v>0</v>
      </c>
      <c r="CB89" s="163">
        <f t="shared" si="39"/>
        <v>0</v>
      </c>
      <c r="CC89" s="163">
        <f t="shared" si="39"/>
        <v>0</v>
      </c>
      <c r="CD89" s="163">
        <f t="shared" si="39"/>
        <v>0</v>
      </c>
      <c r="CE89" s="163">
        <f t="shared" si="39"/>
        <v>0</v>
      </c>
      <c r="CF89" s="163">
        <f t="shared" si="39"/>
        <v>0</v>
      </c>
      <c r="CG89" s="163">
        <f t="shared" si="39"/>
        <v>0</v>
      </c>
      <c r="CH89" s="163">
        <f t="shared" si="39"/>
        <v>0</v>
      </c>
    </row>
    <row r="90" spans="2:86" ht="24" customHeight="1">
      <c r="B90" s="1172"/>
      <c r="C90" s="330">
        <v>86</v>
      </c>
      <c r="D90" s="351" t="str">
        <f>IF('入力③（固定資産台帳）'!CD90=1,'入力③（固定資産台帳）'!C90,"")</f>
        <v/>
      </c>
      <c r="E90" s="352">
        <f>IF('入力③（固定資産台帳）'!CD90=1,'入力③（固定資産台帳）'!D90,0)</f>
        <v>0</v>
      </c>
      <c r="F90" s="353">
        <f>IF('入力③（固定資産台帳）'!CD90=1,'入力③（固定資産台帳）'!F90,0)</f>
        <v>0</v>
      </c>
      <c r="G90" s="60"/>
      <c r="H90" s="60" t="s">
        <v>127</v>
      </c>
      <c r="I90" s="63"/>
      <c r="J90" s="172"/>
      <c r="K90" s="169"/>
      <c r="L90" s="209">
        <f t="shared" si="40"/>
        <v>0</v>
      </c>
      <c r="M90" s="209">
        <f t="shared" si="40"/>
        <v>0</v>
      </c>
      <c r="N90" s="209">
        <f t="shared" si="40"/>
        <v>0</v>
      </c>
      <c r="O90" s="209">
        <f t="shared" si="40"/>
        <v>0</v>
      </c>
      <c r="P90" s="209">
        <f t="shared" si="40"/>
        <v>0</v>
      </c>
      <c r="Q90" s="209">
        <f t="shared" si="40"/>
        <v>0</v>
      </c>
      <c r="R90" s="209">
        <f t="shared" si="40"/>
        <v>0</v>
      </c>
      <c r="S90" s="209">
        <f t="shared" si="40"/>
        <v>0</v>
      </c>
      <c r="T90" s="209">
        <f t="shared" si="40"/>
        <v>0</v>
      </c>
      <c r="U90" s="209">
        <f t="shared" si="40"/>
        <v>0</v>
      </c>
      <c r="V90" s="209">
        <f t="shared" si="40"/>
        <v>0</v>
      </c>
      <c r="W90" s="209">
        <f t="shared" si="40"/>
        <v>0</v>
      </c>
      <c r="X90" s="210">
        <f t="shared" si="40"/>
        <v>0</v>
      </c>
      <c r="Y90" s="211">
        <f t="shared" si="24"/>
        <v>0</v>
      </c>
      <c r="Z90" s="209">
        <f t="shared" si="24"/>
        <v>0</v>
      </c>
      <c r="AA90" s="209">
        <f t="shared" si="24"/>
        <v>0</v>
      </c>
      <c r="AB90" s="209">
        <f t="shared" si="24"/>
        <v>0</v>
      </c>
      <c r="AC90" s="209">
        <f t="shared" si="24"/>
        <v>0</v>
      </c>
      <c r="AD90" s="209">
        <f t="shared" si="31"/>
        <v>0</v>
      </c>
      <c r="AE90" s="209">
        <f t="shared" si="31"/>
        <v>0</v>
      </c>
      <c r="AF90" s="209">
        <f t="shared" si="31"/>
        <v>0</v>
      </c>
      <c r="AG90" s="209">
        <f t="shared" ref="AG90:AL182" si="41">IF($AP90=1,IF(AZ90&lt;1,0,IF(AZ90&gt;($G90-$J90),0,IF(AZ90=($G90-$J90),CC90,$AQ90-S90))),IF(AZ90&lt;1,0,IF(AZ90&gt;($G90-$J90),0,IF(AZ90=($G90-$J90),BY90,$F90/($G90-$J90)))))</f>
        <v>0</v>
      </c>
      <c r="AH90" s="209">
        <f t="shared" si="41"/>
        <v>0</v>
      </c>
      <c r="AI90" s="209">
        <f t="shared" si="41"/>
        <v>0</v>
      </c>
      <c r="AJ90" s="209">
        <f t="shared" si="41"/>
        <v>0</v>
      </c>
      <c r="AK90" s="209">
        <f t="shared" si="41"/>
        <v>0</v>
      </c>
      <c r="AL90" s="210">
        <f t="shared" si="41"/>
        <v>0</v>
      </c>
      <c r="AP90" s="53">
        <f t="shared" si="33"/>
        <v>1</v>
      </c>
      <c r="AQ90" s="163" t="e">
        <f t="shared" si="35"/>
        <v>#NUM!</v>
      </c>
      <c r="AR90" s="53">
        <f t="shared" si="38"/>
        <v>0</v>
      </c>
      <c r="AS90" s="53">
        <f t="shared" si="38"/>
        <v>-1</v>
      </c>
      <c r="AT90" s="53">
        <f t="shared" si="38"/>
        <v>-1</v>
      </c>
      <c r="AU90" s="53">
        <f t="shared" si="38"/>
        <v>-1</v>
      </c>
      <c r="AV90" s="53">
        <f t="shared" si="38"/>
        <v>-1</v>
      </c>
      <c r="AW90" s="53">
        <f t="shared" si="38"/>
        <v>-1</v>
      </c>
      <c r="AX90" s="53">
        <f t="shared" si="38"/>
        <v>-1</v>
      </c>
      <c r="AY90" s="53">
        <f t="shared" si="38"/>
        <v>-1</v>
      </c>
      <c r="AZ90" s="53">
        <f t="shared" si="38"/>
        <v>-1</v>
      </c>
      <c r="BA90" s="53">
        <f t="shared" si="38"/>
        <v>-1</v>
      </c>
      <c r="BB90" s="53">
        <f t="shared" si="38"/>
        <v>-1</v>
      </c>
      <c r="BC90" s="53">
        <f t="shared" si="38"/>
        <v>-1</v>
      </c>
      <c r="BD90" s="53">
        <f t="shared" si="38"/>
        <v>-1</v>
      </c>
      <c r="BE90" s="53">
        <f t="shared" si="38"/>
        <v>-1</v>
      </c>
      <c r="BG90" s="65">
        <f t="shared" si="34"/>
        <v>0</v>
      </c>
      <c r="BH90" s="65">
        <f t="shared" si="34"/>
        <v>-1</v>
      </c>
      <c r="BI90" s="65">
        <f t="shared" si="34"/>
        <v>-1</v>
      </c>
      <c r="BJ90" s="65">
        <f t="shared" si="34"/>
        <v>-1</v>
      </c>
      <c r="BK90" s="65">
        <f t="shared" si="34"/>
        <v>-1</v>
      </c>
      <c r="BL90" s="65">
        <f t="shared" si="34"/>
        <v>-1</v>
      </c>
      <c r="BM90" s="65">
        <f t="shared" ref="BM90:BT90" si="42">IF($E90+$G90+$J90-1&lt;BM$3,-1,BM$3-$E90+1)</f>
        <v>-1</v>
      </c>
      <c r="BN90" s="65">
        <f t="shared" si="42"/>
        <v>-1</v>
      </c>
      <c r="BO90" s="65">
        <f t="shared" si="42"/>
        <v>-1</v>
      </c>
      <c r="BP90" s="65">
        <f t="shared" si="42"/>
        <v>-1</v>
      </c>
      <c r="BQ90" s="65">
        <f t="shared" si="42"/>
        <v>-1</v>
      </c>
      <c r="BR90" s="65">
        <f t="shared" si="42"/>
        <v>-1</v>
      </c>
      <c r="BS90" s="65">
        <f t="shared" si="42"/>
        <v>-1</v>
      </c>
      <c r="BT90" s="65">
        <f t="shared" si="42"/>
        <v>-1</v>
      </c>
      <c r="BV90" s="163">
        <f t="shared" si="39"/>
        <v>0</v>
      </c>
      <c r="BW90" s="163">
        <f t="shared" si="39"/>
        <v>0</v>
      </c>
      <c r="BX90" s="163">
        <f t="shared" si="39"/>
        <v>0</v>
      </c>
      <c r="BY90" s="163">
        <f t="shared" si="39"/>
        <v>0</v>
      </c>
      <c r="BZ90" s="163">
        <f t="shared" si="39"/>
        <v>0</v>
      </c>
      <c r="CA90" s="163">
        <f t="shared" si="39"/>
        <v>0</v>
      </c>
      <c r="CB90" s="163">
        <f t="shared" si="39"/>
        <v>0</v>
      </c>
      <c r="CC90" s="163">
        <f t="shared" si="39"/>
        <v>0</v>
      </c>
      <c r="CD90" s="163">
        <f t="shared" si="39"/>
        <v>0</v>
      </c>
      <c r="CE90" s="163">
        <f t="shared" si="39"/>
        <v>0</v>
      </c>
      <c r="CF90" s="163">
        <f t="shared" si="39"/>
        <v>0</v>
      </c>
      <c r="CG90" s="163">
        <f t="shared" si="39"/>
        <v>0</v>
      </c>
      <c r="CH90" s="163">
        <f t="shared" si="39"/>
        <v>0</v>
      </c>
    </row>
    <row r="91" spans="2:86" ht="24" customHeight="1">
      <c r="B91" s="1172"/>
      <c r="C91" s="330">
        <v>87</v>
      </c>
      <c r="D91" s="351" t="str">
        <f>IF('入力③（固定資産台帳）'!CD91=1,'入力③（固定資産台帳）'!C91,"")</f>
        <v/>
      </c>
      <c r="E91" s="352">
        <f>IF('入力③（固定資産台帳）'!CD91=1,'入力③（固定資産台帳）'!D91,0)</f>
        <v>0</v>
      </c>
      <c r="F91" s="353">
        <f>IF('入力③（固定資産台帳）'!CD91=1,'入力③（固定資産台帳）'!F91,0)</f>
        <v>0</v>
      </c>
      <c r="G91" s="60"/>
      <c r="H91" s="60" t="s">
        <v>127</v>
      </c>
      <c r="I91" s="63"/>
      <c r="J91" s="172"/>
      <c r="K91" s="169"/>
      <c r="L91" s="209">
        <f t="shared" si="40"/>
        <v>0</v>
      </c>
      <c r="M91" s="209">
        <f t="shared" si="40"/>
        <v>0</v>
      </c>
      <c r="N91" s="209">
        <f t="shared" si="40"/>
        <v>0</v>
      </c>
      <c r="O91" s="209">
        <f t="shared" si="40"/>
        <v>0</v>
      </c>
      <c r="P91" s="209">
        <f t="shared" si="40"/>
        <v>0</v>
      </c>
      <c r="Q91" s="209">
        <f t="shared" si="40"/>
        <v>0</v>
      </c>
      <c r="R91" s="209">
        <f t="shared" si="40"/>
        <v>0</v>
      </c>
      <c r="S91" s="209">
        <f t="shared" si="40"/>
        <v>0</v>
      </c>
      <c r="T91" s="209">
        <f t="shared" si="40"/>
        <v>0</v>
      </c>
      <c r="U91" s="209">
        <f t="shared" si="40"/>
        <v>0</v>
      </c>
      <c r="V91" s="209">
        <f t="shared" si="40"/>
        <v>0</v>
      </c>
      <c r="W91" s="209">
        <f t="shared" si="40"/>
        <v>0</v>
      </c>
      <c r="X91" s="210">
        <f t="shared" si="40"/>
        <v>0</v>
      </c>
      <c r="Y91" s="211">
        <f t="shared" si="24"/>
        <v>0</v>
      </c>
      <c r="Z91" s="209">
        <f t="shared" si="24"/>
        <v>0</v>
      </c>
      <c r="AA91" s="209">
        <f t="shared" si="24"/>
        <v>0</v>
      </c>
      <c r="AB91" s="209">
        <f t="shared" si="24"/>
        <v>0</v>
      </c>
      <c r="AC91" s="209">
        <f t="shared" si="24"/>
        <v>0</v>
      </c>
      <c r="AD91" s="209">
        <f t="shared" si="24"/>
        <v>0</v>
      </c>
      <c r="AE91" s="209">
        <f t="shared" si="24"/>
        <v>0</v>
      </c>
      <c r="AF91" s="209">
        <f t="shared" si="24"/>
        <v>0</v>
      </c>
      <c r="AG91" s="209">
        <f t="shared" si="41"/>
        <v>0</v>
      </c>
      <c r="AH91" s="209">
        <f t="shared" si="41"/>
        <v>0</v>
      </c>
      <c r="AI91" s="209">
        <f t="shared" si="41"/>
        <v>0</v>
      </c>
      <c r="AJ91" s="209">
        <f t="shared" si="41"/>
        <v>0</v>
      </c>
      <c r="AK91" s="209">
        <f t="shared" si="41"/>
        <v>0</v>
      </c>
      <c r="AL91" s="210">
        <f t="shared" si="41"/>
        <v>0</v>
      </c>
      <c r="AP91" s="53">
        <f t="shared" si="33"/>
        <v>1</v>
      </c>
      <c r="AQ91" s="163" t="e">
        <f t="shared" si="35"/>
        <v>#NUM!</v>
      </c>
      <c r="AR91" s="53">
        <f t="shared" si="38"/>
        <v>0</v>
      </c>
      <c r="AS91" s="53">
        <f t="shared" si="38"/>
        <v>-1</v>
      </c>
      <c r="AT91" s="53">
        <f t="shared" si="38"/>
        <v>-1</v>
      </c>
      <c r="AU91" s="53">
        <f t="shared" si="38"/>
        <v>-1</v>
      </c>
      <c r="AV91" s="53">
        <f t="shared" si="38"/>
        <v>-1</v>
      </c>
      <c r="AW91" s="53">
        <f t="shared" si="38"/>
        <v>-1</v>
      </c>
      <c r="AX91" s="53">
        <f t="shared" si="38"/>
        <v>-1</v>
      </c>
      <c r="AY91" s="53">
        <f t="shared" si="38"/>
        <v>-1</v>
      </c>
      <c r="AZ91" s="53">
        <f t="shared" si="38"/>
        <v>-1</v>
      </c>
      <c r="BA91" s="53">
        <f t="shared" si="38"/>
        <v>-1</v>
      </c>
      <c r="BB91" s="53">
        <f t="shared" si="38"/>
        <v>-1</v>
      </c>
      <c r="BC91" s="53">
        <f t="shared" si="38"/>
        <v>-1</v>
      </c>
      <c r="BD91" s="53">
        <f t="shared" si="38"/>
        <v>-1</v>
      </c>
      <c r="BE91" s="53">
        <f t="shared" si="38"/>
        <v>-1</v>
      </c>
      <c r="BG91" s="65">
        <f t="shared" ref="BG91:BT159" si="43">IF($E91+$G91+$J91-1&lt;BG$3,-1,BG$3-$E91+1)</f>
        <v>0</v>
      </c>
      <c r="BH91" s="65">
        <f t="shared" si="43"/>
        <v>-1</v>
      </c>
      <c r="BI91" s="65">
        <f t="shared" si="43"/>
        <v>-1</v>
      </c>
      <c r="BJ91" s="65">
        <f t="shared" si="43"/>
        <v>-1</v>
      </c>
      <c r="BK91" s="65">
        <f t="shared" si="43"/>
        <v>-1</v>
      </c>
      <c r="BL91" s="65">
        <f t="shared" si="43"/>
        <v>-1</v>
      </c>
      <c r="BM91" s="65">
        <f t="shared" si="43"/>
        <v>-1</v>
      </c>
      <c r="BN91" s="65">
        <f t="shared" si="43"/>
        <v>-1</v>
      </c>
      <c r="BO91" s="65">
        <f t="shared" si="43"/>
        <v>-1</v>
      </c>
      <c r="BP91" s="65">
        <f t="shared" si="43"/>
        <v>-1</v>
      </c>
      <c r="BQ91" s="65">
        <f t="shared" si="43"/>
        <v>-1</v>
      </c>
      <c r="BR91" s="65">
        <f t="shared" si="43"/>
        <v>-1</v>
      </c>
      <c r="BS91" s="65">
        <f t="shared" si="43"/>
        <v>-1</v>
      </c>
      <c r="BT91" s="65">
        <f t="shared" si="43"/>
        <v>-1</v>
      </c>
      <c r="BV91" s="163">
        <f t="shared" si="39"/>
        <v>0</v>
      </c>
      <c r="BW91" s="163">
        <f t="shared" si="39"/>
        <v>0</v>
      </c>
      <c r="BX91" s="163">
        <f t="shared" si="39"/>
        <v>0</v>
      </c>
      <c r="BY91" s="163">
        <f t="shared" si="39"/>
        <v>0</v>
      </c>
      <c r="BZ91" s="163">
        <f t="shared" si="39"/>
        <v>0</v>
      </c>
      <c r="CA91" s="163">
        <f t="shared" si="39"/>
        <v>0</v>
      </c>
      <c r="CB91" s="163">
        <f t="shared" si="39"/>
        <v>0</v>
      </c>
      <c r="CC91" s="163">
        <f t="shared" si="39"/>
        <v>0</v>
      </c>
      <c r="CD91" s="163">
        <f t="shared" si="39"/>
        <v>0</v>
      </c>
      <c r="CE91" s="163">
        <f t="shared" si="39"/>
        <v>0</v>
      </c>
      <c r="CF91" s="163">
        <f t="shared" si="39"/>
        <v>0</v>
      </c>
      <c r="CG91" s="163">
        <f t="shared" si="39"/>
        <v>0</v>
      </c>
      <c r="CH91" s="163">
        <f t="shared" si="39"/>
        <v>0</v>
      </c>
    </row>
    <row r="92" spans="2:86" ht="24" customHeight="1">
      <c r="B92" s="1172"/>
      <c r="C92" s="330">
        <v>88</v>
      </c>
      <c r="D92" s="351" t="str">
        <f>IF('入力③（固定資産台帳）'!CD92=1,'入力③（固定資産台帳）'!C92,"")</f>
        <v/>
      </c>
      <c r="E92" s="352">
        <f>IF('入力③（固定資産台帳）'!CD92=1,'入力③（固定資産台帳）'!D92,0)</f>
        <v>0</v>
      </c>
      <c r="F92" s="353">
        <f>IF('入力③（固定資産台帳）'!CD92=1,'入力③（固定資産台帳）'!F92,0)</f>
        <v>0</v>
      </c>
      <c r="G92" s="60"/>
      <c r="H92" s="60" t="s">
        <v>127</v>
      </c>
      <c r="I92" s="63"/>
      <c r="J92" s="172"/>
      <c r="K92" s="169"/>
      <c r="L92" s="209">
        <f t="shared" si="40"/>
        <v>0</v>
      </c>
      <c r="M92" s="209">
        <f t="shared" si="40"/>
        <v>0</v>
      </c>
      <c r="N92" s="209">
        <f t="shared" si="40"/>
        <v>0</v>
      </c>
      <c r="O92" s="209">
        <f t="shared" si="40"/>
        <v>0</v>
      </c>
      <c r="P92" s="209">
        <f t="shared" si="40"/>
        <v>0</v>
      </c>
      <c r="Q92" s="209">
        <f t="shared" si="40"/>
        <v>0</v>
      </c>
      <c r="R92" s="209">
        <f t="shared" si="40"/>
        <v>0</v>
      </c>
      <c r="S92" s="209">
        <f t="shared" si="40"/>
        <v>0</v>
      </c>
      <c r="T92" s="209">
        <f t="shared" si="40"/>
        <v>0</v>
      </c>
      <c r="U92" s="209">
        <f t="shared" si="40"/>
        <v>0</v>
      </c>
      <c r="V92" s="209">
        <f t="shared" si="40"/>
        <v>0</v>
      </c>
      <c r="W92" s="209">
        <f t="shared" si="40"/>
        <v>0</v>
      </c>
      <c r="X92" s="210">
        <f t="shared" si="40"/>
        <v>0</v>
      </c>
      <c r="Y92" s="211">
        <f t="shared" si="24"/>
        <v>0</v>
      </c>
      <c r="Z92" s="209">
        <f t="shared" si="24"/>
        <v>0</v>
      </c>
      <c r="AA92" s="209">
        <f t="shared" si="24"/>
        <v>0</v>
      </c>
      <c r="AB92" s="209">
        <f t="shared" si="24"/>
        <v>0</v>
      </c>
      <c r="AC92" s="209">
        <f t="shared" si="24"/>
        <v>0</v>
      </c>
      <c r="AD92" s="209">
        <f t="shared" si="24"/>
        <v>0</v>
      </c>
      <c r="AE92" s="209">
        <f t="shared" si="24"/>
        <v>0</v>
      </c>
      <c r="AF92" s="209">
        <f t="shared" si="24"/>
        <v>0</v>
      </c>
      <c r="AG92" s="209">
        <f t="shared" si="41"/>
        <v>0</v>
      </c>
      <c r="AH92" s="209">
        <f t="shared" si="41"/>
        <v>0</v>
      </c>
      <c r="AI92" s="209">
        <f t="shared" si="41"/>
        <v>0</v>
      </c>
      <c r="AJ92" s="209">
        <f t="shared" si="41"/>
        <v>0</v>
      </c>
      <c r="AK92" s="209">
        <f t="shared" si="41"/>
        <v>0</v>
      </c>
      <c r="AL92" s="210">
        <f t="shared" si="41"/>
        <v>0</v>
      </c>
      <c r="AP92" s="53">
        <f t="shared" si="33"/>
        <v>1</v>
      </c>
      <c r="AQ92" s="163" t="e">
        <f t="shared" si="35"/>
        <v>#NUM!</v>
      </c>
      <c r="AR92" s="53">
        <f t="shared" si="38"/>
        <v>0</v>
      </c>
      <c r="AS92" s="53">
        <f t="shared" si="38"/>
        <v>-1</v>
      </c>
      <c r="AT92" s="53">
        <f t="shared" si="38"/>
        <v>-1</v>
      </c>
      <c r="AU92" s="53">
        <f t="shared" si="38"/>
        <v>-1</v>
      </c>
      <c r="AV92" s="53">
        <f t="shared" si="38"/>
        <v>-1</v>
      </c>
      <c r="AW92" s="53">
        <f t="shared" si="38"/>
        <v>-1</v>
      </c>
      <c r="AX92" s="53">
        <f t="shared" si="38"/>
        <v>-1</v>
      </c>
      <c r="AY92" s="53">
        <f t="shared" si="38"/>
        <v>-1</v>
      </c>
      <c r="AZ92" s="53">
        <f t="shared" si="38"/>
        <v>-1</v>
      </c>
      <c r="BA92" s="53">
        <f t="shared" si="38"/>
        <v>-1</v>
      </c>
      <c r="BB92" s="53">
        <f t="shared" si="38"/>
        <v>-1</v>
      </c>
      <c r="BC92" s="53">
        <f t="shared" si="38"/>
        <v>-1</v>
      </c>
      <c r="BD92" s="53">
        <f t="shared" si="38"/>
        <v>-1</v>
      </c>
      <c r="BE92" s="53">
        <f t="shared" si="38"/>
        <v>-1</v>
      </c>
      <c r="BG92" s="65">
        <f t="shared" si="43"/>
        <v>0</v>
      </c>
      <c r="BH92" s="65">
        <f t="shared" si="43"/>
        <v>-1</v>
      </c>
      <c r="BI92" s="65">
        <f t="shared" si="43"/>
        <v>-1</v>
      </c>
      <c r="BJ92" s="65">
        <f t="shared" si="43"/>
        <v>-1</v>
      </c>
      <c r="BK92" s="65">
        <f t="shared" si="43"/>
        <v>-1</v>
      </c>
      <c r="BL92" s="65">
        <f t="shared" si="43"/>
        <v>-1</v>
      </c>
      <c r="BM92" s="65">
        <f t="shared" si="43"/>
        <v>-1</v>
      </c>
      <c r="BN92" s="65">
        <f t="shared" si="43"/>
        <v>-1</v>
      </c>
      <c r="BO92" s="65">
        <f t="shared" si="43"/>
        <v>-1</v>
      </c>
      <c r="BP92" s="65">
        <f t="shared" si="43"/>
        <v>-1</v>
      </c>
      <c r="BQ92" s="65">
        <f t="shared" si="43"/>
        <v>-1</v>
      </c>
      <c r="BR92" s="65">
        <f t="shared" si="43"/>
        <v>-1</v>
      </c>
      <c r="BS92" s="65">
        <f t="shared" si="43"/>
        <v>-1</v>
      </c>
      <c r="BT92" s="65">
        <f t="shared" si="43"/>
        <v>-1</v>
      </c>
      <c r="BV92" s="163">
        <f t="shared" si="39"/>
        <v>0</v>
      </c>
      <c r="BW92" s="163">
        <f t="shared" si="39"/>
        <v>0</v>
      </c>
      <c r="BX92" s="163">
        <f t="shared" si="39"/>
        <v>0</v>
      </c>
      <c r="BY92" s="163">
        <f t="shared" si="39"/>
        <v>0</v>
      </c>
      <c r="BZ92" s="163">
        <f t="shared" si="39"/>
        <v>0</v>
      </c>
      <c r="CA92" s="163">
        <f t="shared" si="39"/>
        <v>0</v>
      </c>
      <c r="CB92" s="163">
        <f t="shared" si="39"/>
        <v>0</v>
      </c>
      <c r="CC92" s="163">
        <f t="shared" si="39"/>
        <v>0</v>
      </c>
      <c r="CD92" s="163">
        <f t="shared" si="39"/>
        <v>0</v>
      </c>
      <c r="CE92" s="163">
        <f t="shared" si="39"/>
        <v>0</v>
      </c>
      <c r="CF92" s="163">
        <f t="shared" si="39"/>
        <v>0</v>
      </c>
      <c r="CG92" s="163">
        <f t="shared" si="39"/>
        <v>0</v>
      </c>
      <c r="CH92" s="163">
        <f t="shared" si="39"/>
        <v>0</v>
      </c>
    </row>
    <row r="93" spans="2:86" ht="24" customHeight="1">
      <c r="B93" s="1172"/>
      <c r="C93" s="330">
        <v>89</v>
      </c>
      <c r="D93" s="351" t="str">
        <f>IF('入力③（固定資産台帳）'!CD93=1,'入力③（固定資産台帳）'!C93,"")</f>
        <v/>
      </c>
      <c r="E93" s="352">
        <f>IF('入力③（固定資産台帳）'!CD93=1,'入力③（固定資産台帳）'!D93,0)</f>
        <v>0</v>
      </c>
      <c r="F93" s="353">
        <f>IF('入力③（固定資産台帳）'!CD93=1,'入力③（固定資産台帳）'!F93,0)</f>
        <v>0</v>
      </c>
      <c r="G93" s="60"/>
      <c r="H93" s="60" t="s">
        <v>127</v>
      </c>
      <c r="I93" s="63"/>
      <c r="J93" s="172"/>
      <c r="K93" s="169"/>
      <c r="L93" s="209">
        <f t="shared" si="40"/>
        <v>0</v>
      </c>
      <c r="M93" s="209">
        <f t="shared" si="40"/>
        <v>0</v>
      </c>
      <c r="N93" s="209">
        <f t="shared" si="40"/>
        <v>0</v>
      </c>
      <c r="O93" s="209">
        <f t="shared" si="40"/>
        <v>0</v>
      </c>
      <c r="P93" s="209">
        <f t="shared" si="40"/>
        <v>0</v>
      </c>
      <c r="Q93" s="209">
        <f t="shared" si="40"/>
        <v>0</v>
      </c>
      <c r="R93" s="209">
        <f t="shared" si="40"/>
        <v>0</v>
      </c>
      <c r="S93" s="209">
        <f t="shared" si="40"/>
        <v>0</v>
      </c>
      <c r="T93" s="209">
        <f t="shared" si="40"/>
        <v>0</v>
      </c>
      <c r="U93" s="209">
        <f t="shared" si="40"/>
        <v>0</v>
      </c>
      <c r="V93" s="209">
        <f t="shared" si="40"/>
        <v>0</v>
      </c>
      <c r="W93" s="209">
        <f t="shared" si="40"/>
        <v>0</v>
      </c>
      <c r="X93" s="210">
        <f t="shared" si="40"/>
        <v>0</v>
      </c>
      <c r="Y93" s="211">
        <f t="shared" si="24"/>
        <v>0</v>
      </c>
      <c r="Z93" s="209">
        <f t="shared" si="24"/>
        <v>0</v>
      </c>
      <c r="AA93" s="209">
        <f t="shared" si="24"/>
        <v>0</v>
      </c>
      <c r="AB93" s="209">
        <f t="shared" si="24"/>
        <v>0</v>
      </c>
      <c r="AC93" s="209">
        <f t="shared" si="24"/>
        <v>0</v>
      </c>
      <c r="AD93" s="209">
        <f t="shared" si="24"/>
        <v>0</v>
      </c>
      <c r="AE93" s="209">
        <f t="shared" si="24"/>
        <v>0</v>
      </c>
      <c r="AF93" s="209">
        <f t="shared" si="24"/>
        <v>0</v>
      </c>
      <c r="AG93" s="209">
        <f t="shared" si="41"/>
        <v>0</v>
      </c>
      <c r="AH93" s="209">
        <f t="shared" si="41"/>
        <v>0</v>
      </c>
      <c r="AI93" s="209">
        <f t="shared" si="41"/>
        <v>0</v>
      </c>
      <c r="AJ93" s="209">
        <f t="shared" si="41"/>
        <v>0</v>
      </c>
      <c r="AK93" s="209">
        <f t="shared" si="41"/>
        <v>0</v>
      </c>
      <c r="AL93" s="210">
        <f t="shared" si="41"/>
        <v>0</v>
      </c>
      <c r="AP93" s="53">
        <f t="shared" si="33"/>
        <v>1</v>
      </c>
      <c r="AQ93" s="163" t="e">
        <f t="shared" si="35"/>
        <v>#NUM!</v>
      </c>
      <c r="AR93" s="53">
        <f t="shared" si="38"/>
        <v>0</v>
      </c>
      <c r="AS93" s="53">
        <f t="shared" si="38"/>
        <v>-1</v>
      </c>
      <c r="AT93" s="53">
        <f t="shared" si="38"/>
        <v>-1</v>
      </c>
      <c r="AU93" s="53">
        <f t="shared" si="38"/>
        <v>-1</v>
      </c>
      <c r="AV93" s="53">
        <f t="shared" si="38"/>
        <v>-1</v>
      </c>
      <c r="AW93" s="53">
        <f t="shared" si="38"/>
        <v>-1</v>
      </c>
      <c r="AX93" s="53">
        <f t="shared" si="38"/>
        <v>-1</v>
      </c>
      <c r="AY93" s="53">
        <f t="shared" si="38"/>
        <v>-1</v>
      </c>
      <c r="AZ93" s="53">
        <f t="shared" si="38"/>
        <v>-1</v>
      </c>
      <c r="BA93" s="53">
        <f t="shared" si="38"/>
        <v>-1</v>
      </c>
      <c r="BB93" s="53">
        <f t="shared" si="38"/>
        <v>-1</v>
      </c>
      <c r="BC93" s="53">
        <f t="shared" si="38"/>
        <v>-1</v>
      </c>
      <c r="BD93" s="53">
        <f t="shared" si="38"/>
        <v>-1</v>
      </c>
      <c r="BE93" s="53">
        <f t="shared" si="38"/>
        <v>-1</v>
      </c>
      <c r="BG93" s="65">
        <f t="shared" si="43"/>
        <v>0</v>
      </c>
      <c r="BH93" s="65">
        <f t="shared" si="43"/>
        <v>-1</v>
      </c>
      <c r="BI93" s="65">
        <f t="shared" si="43"/>
        <v>-1</v>
      </c>
      <c r="BJ93" s="65">
        <f t="shared" si="43"/>
        <v>-1</v>
      </c>
      <c r="BK93" s="65">
        <f t="shared" si="43"/>
        <v>-1</v>
      </c>
      <c r="BL93" s="65">
        <f t="shared" si="43"/>
        <v>-1</v>
      </c>
      <c r="BM93" s="65">
        <f t="shared" si="43"/>
        <v>-1</v>
      </c>
      <c r="BN93" s="65">
        <f t="shared" si="43"/>
        <v>-1</v>
      </c>
      <c r="BO93" s="65">
        <f t="shared" si="43"/>
        <v>-1</v>
      </c>
      <c r="BP93" s="65">
        <f t="shared" si="43"/>
        <v>-1</v>
      </c>
      <c r="BQ93" s="65">
        <f t="shared" si="43"/>
        <v>-1</v>
      </c>
      <c r="BR93" s="65">
        <f t="shared" si="43"/>
        <v>-1</v>
      </c>
      <c r="BS93" s="65">
        <f t="shared" si="43"/>
        <v>-1</v>
      </c>
      <c r="BT93" s="65">
        <f t="shared" si="43"/>
        <v>-1</v>
      </c>
      <c r="BV93" s="163">
        <f t="shared" si="39"/>
        <v>0</v>
      </c>
      <c r="BW93" s="163">
        <f t="shared" si="39"/>
        <v>0</v>
      </c>
      <c r="BX93" s="163">
        <f t="shared" si="39"/>
        <v>0</v>
      </c>
      <c r="BY93" s="163">
        <f t="shared" si="39"/>
        <v>0</v>
      </c>
      <c r="BZ93" s="163">
        <f t="shared" si="39"/>
        <v>0</v>
      </c>
      <c r="CA93" s="163">
        <f t="shared" si="39"/>
        <v>0</v>
      </c>
      <c r="CB93" s="163">
        <f t="shared" si="39"/>
        <v>0</v>
      </c>
      <c r="CC93" s="163">
        <f t="shared" si="39"/>
        <v>0</v>
      </c>
      <c r="CD93" s="163">
        <f t="shared" si="39"/>
        <v>0</v>
      </c>
      <c r="CE93" s="163">
        <f t="shared" si="39"/>
        <v>0</v>
      </c>
      <c r="CF93" s="163">
        <f t="shared" si="39"/>
        <v>0</v>
      </c>
      <c r="CG93" s="163">
        <f t="shared" si="39"/>
        <v>0</v>
      </c>
      <c r="CH93" s="163">
        <f t="shared" si="39"/>
        <v>0</v>
      </c>
    </row>
    <row r="94" spans="2:86" ht="24" customHeight="1">
      <c r="B94" s="1172"/>
      <c r="C94" s="330">
        <v>90</v>
      </c>
      <c r="D94" s="351" t="str">
        <f>IF('入力③（固定資産台帳）'!CD94=1,'入力③（固定資産台帳）'!C94,"")</f>
        <v/>
      </c>
      <c r="E94" s="352">
        <f>IF('入力③（固定資産台帳）'!CD94=1,'入力③（固定資産台帳）'!D94,0)</f>
        <v>0</v>
      </c>
      <c r="F94" s="353">
        <f>IF('入力③（固定資産台帳）'!CD94=1,'入力③（固定資産台帳）'!F94,0)</f>
        <v>0</v>
      </c>
      <c r="G94" s="60"/>
      <c r="H94" s="60" t="s">
        <v>127</v>
      </c>
      <c r="I94" s="63"/>
      <c r="J94" s="172"/>
      <c r="K94" s="169"/>
      <c r="L94" s="209">
        <f t="shared" si="40"/>
        <v>0</v>
      </c>
      <c r="M94" s="209">
        <f t="shared" si="40"/>
        <v>0</v>
      </c>
      <c r="N94" s="209">
        <f t="shared" si="40"/>
        <v>0</v>
      </c>
      <c r="O94" s="209">
        <f t="shared" si="40"/>
        <v>0</v>
      </c>
      <c r="P94" s="209">
        <f t="shared" si="40"/>
        <v>0</v>
      </c>
      <c r="Q94" s="209">
        <f t="shared" si="40"/>
        <v>0</v>
      </c>
      <c r="R94" s="209">
        <f t="shared" si="40"/>
        <v>0</v>
      </c>
      <c r="S94" s="209">
        <f t="shared" si="40"/>
        <v>0</v>
      </c>
      <c r="T94" s="209">
        <f t="shared" si="40"/>
        <v>0</v>
      </c>
      <c r="U94" s="209">
        <f t="shared" si="40"/>
        <v>0</v>
      </c>
      <c r="V94" s="209">
        <f t="shared" si="40"/>
        <v>0</v>
      </c>
      <c r="W94" s="209">
        <f t="shared" si="40"/>
        <v>0</v>
      </c>
      <c r="X94" s="210">
        <f t="shared" si="40"/>
        <v>0</v>
      </c>
      <c r="Y94" s="211">
        <f t="shared" si="24"/>
        <v>0</v>
      </c>
      <c r="Z94" s="209">
        <f t="shared" si="24"/>
        <v>0</v>
      </c>
      <c r="AA94" s="209">
        <f t="shared" si="24"/>
        <v>0</v>
      </c>
      <c r="AB94" s="209">
        <f t="shared" si="24"/>
        <v>0</v>
      </c>
      <c r="AC94" s="209">
        <f t="shared" si="24"/>
        <v>0</v>
      </c>
      <c r="AD94" s="209">
        <f t="shared" si="24"/>
        <v>0</v>
      </c>
      <c r="AE94" s="209">
        <f t="shared" si="24"/>
        <v>0</v>
      </c>
      <c r="AF94" s="209">
        <f t="shared" si="24"/>
        <v>0</v>
      </c>
      <c r="AG94" s="209">
        <f t="shared" si="41"/>
        <v>0</v>
      </c>
      <c r="AH94" s="209">
        <f t="shared" si="41"/>
        <v>0</v>
      </c>
      <c r="AI94" s="209">
        <f t="shared" si="41"/>
        <v>0</v>
      </c>
      <c r="AJ94" s="209">
        <f t="shared" si="41"/>
        <v>0</v>
      </c>
      <c r="AK94" s="209">
        <f t="shared" si="41"/>
        <v>0</v>
      </c>
      <c r="AL94" s="210">
        <f t="shared" si="41"/>
        <v>0</v>
      </c>
      <c r="AP94" s="53">
        <f t="shared" si="33"/>
        <v>1</v>
      </c>
      <c r="AQ94" s="163" t="e">
        <f t="shared" si="35"/>
        <v>#NUM!</v>
      </c>
      <c r="AR94" s="53">
        <f t="shared" si="38"/>
        <v>0</v>
      </c>
      <c r="AS94" s="53">
        <f t="shared" si="38"/>
        <v>-1</v>
      </c>
      <c r="AT94" s="53">
        <f t="shared" si="38"/>
        <v>-1</v>
      </c>
      <c r="AU94" s="53">
        <f t="shared" ref="AU94:BE94" si="44">IF($E94+$G94-1&lt;AU$3,-1,AU$3-$E94-$J94+1)</f>
        <v>-1</v>
      </c>
      <c r="AV94" s="53">
        <f t="shared" si="44"/>
        <v>-1</v>
      </c>
      <c r="AW94" s="53">
        <f t="shared" si="44"/>
        <v>-1</v>
      </c>
      <c r="AX94" s="53">
        <f t="shared" si="44"/>
        <v>-1</v>
      </c>
      <c r="AY94" s="53">
        <f t="shared" si="44"/>
        <v>-1</v>
      </c>
      <c r="AZ94" s="53">
        <f t="shared" si="44"/>
        <v>-1</v>
      </c>
      <c r="BA94" s="53">
        <f t="shared" si="44"/>
        <v>-1</v>
      </c>
      <c r="BB94" s="53">
        <f t="shared" si="44"/>
        <v>-1</v>
      </c>
      <c r="BC94" s="53">
        <f t="shared" si="44"/>
        <v>-1</v>
      </c>
      <c r="BD94" s="53">
        <f t="shared" si="44"/>
        <v>-1</v>
      </c>
      <c r="BE94" s="53">
        <f t="shared" si="44"/>
        <v>-1</v>
      </c>
      <c r="BG94" s="65">
        <f t="shared" si="43"/>
        <v>0</v>
      </c>
      <c r="BH94" s="65">
        <f t="shared" si="43"/>
        <v>-1</v>
      </c>
      <c r="BI94" s="65">
        <f t="shared" si="43"/>
        <v>-1</v>
      </c>
      <c r="BJ94" s="65">
        <f t="shared" si="43"/>
        <v>-1</v>
      </c>
      <c r="BK94" s="65">
        <f t="shared" si="43"/>
        <v>-1</v>
      </c>
      <c r="BL94" s="65">
        <f t="shared" si="43"/>
        <v>-1</v>
      </c>
      <c r="BM94" s="65">
        <f t="shared" si="43"/>
        <v>-1</v>
      </c>
      <c r="BN94" s="65">
        <f t="shared" si="43"/>
        <v>-1</v>
      </c>
      <c r="BO94" s="65">
        <f t="shared" si="43"/>
        <v>-1</v>
      </c>
      <c r="BP94" s="65">
        <f t="shared" si="43"/>
        <v>-1</v>
      </c>
      <c r="BQ94" s="65">
        <f t="shared" si="43"/>
        <v>-1</v>
      </c>
      <c r="BR94" s="65">
        <f t="shared" si="43"/>
        <v>-1</v>
      </c>
      <c r="BS94" s="65">
        <f t="shared" si="43"/>
        <v>-1</v>
      </c>
      <c r="BT94" s="65">
        <f t="shared" si="43"/>
        <v>-1</v>
      </c>
      <c r="BV94" s="163">
        <f t="shared" si="39"/>
        <v>0</v>
      </c>
      <c r="BW94" s="163">
        <f t="shared" si="39"/>
        <v>0</v>
      </c>
      <c r="BX94" s="163">
        <f t="shared" si="39"/>
        <v>0</v>
      </c>
      <c r="BY94" s="163">
        <f t="shared" si="39"/>
        <v>0</v>
      </c>
      <c r="BZ94" s="163">
        <f t="shared" si="39"/>
        <v>0</v>
      </c>
      <c r="CA94" s="163">
        <f t="shared" si="39"/>
        <v>0</v>
      </c>
      <c r="CB94" s="163">
        <f t="shared" si="39"/>
        <v>0</v>
      </c>
      <c r="CC94" s="163">
        <f t="shared" si="39"/>
        <v>0</v>
      </c>
      <c r="CD94" s="163">
        <f t="shared" si="39"/>
        <v>0</v>
      </c>
      <c r="CE94" s="163">
        <f t="shared" si="39"/>
        <v>0</v>
      </c>
      <c r="CF94" s="163">
        <f t="shared" si="39"/>
        <v>0</v>
      </c>
      <c r="CG94" s="163">
        <f t="shared" si="39"/>
        <v>0</v>
      </c>
      <c r="CH94" s="163">
        <f t="shared" si="39"/>
        <v>0</v>
      </c>
    </row>
    <row r="95" spans="2:86" ht="24" customHeight="1">
      <c r="B95" s="1172"/>
      <c r="C95" s="330">
        <v>91</v>
      </c>
      <c r="D95" s="351" t="str">
        <f>IF('入力③（固定資産台帳）'!CD95=1,'入力③（固定資産台帳）'!C95,"")</f>
        <v/>
      </c>
      <c r="E95" s="352">
        <f>IF('入力③（固定資産台帳）'!CD95=1,'入力③（固定資産台帳）'!D95,0)</f>
        <v>0</v>
      </c>
      <c r="F95" s="353">
        <f>IF('入力③（固定資産台帳）'!CD95=1,'入力③（固定資産台帳）'!F95,0)</f>
        <v>0</v>
      </c>
      <c r="G95" s="60"/>
      <c r="H95" s="60" t="s">
        <v>127</v>
      </c>
      <c r="I95" s="63"/>
      <c r="J95" s="172"/>
      <c r="K95" s="169"/>
      <c r="L95" s="209">
        <f t="shared" si="40"/>
        <v>0</v>
      </c>
      <c r="M95" s="209">
        <f t="shared" si="40"/>
        <v>0</v>
      </c>
      <c r="N95" s="209">
        <f t="shared" si="40"/>
        <v>0</v>
      </c>
      <c r="O95" s="209">
        <f t="shared" si="40"/>
        <v>0</v>
      </c>
      <c r="P95" s="209">
        <f t="shared" si="40"/>
        <v>0</v>
      </c>
      <c r="Q95" s="209">
        <f t="shared" si="40"/>
        <v>0</v>
      </c>
      <c r="R95" s="209">
        <f t="shared" si="40"/>
        <v>0</v>
      </c>
      <c r="S95" s="209">
        <f t="shared" si="40"/>
        <v>0</v>
      </c>
      <c r="T95" s="209">
        <f t="shared" si="40"/>
        <v>0</v>
      </c>
      <c r="U95" s="209">
        <f t="shared" si="40"/>
        <v>0</v>
      </c>
      <c r="V95" s="209">
        <f t="shared" si="40"/>
        <v>0</v>
      </c>
      <c r="W95" s="209">
        <f t="shared" si="40"/>
        <v>0</v>
      </c>
      <c r="X95" s="210">
        <f t="shared" si="40"/>
        <v>0</v>
      </c>
      <c r="Y95" s="211">
        <f t="shared" si="24"/>
        <v>0</v>
      </c>
      <c r="Z95" s="209">
        <f t="shared" si="24"/>
        <v>0</v>
      </c>
      <c r="AA95" s="209">
        <f t="shared" si="24"/>
        <v>0</v>
      </c>
      <c r="AB95" s="209">
        <f t="shared" si="24"/>
        <v>0</v>
      </c>
      <c r="AC95" s="209">
        <f t="shared" si="24"/>
        <v>0</v>
      </c>
      <c r="AD95" s="209">
        <f t="shared" si="24"/>
        <v>0</v>
      </c>
      <c r="AE95" s="209">
        <f t="shared" si="24"/>
        <v>0</v>
      </c>
      <c r="AF95" s="209">
        <f t="shared" si="24"/>
        <v>0</v>
      </c>
      <c r="AG95" s="209">
        <f t="shared" si="41"/>
        <v>0</v>
      </c>
      <c r="AH95" s="209">
        <f t="shared" si="41"/>
        <v>0</v>
      </c>
      <c r="AI95" s="209">
        <f t="shared" si="41"/>
        <v>0</v>
      </c>
      <c r="AJ95" s="209">
        <f t="shared" si="41"/>
        <v>0</v>
      </c>
      <c r="AK95" s="209">
        <f t="shared" si="41"/>
        <v>0</v>
      </c>
      <c r="AL95" s="210">
        <f t="shared" si="41"/>
        <v>0</v>
      </c>
      <c r="AP95" s="53">
        <f t="shared" si="33"/>
        <v>1</v>
      </c>
      <c r="AQ95" s="163" t="e">
        <f t="shared" si="35"/>
        <v>#NUM!</v>
      </c>
      <c r="AR95" s="53">
        <f t="shared" ref="AR95:BE163" si="45">IF($E95+$G95-1&lt;AR$3,-1,AR$3-$E95-$J95+1)</f>
        <v>0</v>
      </c>
      <c r="AS95" s="53">
        <f t="shared" si="45"/>
        <v>-1</v>
      </c>
      <c r="AT95" s="53">
        <f t="shared" si="45"/>
        <v>-1</v>
      </c>
      <c r="AU95" s="53">
        <f t="shared" si="45"/>
        <v>-1</v>
      </c>
      <c r="AV95" s="53">
        <f t="shared" si="45"/>
        <v>-1</v>
      </c>
      <c r="AW95" s="53">
        <f t="shared" si="45"/>
        <v>-1</v>
      </c>
      <c r="AX95" s="53">
        <f t="shared" si="45"/>
        <v>-1</v>
      </c>
      <c r="AY95" s="53">
        <f t="shared" si="45"/>
        <v>-1</v>
      </c>
      <c r="AZ95" s="53">
        <f t="shared" si="45"/>
        <v>-1</v>
      </c>
      <c r="BA95" s="53">
        <f t="shared" si="45"/>
        <v>-1</v>
      </c>
      <c r="BB95" s="53">
        <f t="shared" si="45"/>
        <v>-1</v>
      </c>
      <c r="BC95" s="53">
        <f t="shared" si="45"/>
        <v>-1</v>
      </c>
      <c r="BD95" s="53">
        <f t="shared" si="45"/>
        <v>-1</v>
      </c>
      <c r="BE95" s="53">
        <f t="shared" si="45"/>
        <v>-1</v>
      </c>
      <c r="BG95" s="65">
        <f t="shared" si="43"/>
        <v>0</v>
      </c>
      <c r="BH95" s="65">
        <f t="shared" si="43"/>
        <v>-1</v>
      </c>
      <c r="BI95" s="65">
        <f t="shared" si="43"/>
        <v>-1</v>
      </c>
      <c r="BJ95" s="65">
        <f t="shared" si="43"/>
        <v>-1</v>
      </c>
      <c r="BK95" s="65">
        <f t="shared" si="43"/>
        <v>-1</v>
      </c>
      <c r="BL95" s="65">
        <f t="shared" si="43"/>
        <v>-1</v>
      </c>
      <c r="BM95" s="65">
        <f t="shared" si="43"/>
        <v>-1</v>
      </c>
      <c r="BN95" s="65">
        <f t="shared" si="43"/>
        <v>-1</v>
      </c>
      <c r="BO95" s="65">
        <f t="shared" si="43"/>
        <v>-1</v>
      </c>
      <c r="BP95" s="65">
        <f t="shared" si="43"/>
        <v>-1</v>
      </c>
      <c r="BQ95" s="65">
        <f t="shared" si="43"/>
        <v>-1</v>
      </c>
      <c r="BR95" s="65">
        <f t="shared" si="43"/>
        <v>-1</v>
      </c>
      <c r="BS95" s="65">
        <f t="shared" si="43"/>
        <v>-1</v>
      </c>
      <c r="BT95" s="65">
        <f t="shared" si="43"/>
        <v>-1</v>
      </c>
      <c r="BV95" s="163">
        <f t="shared" si="39"/>
        <v>0</v>
      </c>
      <c r="BW95" s="163">
        <f t="shared" si="39"/>
        <v>0</v>
      </c>
      <c r="BX95" s="163">
        <f t="shared" si="39"/>
        <v>0</v>
      </c>
      <c r="BY95" s="163">
        <f t="shared" si="39"/>
        <v>0</v>
      </c>
      <c r="BZ95" s="163">
        <f t="shared" si="39"/>
        <v>0</v>
      </c>
      <c r="CA95" s="163">
        <f t="shared" si="39"/>
        <v>0</v>
      </c>
      <c r="CB95" s="163">
        <f t="shared" si="39"/>
        <v>0</v>
      </c>
      <c r="CC95" s="163">
        <f t="shared" si="39"/>
        <v>0</v>
      </c>
      <c r="CD95" s="163">
        <f t="shared" si="39"/>
        <v>0</v>
      </c>
      <c r="CE95" s="163">
        <f t="shared" si="39"/>
        <v>0</v>
      </c>
      <c r="CF95" s="163">
        <f t="shared" si="39"/>
        <v>0</v>
      </c>
      <c r="CG95" s="163">
        <f t="shared" si="39"/>
        <v>0</v>
      </c>
      <c r="CH95" s="163">
        <f t="shared" si="39"/>
        <v>0</v>
      </c>
    </row>
    <row r="96" spans="2:86" ht="24" customHeight="1">
      <c r="B96" s="1172"/>
      <c r="C96" s="330">
        <v>92</v>
      </c>
      <c r="D96" s="351" t="str">
        <f>IF('入力③（固定資産台帳）'!CD96=1,'入力③（固定資産台帳）'!C96,"")</f>
        <v/>
      </c>
      <c r="E96" s="352">
        <f>IF('入力③（固定資産台帳）'!CD96=1,'入力③（固定資産台帳）'!D96,0)</f>
        <v>0</v>
      </c>
      <c r="F96" s="353">
        <f>IF('入力③（固定資産台帳）'!CD96=1,'入力③（固定資産台帳）'!F96,0)</f>
        <v>0</v>
      </c>
      <c r="G96" s="60"/>
      <c r="H96" s="60" t="s">
        <v>127</v>
      </c>
      <c r="I96" s="63"/>
      <c r="J96" s="172"/>
      <c r="K96" s="169"/>
      <c r="L96" s="209">
        <f t="shared" si="40"/>
        <v>0</v>
      </c>
      <c r="M96" s="209">
        <f t="shared" si="40"/>
        <v>0</v>
      </c>
      <c r="N96" s="209">
        <f t="shared" si="40"/>
        <v>0</v>
      </c>
      <c r="O96" s="209">
        <f t="shared" si="40"/>
        <v>0</v>
      </c>
      <c r="P96" s="209">
        <f t="shared" si="40"/>
        <v>0</v>
      </c>
      <c r="Q96" s="209">
        <f t="shared" si="40"/>
        <v>0</v>
      </c>
      <c r="R96" s="209">
        <f t="shared" si="40"/>
        <v>0</v>
      </c>
      <c r="S96" s="209">
        <f t="shared" si="40"/>
        <v>0</v>
      </c>
      <c r="T96" s="209">
        <f t="shared" si="40"/>
        <v>0</v>
      </c>
      <c r="U96" s="209">
        <f t="shared" si="40"/>
        <v>0</v>
      </c>
      <c r="V96" s="209">
        <f t="shared" si="40"/>
        <v>0</v>
      </c>
      <c r="W96" s="209">
        <f t="shared" si="40"/>
        <v>0</v>
      </c>
      <c r="X96" s="210">
        <f t="shared" si="40"/>
        <v>0</v>
      </c>
      <c r="Y96" s="211">
        <f t="shared" si="24"/>
        <v>0</v>
      </c>
      <c r="Z96" s="209">
        <f t="shared" si="24"/>
        <v>0</v>
      </c>
      <c r="AA96" s="209">
        <f t="shared" si="24"/>
        <v>0</v>
      </c>
      <c r="AB96" s="209">
        <f t="shared" si="24"/>
        <v>0</v>
      </c>
      <c r="AC96" s="209">
        <f t="shared" si="24"/>
        <v>0</v>
      </c>
      <c r="AD96" s="209">
        <f t="shared" si="24"/>
        <v>0</v>
      </c>
      <c r="AE96" s="209">
        <f t="shared" ref="AE96:AI209" si="46">IF($AP96=1,IF(AX96&lt;1,0,IF(AX96&gt;($G96-$J96),0,IF(AX96=($G96-$J96),CA96,$AQ96-Q96))),IF(AX96&lt;1,0,IF(AX96&gt;($G96-$J96),0,IF(AX96=($G96-$J96),BW96,$F96/($G96-$J96)))))</f>
        <v>0</v>
      </c>
      <c r="AF96" s="209">
        <f t="shared" si="46"/>
        <v>0</v>
      </c>
      <c r="AG96" s="209">
        <f t="shared" si="41"/>
        <v>0</v>
      </c>
      <c r="AH96" s="209">
        <f t="shared" si="41"/>
        <v>0</v>
      </c>
      <c r="AI96" s="209">
        <f t="shared" si="41"/>
        <v>0</v>
      </c>
      <c r="AJ96" s="209">
        <f t="shared" si="41"/>
        <v>0</v>
      </c>
      <c r="AK96" s="209">
        <f t="shared" si="41"/>
        <v>0</v>
      </c>
      <c r="AL96" s="210">
        <f t="shared" si="41"/>
        <v>0</v>
      </c>
      <c r="AP96" s="53">
        <f t="shared" si="33"/>
        <v>1</v>
      </c>
      <c r="AQ96" s="163" t="e">
        <f t="shared" si="35"/>
        <v>#NUM!</v>
      </c>
      <c r="AR96" s="53">
        <f t="shared" si="45"/>
        <v>0</v>
      </c>
      <c r="AS96" s="53">
        <f t="shared" si="45"/>
        <v>-1</v>
      </c>
      <c r="AT96" s="53">
        <f t="shared" si="45"/>
        <v>-1</v>
      </c>
      <c r="AU96" s="53">
        <f t="shared" si="45"/>
        <v>-1</v>
      </c>
      <c r="AV96" s="53">
        <f t="shared" si="45"/>
        <v>-1</v>
      </c>
      <c r="AW96" s="53">
        <f t="shared" si="45"/>
        <v>-1</v>
      </c>
      <c r="AX96" s="53">
        <f t="shared" si="45"/>
        <v>-1</v>
      </c>
      <c r="AY96" s="53">
        <f t="shared" si="45"/>
        <v>-1</v>
      </c>
      <c r="AZ96" s="53">
        <f t="shared" si="45"/>
        <v>-1</v>
      </c>
      <c r="BA96" s="53">
        <f t="shared" si="45"/>
        <v>-1</v>
      </c>
      <c r="BB96" s="53">
        <f t="shared" si="45"/>
        <v>-1</v>
      </c>
      <c r="BC96" s="53">
        <f t="shared" si="45"/>
        <v>-1</v>
      </c>
      <c r="BD96" s="53">
        <f t="shared" si="45"/>
        <v>-1</v>
      </c>
      <c r="BE96" s="53">
        <f t="shared" si="45"/>
        <v>-1</v>
      </c>
      <c r="BG96" s="65">
        <f t="shared" si="43"/>
        <v>0</v>
      </c>
      <c r="BH96" s="65">
        <f t="shared" si="43"/>
        <v>-1</v>
      </c>
      <c r="BI96" s="65">
        <f t="shared" si="43"/>
        <v>-1</v>
      </c>
      <c r="BJ96" s="65">
        <f t="shared" si="43"/>
        <v>-1</v>
      </c>
      <c r="BK96" s="65">
        <f t="shared" si="43"/>
        <v>-1</v>
      </c>
      <c r="BL96" s="65">
        <f t="shared" si="43"/>
        <v>-1</v>
      </c>
      <c r="BM96" s="65">
        <f t="shared" si="43"/>
        <v>-1</v>
      </c>
      <c r="BN96" s="65">
        <f t="shared" si="43"/>
        <v>-1</v>
      </c>
      <c r="BO96" s="65">
        <f t="shared" si="43"/>
        <v>-1</v>
      </c>
      <c r="BP96" s="65">
        <f t="shared" si="43"/>
        <v>-1</v>
      </c>
      <c r="BQ96" s="65">
        <f t="shared" si="43"/>
        <v>-1</v>
      </c>
      <c r="BR96" s="65">
        <f t="shared" si="43"/>
        <v>-1</v>
      </c>
      <c r="BS96" s="65">
        <f t="shared" si="43"/>
        <v>-1</v>
      </c>
      <c r="BT96" s="65">
        <f t="shared" si="43"/>
        <v>-1</v>
      </c>
      <c r="BV96" s="163">
        <f t="shared" si="39"/>
        <v>0</v>
      </c>
      <c r="BW96" s="163">
        <f t="shared" si="39"/>
        <v>0</v>
      </c>
      <c r="BX96" s="163">
        <f t="shared" si="39"/>
        <v>0</v>
      </c>
      <c r="BY96" s="163">
        <f t="shared" si="39"/>
        <v>0</v>
      </c>
      <c r="BZ96" s="163">
        <f t="shared" si="39"/>
        <v>0</v>
      </c>
      <c r="CA96" s="163">
        <f t="shared" si="39"/>
        <v>0</v>
      </c>
      <c r="CB96" s="163">
        <f t="shared" si="39"/>
        <v>0</v>
      </c>
      <c r="CC96" s="163">
        <f t="shared" si="39"/>
        <v>0</v>
      </c>
      <c r="CD96" s="163">
        <f t="shared" si="39"/>
        <v>0</v>
      </c>
      <c r="CE96" s="163">
        <f t="shared" si="39"/>
        <v>0</v>
      </c>
      <c r="CF96" s="163">
        <f t="shared" si="39"/>
        <v>0</v>
      </c>
      <c r="CG96" s="163">
        <f t="shared" si="39"/>
        <v>0</v>
      </c>
      <c r="CH96" s="163">
        <f t="shared" si="39"/>
        <v>0</v>
      </c>
    </row>
    <row r="97" spans="2:86" ht="24" customHeight="1">
      <c r="B97" s="1172"/>
      <c r="C97" s="330">
        <v>93</v>
      </c>
      <c r="D97" s="351" t="str">
        <f>IF('入力③（固定資産台帳）'!CD97=1,'入力③（固定資産台帳）'!C97,"")</f>
        <v/>
      </c>
      <c r="E97" s="352">
        <f>IF('入力③（固定資産台帳）'!CD97=1,'入力③（固定資産台帳）'!D97,0)</f>
        <v>0</v>
      </c>
      <c r="F97" s="353">
        <f>IF('入力③（固定資産台帳）'!CD97=1,'入力③（固定資産台帳）'!F97,0)</f>
        <v>0</v>
      </c>
      <c r="G97" s="60"/>
      <c r="H97" s="60" t="s">
        <v>127</v>
      </c>
      <c r="I97" s="63"/>
      <c r="J97" s="172"/>
      <c r="K97" s="169"/>
      <c r="L97" s="209">
        <f t="shared" si="40"/>
        <v>0</v>
      </c>
      <c r="M97" s="209">
        <f t="shared" si="40"/>
        <v>0</v>
      </c>
      <c r="N97" s="209">
        <f t="shared" si="40"/>
        <v>0</v>
      </c>
      <c r="O97" s="209">
        <f t="shared" si="40"/>
        <v>0</v>
      </c>
      <c r="P97" s="209">
        <f t="shared" si="40"/>
        <v>0</v>
      </c>
      <c r="Q97" s="209">
        <f t="shared" si="40"/>
        <v>0</v>
      </c>
      <c r="R97" s="209">
        <f t="shared" si="40"/>
        <v>0</v>
      </c>
      <c r="S97" s="209">
        <f t="shared" si="40"/>
        <v>0</v>
      </c>
      <c r="T97" s="209">
        <f t="shared" si="40"/>
        <v>0</v>
      </c>
      <c r="U97" s="209">
        <f t="shared" si="40"/>
        <v>0</v>
      </c>
      <c r="V97" s="209">
        <f t="shared" si="40"/>
        <v>0</v>
      </c>
      <c r="W97" s="209">
        <f t="shared" si="40"/>
        <v>0</v>
      </c>
      <c r="X97" s="210">
        <f t="shared" si="40"/>
        <v>0</v>
      </c>
      <c r="Y97" s="211">
        <f t="shared" ref="Y97:AD189" si="47">IF($AP97=1,IF(AR97&lt;1,0,IF(AR97&gt;($G97-$J97),0,IF(AR97=($G97-$J97),BU97,$AQ97-K97))),IF(AR97&lt;1,0,IF(AR97&gt;($G97-$J97),0,IF(AR97=($G97-$J97),BQ97,$F97/($G97-$J97)))))</f>
        <v>0</v>
      </c>
      <c r="Z97" s="209">
        <f t="shared" si="47"/>
        <v>0</v>
      </c>
      <c r="AA97" s="209">
        <f t="shared" si="47"/>
        <v>0</v>
      </c>
      <c r="AB97" s="209">
        <f t="shared" si="47"/>
        <v>0</v>
      </c>
      <c r="AC97" s="209">
        <f t="shared" si="47"/>
        <v>0</v>
      </c>
      <c r="AD97" s="209">
        <f t="shared" si="47"/>
        <v>0</v>
      </c>
      <c r="AE97" s="209">
        <f t="shared" si="46"/>
        <v>0</v>
      </c>
      <c r="AF97" s="209">
        <f t="shared" si="46"/>
        <v>0</v>
      </c>
      <c r="AG97" s="209">
        <f t="shared" si="41"/>
        <v>0</v>
      </c>
      <c r="AH97" s="209">
        <f t="shared" si="41"/>
        <v>0</v>
      </c>
      <c r="AI97" s="209">
        <f t="shared" si="41"/>
        <v>0</v>
      </c>
      <c r="AJ97" s="209">
        <f t="shared" si="41"/>
        <v>0</v>
      </c>
      <c r="AK97" s="209">
        <f t="shared" si="41"/>
        <v>0</v>
      </c>
      <c r="AL97" s="210">
        <f t="shared" si="41"/>
        <v>0</v>
      </c>
      <c r="AP97" s="53">
        <f t="shared" si="33"/>
        <v>1</v>
      </c>
      <c r="AQ97" s="163" t="e">
        <f t="shared" si="35"/>
        <v>#NUM!</v>
      </c>
      <c r="AR97" s="53">
        <f t="shared" si="45"/>
        <v>0</v>
      </c>
      <c r="AS97" s="53">
        <f t="shared" si="45"/>
        <v>-1</v>
      </c>
      <c r="AT97" s="53">
        <f t="shared" si="45"/>
        <v>-1</v>
      </c>
      <c r="AU97" s="53">
        <f t="shared" si="45"/>
        <v>-1</v>
      </c>
      <c r="AV97" s="53">
        <f t="shared" si="45"/>
        <v>-1</v>
      </c>
      <c r="AW97" s="53">
        <f t="shared" si="45"/>
        <v>-1</v>
      </c>
      <c r="AX97" s="53">
        <f t="shared" si="45"/>
        <v>-1</v>
      </c>
      <c r="AY97" s="53">
        <f t="shared" si="45"/>
        <v>-1</v>
      </c>
      <c r="AZ97" s="53">
        <f t="shared" si="45"/>
        <v>-1</v>
      </c>
      <c r="BA97" s="53">
        <f t="shared" si="45"/>
        <v>-1</v>
      </c>
      <c r="BB97" s="53">
        <f t="shared" si="45"/>
        <v>-1</v>
      </c>
      <c r="BC97" s="53">
        <f t="shared" si="45"/>
        <v>-1</v>
      </c>
      <c r="BD97" s="53">
        <f t="shared" si="45"/>
        <v>-1</v>
      </c>
      <c r="BE97" s="53">
        <f t="shared" si="45"/>
        <v>-1</v>
      </c>
      <c r="BG97" s="65">
        <f t="shared" si="43"/>
        <v>0</v>
      </c>
      <c r="BH97" s="65">
        <f t="shared" si="43"/>
        <v>-1</v>
      </c>
      <c r="BI97" s="65">
        <f t="shared" si="43"/>
        <v>-1</v>
      </c>
      <c r="BJ97" s="65">
        <f t="shared" si="43"/>
        <v>-1</v>
      </c>
      <c r="BK97" s="65">
        <f t="shared" si="43"/>
        <v>-1</v>
      </c>
      <c r="BL97" s="65">
        <f t="shared" si="43"/>
        <v>-1</v>
      </c>
      <c r="BM97" s="65">
        <f t="shared" si="43"/>
        <v>-1</v>
      </c>
      <c r="BN97" s="65">
        <f t="shared" si="43"/>
        <v>-1</v>
      </c>
      <c r="BO97" s="65">
        <f t="shared" si="43"/>
        <v>-1</v>
      </c>
      <c r="BP97" s="65">
        <f t="shared" si="43"/>
        <v>-1</v>
      </c>
      <c r="BQ97" s="65">
        <f t="shared" si="43"/>
        <v>-1</v>
      </c>
      <c r="BR97" s="65">
        <f t="shared" si="43"/>
        <v>-1</v>
      </c>
      <c r="BS97" s="65">
        <f t="shared" si="43"/>
        <v>-1</v>
      </c>
      <c r="BT97" s="65">
        <f t="shared" si="43"/>
        <v>-1</v>
      </c>
      <c r="BV97" s="163">
        <f t="shared" si="39"/>
        <v>0</v>
      </c>
      <c r="BW97" s="163">
        <f t="shared" si="39"/>
        <v>0</v>
      </c>
      <c r="BX97" s="163">
        <f t="shared" si="39"/>
        <v>0</v>
      </c>
      <c r="BY97" s="163">
        <f t="shared" si="39"/>
        <v>0</v>
      </c>
      <c r="BZ97" s="163">
        <f t="shared" si="39"/>
        <v>0</v>
      </c>
      <c r="CA97" s="163">
        <f t="shared" si="39"/>
        <v>0</v>
      </c>
      <c r="CB97" s="163">
        <f t="shared" si="39"/>
        <v>0</v>
      </c>
      <c r="CC97" s="163">
        <f t="shared" si="39"/>
        <v>0</v>
      </c>
      <c r="CD97" s="163">
        <f t="shared" si="39"/>
        <v>0</v>
      </c>
      <c r="CE97" s="163">
        <f t="shared" si="39"/>
        <v>0</v>
      </c>
      <c r="CF97" s="163">
        <f t="shared" si="39"/>
        <v>0</v>
      </c>
      <c r="CG97" s="163">
        <f t="shared" si="39"/>
        <v>0</v>
      </c>
      <c r="CH97" s="163">
        <f t="shared" si="39"/>
        <v>0</v>
      </c>
    </row>
    <row r="98" spans="2:86" ht="24" customHeight="1">
      <c r="B98" s="1172"/>
      <c r="C98" s="330">
        <v>94</v>
      </c>
      <c r="D98" s="351" t="str">
        <f>IF('入力③（固定資産台帳）'!CD98=1,'入力③（固定資産台帳）'!C98,"")</f>
        <v/>
      </c>
      <c r="E98" s="352">
        <f>IF('入力③（固定資産台帳）'!CD98=1,'入力③（固定資産台帳）'!D98,0)</f>
        <v>0</v>
      </c>
      <c r="F98" s="353">
        <f>IF('入力③（固定資産台帳）'!CD98=1,'入力③（固定資産台帳）'!F98,0)</f>
        <v>0</v>
      </c>
      <c r="G98" s="60"/>
      <c r="H98" s="60" t="s">
        <v>127</v>
      </c>
      <c r="I98" s="63"/>
      <c r="J98" s="172"/>
      <c r="K98" s="169"/>
      <c r="L98" s="209">
        <f t="shared" si="40"/>
        <v>0</v>
      </c>
      <c r="M98" s="209">
        <f t="shared" si="40"/>
        <v>0</v>
      </c>
      <c r="N98" s="209">
        <f t="shared" si="40"/>
        <v>0</v>
      </c>
      <c r="O98" s="209">
        <f t="shared" si="40"/>
        <v>0</v>
      </c>
      <c r="P98" s="209">
        <f t="shared" si="40"/>
        <v>0</v>
      </c>
      <c r="Q98" s="209">
        <f t="shared" si="40"/>
        <v>0</v>
      </c>
      <c r="R98" s="209">
        <f t="shared" si="40"/>
        <v>0</v>
      </c>
      <c r="S98" s="209">
        <f t="shared" si="40"/>
        <v>0</v>
      </c>
      <c r="T98" s="209">
        <f t="shared" si="40"/>
        <v>0</v>
      </c>
      <c r="U98" s="209">
        <f t="shared" si="40"/>
        <v>0</v>
      </c>
      <c r="V98" s="209">
        <f t="shared" si="40"/>
        <v>0</v>
      </c>
      <c r="W98" s="209">
        <f t="shared" si="40"/>
        <v>0</v>
      </c>
      <c r="X98" s="210">
        <f t="shared" si="40"/>
        <v>0</v>
      </c>
      <c r="Y98" s="211">
        <f t="shared" si="47"/>
        <v>0</v>
      </c>
      <c r="Z98" s="209">
        <f t="shared" si="47"/>
        <v>0</v>
      </c>
      <c r="AA98" s="209">
        <f t="shared" si="47"/>
        <v>0</v>
      </c>
      <c r="AB98" s="209">
        <f t="shared" si="47"/>
        <v>0</v>
      </c>
      <c r="AC98" s="209">
        <f t="shared" si="47"/>
        <v>0</v>
      </c>
      <c r="AD98" s="209">
        <f t="shared" si="47"/>
        <v>0</v>
      </c>
      <c r="AE98" s="209">
        <f t="shared" si="46"/>
        <v>0</v>
      </c>
      <c r="AF98" s="209">
        <f t="shared" si="46"/>
        <v>0</v>
      </c>
      <c r="AG98" s="209">
        <f t="shared" si="41"/>
        <v>0</v>
      </c>
      <c r="AH98" s="209">
        <f t="shared" si="41"/>
        <v>0</v>
      </c>
      <c r="AI98" s="209">
        <f t="shared" si="41"/>
        <v>0</v>
      </c>
      <c r="AJ98" s="209">
        <f t="shared" si="41"/>
        <v>0</v>
      </c>
      <c r="AK98" s="209">
        <f t="shared" si="41"/>
        <v>0</v>
      </c>
      <c r="AL98" s="210">
        <f t="shared" si="41"/>
        <v>0</v>
      </c>
      <c r="AP98" s="53">
        <f t="shared" si="33"/>
        <v>1</v>
      </c>
      <c r="AQ98" s="163" t="e">
        <f t="shared" si="35"/>
        <v>#NUM!</v>
      </c>
      <c r="AR98" s="53">
        <f t="shared" si="45"/>
        <v>0</v>
      </c>
      <c r="AS98" s="53">
        <f t="shared" si="45"/>
        <v>-1</v>
      </c>
      <c r="AT98" s="53">
        <f t="shared" si="45"/>
        <v>-1</v>
      </c>
      <c r="AU98" s="53">
        <f t="shared" si="45"/>
        <v>-1</v>
      </c>
      <c r="AV98" s="53">
        <f t="shared" si="45"/>
        <v>-1</v>
      </c>
      <c r="AW98" s="53">
        <f t="shared" si="45"/>
        <v>-1</v>
      </c>
      <c r="AX98" s="53">
        <f t="shared" si="45"/>
        <v>-1</v>
      </c>
      <c r="AY98" s="53">
        <f t="shared" si="45"/>
        <v>-1</v>
      </c>
      <c r="AZ98" s="53">
        <f t="shared" si="45"/>
        <v>-1</v>
      </c>
      <c r="BA98" s="53">
        <f t="shared" si="45"/>
        <v>-1</v>
      </c>
      <c r="BB98" s="53">
        <f t="shared" si="45"/>
        <v>-1</v>
      </c>
      <c r="BC98" s="53">
        <f t="shared" si="45"/>
        <v>-1</v>
      </c>
      <c r="BD98" s="53">
        <f t="shared" si="45"/>
        <v>-1</v>
      </c>
      <c r="BE98" s="53">
        <f t="shared" si="45"/>
        <v>-1</v>
      </c>
      <c r="BG98" s="65">
        <f t="shared" si="43"/>
        <v>0</v>
      </c>
      <c r="BH98" s="65">
        <f t="shared" si="43"/>
        <v>-1</v>
      </c>
      <c r="BI98" s="65">
        <f t="shared" si="43"/>
        <v>-1</v>
      </c>
      <c r="BJ98" s="65">
        <f t="shared" si="43"/>
        <v>-1</v>
      </c>
      <c r="BK98" s="65">
        <f t="shared" si="43"/>
        <v>-1</v>
      </c>
      <c r="BL98" s="65">
        <f t="shared" si="43"/>
        <v>-1</v>
      </c>
      <c r="BM98" s="65">
        <f t="shared" si="43"/>
        <v>-1</v>
      </c>
      <c r="BN98" s="65">
        <f t="shared" si="43"/>
        <v>-1</v>
      </c>
      <c r="BO98" s="65">
        <f t="shared" si="43"/>
        <v>-1</v>
      </c>
      <c r="BP98" s="65">
        <f t="shared" si="43"/>
        <v>-1</v>
      </c>
      <c r="BQ98" s="65">
        <f t="shared" si="43"/>
        <v>-1</v>
      </c>
      <c r="BR98" s="65">
        <f t="shared" si="43"/>
        <v>-1</v>
      </c>
      <c r="BS98" s="65">
        <f t="shared" si="43"/>
        <v>-1</v>
      </c>
      <c r="BT98" s="65">
        <f t="shared" si="43"/>
        <v>-1</v>
      </c>
      <c r="BV98" s="163">
        <f t="shared" si="39"/>
        <v>0</v>
      </c>
      <c r="BW98" s="163">
        <f t="shared" si="39"/>
        <v>0</v>
      </c>
      <c r="BX98" s="163">
        <f t="shared" si="39"/>
        <v>0</v>
      </c>
      <c r="BY98" s="163">
        <f t="shared" si="39"/>
        <v>0</v>
      </c>
      <c r="BZ98" s="163">
        <f t="shared" si="39"/>
        <v>0</v>
      </c>
      <c r="CA98" s="163">
        <f t="shared" si="39"/>
        <v>0</v>
      </c>
      <c r="CB98" s="163">
        <f t="shared" si="39"/>
        <v>0</v>
      </c>
      <c r="CC98" s="163">
        <f t="shared" si="39"/>
        <v>0</v>
      </c>
      <c r="CD98" s="163">
        <f t="shared" si="39"/>
        <v>0</v>
      </c>
      <c r="CE98" s="163">
        <f t="shared" si="39"/>
        <v>0</v>
      </c>
      <c r="CF98" s="163">
        <f t="shared" si="39"/>
        <v>0</v>
      </c>
      <c r="CG98" s="163">
        <f t="shared" si="39"/>
        <v>0</v>
      </c>
      <c r="CH98" s="163">
        <f t="shared" si="39"/>
        <v>0</v>
      </c>
    </row>
    <row r="99" spans="2:86" ht="24" customHeight="1">
      <c r="B99" s="1172"/>
      <c r="C99" s="330">
        <v>95</v>
      </c>
      <c r="D99" s="351" t="str">
        <f>IF('入力③（固定資産台帳）'!CD99=1,'入力③（固定資産台帳）'!C99,"")</f>
        <v/>
      </c>
      <c r="E99" s="352">
        <f>IF('入力③（固定資産台帳）'!CD99=1,'入力③（固定資産台帳）'!D99,0)</f>
        <v>0</v>
      </c>
      <c r="F99" s="353">
        <f>IF('入力③（固定資産台帳）'!CD99=1,'入力③（固定資産台帳）'!F99,0)</f>
        <v>0</v>
      </c>
      <c r="G99" s="60"/>
      <c r="H99" s="60" t="s">
        <v>127</v>
      </c>
      <c r="I99" s="63"/>
      <c r="J99" s="172"/>
      <c r="K99" s="169"/>
      <c r="L99" s="209">
        <f t="shared" si="40"/>
        <v>0</v>
      </c>
      <c r="M99" s="209">
        <f t="shared" si="40"/>
        <v>0</v>
      </c>
      <c r="N99" s="209">
        <f t="shared" si="40"/>
        <v>0</v>
      </c>
      <c r="O99" s="209">
        <f t="shared" si="40"/>
        <v>0</v>
      </c>
      <c r="P99" s="209">
        <f t="shared" si="40"/>
        <v>0</v>
      </c>
      <c r="Q99" s="209">
        <f t="shared" si="40"/>
        <v>0</v>
      </c>
      <c r="R99" s="209">
        <f t="shared" si="40"/>
        <v>0</v>
      </c>
      <c r="S99" s="209">
        <f t="shared" si="40"/>
        <v>0</v>
      </c>
      <c r="T99" s="209">
        <f t="shared" si="40"/>
        <v>0</v>
      </c>
      <c r="U99" s="209">
        <f t="shared" si="40"/>
        <v>0</v>
      </c>
      <c r="V99" s="209">
        <f t="shared" si="40"/>
        <v>0</v>
      </c>
      <c r="W99" s="209">
        <f t="shared" si="40"/>
        <v>0</v>
      </c>
      <c r="X99" s="210">
        <f t="shared" si="40"/>
        <v>0</v>
      </c>
      <c r="Y99" s="211">
        <f t="shared" si="47"/>
        <v>0</v>
      </c>
      <c r="Z99" s="209">
        <f t="shared" si="47"/>
        <v>0</v>
      </c>
      <c r="AA99" s="209">
        <f t="shared" si="47"/>
        <v>0</v>
      </c>
      <c r="AB99" s="209">
        <f t="shared" si="47"/>
        <v>0</v>
      </c>
      <c r="AC99" s="209">
        <f t="shared" si="47"/>
        <v>0</v>
      </c>
      <c r="AD99" s="209">
        <f t="shared" si="47"/>
        <v>0</v>
      </c>
      <c r="AE99" s="209">
        <f t="shared" si="46"/>
        <v>0</v>
      </c>
      <c r="AF99" s="209">
        <f t="shared" si="46"/>
        <v>0</v>
      </c>
      <c r="AG99" s="209">
        <f t="shared" si="41"/>
        <v>0</v>
      </c>
      <c r="AH99" s="209">
        <f t="shared" si="41"/>
        <v>0</v>
      </c>
      <c r="AI99" s="209">
        <f t="shared" si="41"/>
        <v>0</v>
      </c>
      <c r="AJ99" s="209">
        <f t="shared" si="41"/>
        <v>0</v>
      </c>
      <c r="AK99" s="209">
        <f t="shared" si="41"/>
        <v>0</v>
      </c>
      <c r="AL99" s="210">
        <f t="shared" si="41"/>
        <v>0</v>
      </c>
      <c r="AP99" s="53">
        <f t="shared" si="33"/>
        <v>1</v>
      </c>
      <c r="AQ99" s="163" t="e">
        <f t="shared" si="35"/>
        <v>#NUM!</v>
      </c>
      <c r="AR99" s="53">
        <f t="shared" si="45"/>
        <v>0</v>
      </c>
      <c r="AS99" s="53">
        <f t="shared" si="45"/>
        <v>-1</v>
      </c>
      <c r="AT99" s="53">
        <f t="shared" si="45"/>
        <v>-1</v>
      </c>
      <c r="AU99" s="53">
        <f t="shared" si="45"/>
        <v>-1</v>
      </c>
      <c r="AV99" s="53">
        <f t="shared" si="45"/>
        <v>-1</v>
      </c>
      <c r="AW99" s="53">
        <f t="shared" si="45"/>
        <v>-1</v>
      </c>
      <c r="AX99" s="53">
        <f t="shared" si="45"/>
        <v>-1</v>
      </c>
      <c r="AY99" s="53">
        <f t="shared" si="45"/>
        <v>-1</v>
      </c>
      <c r="AZ99" s="53">
        <f t="shared" si="45"/>
        <v>-1</v>
      </c>
      <c r="BA99" s="53">
        <f t="shared" si="45"/>
        <v>-1</v>
      </c>
      <c r="BB99" s="53">
        <f t="shared" si="45"/>
        <v>-1</v>
      </c>
      <c r="BC99" s="53">
        <f t="shared" si="45"/>
        <v>-1</v>
      </c>
      <c r="BD99" s="53">
        <f t="shared" si="45"/>
        <v>-1</v>
      </c>
      <c r="BE99" s="53">
        <f t="shared" si="45"/>
        <v>-1</v>
      </c>
      <c r="BG99" s="65">
        <f t="shared" si="43"/>
        <v>0</v>
      </c>
      <c r="BH99" s="65">
        <f t="shared" si="43"/>
        <v>-1</v>
      </c>
      <c r="BI99" s="65">
        <f t="shared" si="43"/>
        <v>-1</v>
      </c>
      <c r="BJ99" s="65">
        <f t="shared" si="43"/>
        <v>-1</v>
      </c>
      <c r="BK99" s="65">
        <f t="shared" si="43"/>
        <v>-1</v>
      </c>
      <c r="BL99" s="65">
        <f t="shared" si="43"/>
        <v>-1</v>
      </c>
      <c r="BM99" s="65">
        <f t="shared" si="43"/>
        <v>-1</v>
      </c>
      <c r="BN99" s="65">
        <f t="shared" si="43"/>
        <v>-1</v>
      </c>
      <c r="BO99" s="65">
        <f t="shared" si="43"/>
        <v>-1</v>
      </c>
      <c r="BP99" s="65">
        <f t="shared" si="43"/>
        <v>-1</v>
      </c>
      <c r="BQ99" s="65">
        <f t="shared" si="43"/>
        <v>-1</v>
      </c>
      <c r="BR99" s="65">
        <f t="shared" si="43"/>
        <v>-1</v>
      </c>
      <c r="BS99" s="65">
        <f t="shared" si="43"/>
        <v>-1</v>
      </c>
      <c r="BT99" s="65">
        <f t="shared" si="43"/>
        <v>-1</v>
      </c>
      <c r="BV99" s="163">
        <f t="shared" si="39"/>
        <v>0</v>
      </c>
      <c r="BW99" s="163">
        <f t="shared" si="39"/>
        <v>0</v>
      </c>
      <c r="BX99" s="163">
        <f t="shared" si="39"/>
        <v>0</v>
      </c>
      <c r="BY99" s="163">
        <f t="shared" si="39"/>
        <v>0</v>
      </c>
      <c r="BZ99" s="163">
        <f t="shared" si="39"/>
        <v>0</v>
      </c>
      <c r="CA99" s="163">
        <f t="shared" si="39"/>
        <v>0</v>
      </c>
      <c r="CB99" s="163">
        <f t="shared" si="39"/>
        <v>0</v>
      </c>
      <c r="CC99" s="163">
        <f t="shared" si="39"/>
        <v>0</v>
      </c>
      <c r="CD99" s="163">
        <f t="shared" si="39"/>
        <v>0</v>
      </c>
      <c r="CE99" s="163">
        <f t="shared" si="39"/>
        <v>0</v>
      </c>
      <c r="CF99" s="163">
        <f t="shared" si="39"/>
        <v>0</v>
      </c>
      <c r="CG99" s="163">
        <f t="shared" si="39"/>
        <v>0</v>
      </c>
      <c r="CH99" s="163">
        <f t="shared" si="39"/>
        <v>0</v>
      </c>
    </row>
    <row r="100" spans="2:86" ht="24" customHeight="1">
      <c r="B100" s="1172"/>
      <c r="C100" s="330">
        <v>96</v>
      </c>
      <c r="D100" s="351" t="str">
        <f>IF('入力③（固定資産台帳）'!CD100=1,'入力③（固定資産台帳）'!C100,"")</f>
        <v/>
      </c>
      <c r="E100" s="352">
        <f>IF('入力③（固定資産台帳）'!CD100=1,'入力③（固定資産台帳）'!D100,0)</f>
        <v>0</v>
      </c>
      <c r="F100" s="353">
        <f>IF('入力③（固定資産台帳）'!CD100=1,'入力③（固定資産台帳）'!F100,0)</f>
        <v>0</v>
      </c>
      <c r="G100" s="60"/>
      <c r="H100" s="60" t="s">
        <v>127</v>
      </c>
      <c r="I100" s="63"/>
      <c r="J100" s="172"/>
      <c r="K100" s="169"/>
      <c r="L100" s="209">
        <f t="shared" si="40"/>
        <v>0</v>
      </c>
      <c r="M100" s="209">
        <f t="shared" si="40"/>
        <v>0</v>
      </c>
      <c r="N100" s="209">
        <f t="shared" si="40"/>
        <v>0</v>
      </c>
      <c r="O100" s="209">
        <f t="shared" si="40"/>
        <v>0</v>
      </c>
      <c r="P100" s="209">
        <f t="shared" si="40"/>
        <v>0</v>
      </c>
      <c r="Q100" s="209">
        <f t="shared" si="40"/>
        <v>0</v>
      </c>
      <c r="R100" s="209">
        <f t="shared" si="40"/>
        <v>0</v>
      </c>
      <c r="S100" s="209">
        <f t="shared" si="40"/>
        <v>0</v>
      </c>
      <c r="T100" s="209">
        <f t="shared" si="40"/>
        <v>0</v>
      </c>
      <c r="U100" s="209">
        <f t="shared" si="40"/>
        <v>0</v>
      </c>
      <c r="V100" s="209">
        <f t="shared" si="40"/>
        <v>0</v>
      </c>
      <c r="W100" s="209">
        <f t="shared" si="40"/>
        <v>0</v>
      </c>
      <c r="X100" s="210">
        <f t="shared" si="40"/>
        <v>0</v>
      </c>
      <c r="Y100" s="211">
        <f t="shared" si="47"/>
        <v>0</v>
      </c>
      <c r="Z100" s="209">
        <f t="shared" si="47"/>
        <v>0</v>
      </c>
      <c r="AA100" s="209">
        <f t="shared" si="47"/>
        <v>0</v>
      </c>
      <c r="AB100" s="209">
        <f t="shared" si="47"/>
        <v>0</v>
      </c>
      <c r="AC100" s="209">
        <f t="shared" si="47"/>
        <v>0</v>
      </c>
      <c r="AD100" s="209">
        <f t="shared" si="47"/>
        <v>0</v>
      </c>
      <c r="AE100" s="209">
        <f t="shared" si="46"/>
        <v>0</v>
      </c>
      <c r="AF100" s="209">
        <f t="shared" si="46"/>
        <v>0</v>
      </c>
      <c r="AG100" s="209">
        <f t="shared" si="41"/>
        <v>0</v>
      </c>
      <c r="AH100" s="209">
        <f t="shared" si="41"/>
        <v>0</v>
      </c>
      <c r="AI100" s="209">
        <f t="shared" si="41"/>
        <v>0</v>
      </c>
      <c r="AJ100" s="209">
        <f t="shared" si="41"/>
        <v>0</v>
      </c>
      <c r="AK100" s="209">
        <f t="shared" si="41"/>
        <v>0</v>
      </c>
      <c r="AL100" s="210">
        <f t="shared" si="41"/>
        <v>0</v>
      </c>
      <c r="AP100" s="53">
        <f t="shared" si="33"/>
        <v>1</v>
      </c>
      <c r="AQ100" s="163" t="e">
        <f t="shared" si="35"/>
        <v>#NUM!</v>
      </c>
      <c r="AR100" s="53">
        <f t="shared" si="45"/>
        <v>0</v>
      </c>
      <c r="AS100" s="53">
        <f t="shared" si="45"/>
        <v>-1</v>
      </c>
      <c r="AT100" s="53">
        <f t="shared" si="45"/>
        <v>-1</v>
      </c>
      <c r="AU100" s="53">
        <f t="shared" si="45"/>
        <v>-1</v>
      </c>
      <c r="AV100" s="53">
        <f t="shared" si="45"/>
        <v>-1</v>
      </c>
      <c r="AW100" s="53">
        <f t="shared" si="45"/>
        <v>-1</v>
      </c>
      <c r="AX100" s="53">
        <f t="shared" si="45"/>
        <v>-1</v>
      </c>
      <c r="AY100" s="53">
        <f t="shared" si="45"/>
        <v>-1</v>
      </c>
      <c r="AZ100" s="53">
        <f t="shared" si="45"/>
        <v>-1</v>
      </c>
      <c r="BA100" s="53">
        <f t="shared" si="45"/>
        <v>-1</v>
      </c>
      <c r="BB100" s="53">
        <f t="shared" si="45"/>
        <v>-1</v>
      </c>
      <c r="BC100" s="53">
        <f t="shared" si="45"/>
        <v>-1</v>
      </c>
      <c r="BD100" s="53">
        <f t="shared" si="45"/>
        <v>-1</v>
      </c>
      <c r="BE100" s="53">
        <f t="shared" si="45"/>
        <v>-1</v>
      </c>
      <c r="BG100" s="65">
        <f t="shared" si="43"/>
        <v>0</v>
      </c>
      <c r="BH100" s="65">
        <f t="shared" si="43"/>
        <v>-1</v>
      </c>
      <c r="BI100" s="65">
        <f t="shared" si="43"/>
        <v>-1</v>
      </c>
      <c r="BJ100" s="65">
        <f t="shared" si="43"/>
        <v>-1</v>
      </c>
      <c r="BK100" s="65">
        <f t="shared" si="43"/>
        <v>-1</v>
      </c>
      <c r="BL100" s="65">
        <f t="shared" si="43"/>
        <v>-1</v>
      </c>
      <c r="BM100" s="65">
        <f t="shared" si="43"/>
        <v>-1</v>
      </c>
      <c r="BN100" s="65">
        <f t="shared" si="43"/>
        <v>-1</v>
      </c>
      <c r="BO100" s="65">
        <f t="shared" si="43"/>
        <v>-1</v>
      </c>
      <c r="BP100" s="65">
        <f t="shared" si="43"/>
        <v>-1</v>
      </c>
      <c r="BQ100" s="65">
        <f t="shared" si="43"/>
        <v>-1</v>
      </c>
      <c r="BR100" s="65">
        <f t="shared" si="43"/>
        <v>-1</v>
      </c>
      <c r="BS100" s="65">
        <f t="shared" si="43"/>
        <v>-1</v>
      </c>
      <c r="BT100" s="65">
        <f t="shared" si="43"/>
        <v>-1</v>
      </c>
      <c r="BV100" s="163">
        <f t="shared" si="39"/>
        <v>0</v>
      </c>
      <c r="BW100" s="163">
        <f t="shared" si="39"/>
        <v>0</v>
      </c>
      <c r="BX100" s="163">
        <f t="shared" si="39"/>
        <v>0</v>
      </c>
      <c r="BY100" s="163">
        <f t="shared" si="39"/>
        <v>0</v>
      </c>
      <c r="BZ100" s="163">
        <f t="shared" si="39"/>
        <v>0</v>
      </c>
      <c r="CA100" s="163">
        <f t="shared" si="39"/>
        <v>0</v>
      </c>
      <c r="CB100" s="163">
        <f t="shared" si="39"/>
        <v>0</v>
      </c>
      <c r="CC100" s="163">
        <f t="shared" si="39"/>
        <v>0</v>
      </c>
      <c r="CD100" s="163">
        <f t="shared" si="39"/>
        <v>0</v>
      </c>
      <c r="CE100" s="163">
        <f t="shared" si="39"/>
        <v>0</v>
      </c>
      <c r="CF100" s="163">
        <f t="shared" si="39"/>
        <v>0</v>
      </c>
      <c r="CG100" s="163">
        <f t="shared" si="39"/>
        <v>0</v>
      </c>
      <c r="CH100" s="163">
        <f t="shared" si="39"/>
        <v>0</v>
      </c>
    </row>
    <row r="101" spans="2:86" ht="24" customHeight="1">
      <c r="B101" s="1172"/>
      <c r="C101" s="330">
        <v>97</v>
      </c>
      <c r="D101" s="351" t="str">
        <f>IF('入力③（固定資産台帳）'!CD101=1,'入力③（固定資産台帳）'!C101,"")</f>
        <v/>
      </c>
      <c r="E101" s="352">
        <f>IF('入力③（固定資産台帳）'!CD101=1,'入力③（固定資産台帳）'!D101,0)</f>
        <v>0</v>
      </c>
      <c r="F101" s="353">
        <f>IF('入力③（固定資産台帳）'!CD101=1,'入力③（固定資産台帳）'!F101,0)</f>
        <v>0</v>
      </c>
      <c r="G101" s="60"/>
      <c r="H101" s="60" t="s">
        <v>127</v>
      </c>
      <c r="I101" s="63"/>
      <c r="J101" s="172"/>
      <c r="K101" s="169"/>
      <c r="L101" s="209">
        <f t="shared" si="40"/>
        <v>0</v>
      </c>
      <c r="M101" s="209">
        <f t="shared" si="40"/>
        <v>0</v>
      </c>
      <c r="N101" s="209">
        <f t="shared" si="40"/>
        <v>0</v>
      </c>
      <c r="O101" s="209">
        <f t="shared" si="40"/>
        <v>0</v>
      </c>
      <c r="P101" s="209">
        <f t="shared" si="40"/>
        <v>0</v>
      </c>
      <c r="Q101" s="209">
        <f t="shared" si="40"/>
        <v>0</v>
      </c>
      <c r="R101" s="209">
        <f t="shared" si="40"/>
        <v>0</v>
      </c>
      <c r="S101" s="209">
        <f t="shared" si="40"/>
        <v>0</v>
      </c>
      <c r="T101" s="209">
        <f t="shared" si="40"/>
        <v>0</v>
      </c>
      <c r="U101" s="209">
        <f t="shared" si="40"/>
        <v>0</v>
      </c>
      <c r="V101" s="209">
        <f t="shared" si="40"/>
        <v>0</v>
      </c>
      <c r="W101" s="209">
        <f t="shared" si="40"/>
        <v>0</v>
      </c>
      <c r="X101" s="210">
        <f t="shared" si="40"/>
        <v>0</v>
      </c>
      <c r="Y101" s="211">
        <f t="shared" si="47"/>
        <v>0</v>
      </c>
      <c r="Z101" s="209">
        <f t="shared" si="47"/>
        <v>0</v>
      </c>
      <c r="AA101" s="209">
        <f t="shared" si="47"/>
        <v>0</v>
      </c>
      <c r="AB101" s="209">
        <f t="shared" si="47"/>
        <v>0</v>
      </c>
      <c r="AC101" s="209">
        <f t="shared" si="47"/>
        <v>0</v>
      </c>
      <c r="AD101" s="209">
        <f t="shared" si="47"/>
        <v>0</v>
      </c>
      <c r="AE101" s="209">
        <f t="shared" si="46"/>
        <v>0</v>
      </c>
      <c r="AF101" s="209">
        <f t="shared" si="46"/>
        <v>0</v>
      </c>
      <c r="AG101" s="209">
        <f t="shared" si="41"/>
        <v>0</v>
      </c>
      <c r="AH101" s="209">
        <f t="shared" si="41"/>
        <v>0</v>
      </c>
      <c r="AI101" s="209">
        <f t="shared" si="41"/>
        <v>0</v>
      </c>
      <c r="AJ101" s="209">
        <f t="shared" si="41"/>
        <v>0</v>
      </c>
      <c r="AK101" s="209">
        <f t="shared" si="41"/>
        <v>0</v>
      </c>
      <c r="AL101" s="210">
        <f t="shared" si="41"/>
        <v>0</v>
      </c>
      <c r="AP101" s="53">
        <f t="shared" si="33"/>
        <v>1</v>
      </c>
      <c r="AQ101" s="163" t="e">
        <f t="shared" si="35"/>
        <v>#NUM!</v>
      </c>
      <c r="AR101" s="53">
        <f t="shared" si="45"/>
        <v>0</v>
      </c>
      <c r="AS101" s="53">
        <f t="shared" si="45"/>
        <v>-1</v>
      </c>
      <c r="AT101" s="53">
        <f t="shared" si="45"/>
        <v>-1</v>
      </c>
      <c r="AU101" s="53">
        <f t="shared" si="45"/>
        <v>-1</v>
      </c>
      <c r="AV101" s="53">
        <f t="shared" si="45"/>
        <v>-1</v>
      </c>
      <c r="AW101" s="53">
        <f t="shared" si="45"/>
        <v>-1</v>
      </c>
      <c r="AX101" s="53">
        <f t="shared" si="45"/>
        <v>-1</v>
      </c>
      <c r="AY101" s="53">
        <f t="shared" si="45"/>
        <v>-1</v>
      </c>
      <c r="AZ101" s="53">
        <f t="shared" si="45"/>
        <v>-1</v>
      </c>
      <c r="BA101" s="53">
        <f t="shared" si="45"/>
        <v>-1</v>
      </c>
      <c r="BB101" s="53">
        <f t="shared" si="45"/>
        <v>-1</v>
      </c>
      <c r="BC101" s="53">
        <f t="shared" si="45"/>
        <v>-1</v>
      </c>
      <c r="BD101" s="53">
        <f t="shared" si="45"/>
        <v>-1</v>
      </c>
      <c r="BE101" s="53">
        <f t="shared" si="45"/>
        <v>-1</v>
      </c>
      <c r="BG101" s="65">
        <f t="shared" si="43"/>
        <v>0</v>
      </c>
      <c r="BH101" s="65">
        <f t="shared" si="43"/>
        <v>-1</v>
      </c>
      <c r="BI101" s="65">
        <f t="shared" si="43"/>
        <v>-1</v>
      </c>
      <c r="BJ101" s="65">
        <f t="shared" si="43"/>
        <v>-1</v>
      </c>
      <c r="BK101" s="65">
        <f t="shared" si="43"/>
        <v>-1</v>
      </c>
      <c r="BL101" s="65">
        <f t="shared" si="43"/>
        <v>-1</v>
      </c>
      <c r="BM101" s="65">
        <f t="shared" si="43"/>
        <v>-1</v>
      </c>
      <c r="BN101" s="65">
        <f t="shared" si="43"/>
        <v>-1</v>
      </c>
      <c r="BO101" s="65">
        <f t="shared" si="43"/>
        <v>-1</v>
      </c>
      <c r="BP101" s="65">
        <f t="shared" si="43"/>
        <v>-1</v>
      </c>
      <c r="BQ101" s="65">
        <f t="shared" si="43"/>
        <v>-1</v>
      </c>
      <c r="BR101" s="65">
        <f t="shared" si="43"/>
        <v>-1</v>
      </c>
      <c r="BS101" s="65">
        <f t="shared" si="43"/>
        <v>-1</v>
      </c>
      <c r="BT101" s="65">
        <f t="shared" si="43"/>
        <v>-1</v>
      </c>
      <c r="BV101" s="163">
        <f t="shared" si="39"/>
        <v>0</v>
      </c>
      <c r="BW101" s="163">
        <f t="shared" si="39"/>
        <v>0</v>
      </c>
      <c r="BX101" s="163">
        <f t="shared" si="39"/>
        <v>0</v>
      </c>
      <c r="BY101" s="163">
        <f t="shared" si="39"/>
        <v>0</v>
      </c>
      <c r="BZ101" s="163">
        <f t="shared" si="39"/>
        <v>0</v>
      </c>
      <c r="CA101" s="163">
        <f t="shared" si="39"/>
        <v>0</v>
      </c>
      <c r="CB101" s="163">
        <f t="shared" si="39"/>
        <v>0</v>
      </c>
      <c r="CC101" s="163">
        <f t="shared" si="39"/>
        <v>0</v>
      </c>
      <c r="CD101" s="163">
        <f t="shared" si="39"/>
        <v>0</v>
      </c>
      <c r="CE101" s="163">
        <f t="shared" si="39"/>
        <v>0</v>
      </c>
      <c r="CF101" s="163">
        <f t="shared" si="39"/>
        <v>0</v>
      </c>
      <c r="CG101" s="163">
        <f t="shared" si="39"/>
        <v>0</v>
      </c>
      <c r="CH101" s="163">
        <f t="shared" si="39"/>
        <v>0</v>
      </c>
    </row>
    <row r="102" spans="2:86" ht="24" customHeight="1">
      <c r="B102" s="1172"/>
      <c r="C102" s="330">
        <v>98</v>
      </c>
      <c r="D102" s="351" t="str">
        <f>IF('入力③（固定資産台帳）'!CD102=1,'入力③（固定資産台帳）'!C102,"")</f>
        <v/>
      </c>
      <c r="E102" s="352">
        <f>IF('入力③（固定資産台帳）'!CD102=1,'入力③（固定資産台帳）'!D102,0)</f>
        <v>0</v>
      </c>
      <c r="F102" s="353">
        <f>IF('入力③（固定資産台帳）'!CD102=1,'入力③（固定資産台帳）'!F102,0)</f>
        <v>0</v>
      </c>
      <c r="G102" s="60"/>
      <c r="H102" s="60" t="s">
        <v>127</v>
      </c>
      <c r="I102" s="63"/>
      <c r="J102" s="172"/>
      <c r="K102" s="169"/>
      <c r="L102" s="209">
        <f t="shared" si="40"/>
        <v>0</v>
      </c>
      <c r="M102" s="209">
        <f t="shared" si="40"/>
        <v>0</v>
      </c>
      <c r="N102" s="209">
        <f t="shared" si="40"/>
        <v>0</v>
      </c>
      <c r="O102" s="209">
        <f t="shared" si="40"/>
        <v>0</v>
      </c>
      <c r="P102" s="209">
        <f t="shared" si="40"/>
        <v>0</v>
      </c>
      <c r="Q102" s="209">
        <f t="shared" si="40"/>
        <v>0</v>
      </c>
      <c r="R102" s="209">
        <f t="shared" si="40"/>
        <v>0</v>
      </c>
      <c r="S102" s="209">
        <f t="shared" si="40"/>
        <v>0</v>
      </c>
      <c r="T102" s="209">
        <f t="shared" si="40"/>
        <v>0</v>
      </c>
      <c r="U102" s="209">
        <f t="shared" si="40"/>
        <v>0</v>
      </c>
      <c r="V102" s="209">
        <f t="shared" si="40"/>
        <v>0</v>
      </c>
      <c r="W102" s="209">
        <f t="shared" si="40"/>
        <v>0</v>
      </c>
      <c r="X102" s="210">
        <f t="shared" si="40"/>
        <v>0</v>
      </c>
      <c r="Y102" s="211">
        <f t="shared" si="47"/>
        <v>0</v>
      </c>
      <c r="Z102" s="209">
        <f t="shared" si="47"/>
        <v>0</v>
      </c>
      <c r="AA102" s="209">
        <f t="shared" si="47"/>
        <v>0</v>
      </c>
      <c r="AB102" s="209">
        <f t="shared" si="47"/>
        <v>0</v>
      </c>
      <c r="AC102" s="209">
        <f t="shared" si="47"/>
        <v>0</v>
      </c>
      <c r="AD102" s="209">
        <f t="shared" si="47"/>
        <v>0</v>
      </c>
      <c r="AE102" s="209">
        <f t="shared" si="46"/>
        <v>0</v>
      </c>
      <c r="AF102" s="209">
        <f t="shared" si="46"/>
        <v>0</v>
      </c>
      <c r="AG102" s="209">
        <f t="shared" si="41"/>
        <v>0</v>
      </c>
      <c r="AH102" s="209">
        <f t="shared" si="41"/>
        <v>0</v>
      </c>
      <c r="AI102" s="209">
        <f t="shared" si="41"/>
        <v>0</v>
      </c>
      <c r="AJ102" s="209">
        <f t="shared" si="41"/>
        <v>0</v>
      </c>
      <c r="AK102" s="209">
        <f t="shared" si="41"/>
        <v>0</v>
      </c>
      <c r="AL102" s="210">
        <f t="shared" si="41"/>
        <v>0</v>
      </c>
      <c r="AP102" s="53">
        <f t="shared" si="33"/>
        <v>1</v>
      </c>
      <c r="AQ102" s="163" t="e">
        <f t="shared" si="35"/>
        <v>#NUM!</v>
      </c>
      <c r="AR102" s="53">
        <f t="shared" si="45"/>
        <v>0</v>
      </c>
      <c r="AS102" s="53">
        <f t="shared" si="45"/>
        <v>-1</v>
      </c>
      <c r="AT102" s="53">
        <f t="shared" si="45"/>
        <v>-1</v>
      </c>
      <c r="AU102" s="53">
        <f t="shared" si="45"/>
        <v>-1</v>
      </c>
      <c r="AV102" s="53">
        <f t="shared" si="45"/>
        <v>-1</v>
      </c>
      <c r="AW102" s="53">
        <f t="shared" si="45"/>
        <v>-1</v>
      </c>
      <c r="AX102" s="53">
        <f t="shared" si="45"/>
        <v>-1</v>
      </c>
      <c r="AY102" s="53">
        <f t="shared" si="45"/>
        <v>-1</v>
      </c>
      <c r="AZ102" s="53">
        <f t="shared" si="45"/>
        <v>-1</v>
      </c>
      <c r="BA102" s="53">
        <f t="shared" si="45"/>
        <v>-1</v>
      </c>
      <c r="BB102" s="53">
        <f t="shared" si="45"/>
        <v>-1</v>
      </c>
      <c r="BC102" s="53">
        <f t="shared" si="45"/>
        <v>-1</v>
      </c>
      <c r="BD102" s="53">
        <f t="shared" si="45"/>
        <v>-1</v>
      </c>
      <c r="BE102" s="53">
        <f t="shared" si="45"/>
        <v>-1</v>
      </c>
      <c r="BG102" s="65">
        <f t="shared" si="43"/>
        <v>0</v>
      </c>
      <c r="BH102" s="65">
        <f t="shared" si="43"/>
        <v>-1</v>
      </c>
      <c r="BI102" s="65">
        <f t="shared" si="43"/>
        <v>-1</v>
      </c>
      <c r="BJ102" s="65">
        <f t="shared" si="43"/>
        <v>-1</v>
      </c>
      <c r="BK102" s="65">
        <f t="shared" si="43"/>
        <v>-1</v>
      </c>
      <c r="BL102" s="65">
        <f t="shared" si="43"/>
        <v>-1</v>
      </c>
      <c r="BM102" s="65">
        <f t="shared" si="43"/>
        <v>-1</v>
      </c>
      <c r="BN102" s="65">
        <f t="shared" si="43"/>
        <v>-1</v>
      </c>
      <c r="BO102" s="65">
        <f t="shared" si="43"/>
        <v>-1</v>
      </c>
      <c r="BP102" s="65">
        <f t="shared" si="43"/>
        <v>-1</v>
      </c>
      <c r="BQ102" s="65">
        <f t="shared" si="43"/>
        <v>-1</v>
      </c>
      <c r="BR102" s="65">
        <f t="shared" si="43"/>
        <v>-1</v>
      </c>
      <c r="BS102" s="65">
        <f t="shared" si="43"/>
        <v>-1</v>
      </c>
      <c r="BT102" s="65">
        <f t="shared" si="43"/>
        <v>-1</v>
      </c>
      <c r="BV102" s="163">
        <f t="shared" ref="BV102:CH167" si="48">IF(BG102&lt;0,0,IF(BG102=0,$F102,BU102-Y102))</f>
        <v>0</v>
      </c>
      <c r="BW102" s="163">
        <f t="shared" si="48"/>
        <v>0</v>
      </c>
      <c r="BX102" s="163">
        <f t="shared" si="48"/>
        <v>0</v>
      </c>
      <c r="BY102" s="163">
        <f t="shared" si="48"/>
        <v>0</v>
      </c>
      <c r="BZ102" s="163">
        <f t="shared" si="48"/>
        <v>0</v>
      </c>
      <c r="CA102" s="163">
        <f t="shared" si="48"/>
        <v>0</v>
      </c>
      <c r="CB102" s="163">
        <f t="shared" si="48"/>
        <v>0</v>
      </c>
      <c r="CC102" s="163">
        <f t="shared" si="48"/>
        <v>0</v>
      </c>
      <c r="CD102" s="163">
        <f t="shared" si="48"/>
        <v>0</v>
      </c>
      <c r="CE102" s="163">
        <f t="shared" si="48"/>
        <v>0</v>
      </c>
      <c r="CF102" s="163">
        <f t="shared" si="48"/>
        <v>0</v>
      </c>
      <c r="CG102" s="163">
        <f t="shared" si="48"/>
        <v>0</v>
      </c>
      <c r="CH102" s="163">
        <f t="shared" si="48"/>
        <v>0</v>
      </c>
    </row>
    <row r="103" spans="2:86" ht="24" customHeight="1">
      <c r="B103" s="1172"/>
      <c r="C103" s="330">
        <v>99</v>
      </c>
      <c r="D103" s="351" t="str">
        <f>IF('入力③（固定資産台帳）'!CD103=1,'入力③（固定資産台帳）'!C103,"")</f>
        <v/>
      </c>
      <c r="E103" s="352">
        <f>IF('入力③（固定資産台帳）'!CD103=1,'入力③（固定資産台帳）'!D103,0)</f>
        <v>0</v>
      </c>
      <c r="F103" s="353">
        <f>IF('入力③（固定資産台帳）'!CD103=1,'入力③（固定資産台帳）'!F103,0)</f>
        <v>0</v>
      </c>
      <c r="G103" s="60"/>
      <c r="H103" s="60" t="s">
        <v>127</v>
      </c>
      <c r="I103" s="63"/>
      <c r="J103" s="172"/>
      <c r="K103" s="169"/>
      <c r="L103" s="209">
        <f t="shared" si="40"/>
        <v>0</v>
      </c>
      <c r="M103" s="209">
        <f t="shared" si="40"/>
        <v>0</v>
      </c>
      <c r="N103" s="209">
        <f t="shared" si="40"/>
        <v>0</v>
      </c>
      <c r="O103" s="209">
        <f t="shared" si="40"/>
        <v>0</v>
      </c>
      <c r="P103" s="209">
        <f t="shared" si="40"/>
        <v>0</v>
      </c>
      <c r="Q103" s="209">
        <f t="shared" si="40"/>
        <v>0</v>
      </c>
      <c r="R103" s="209">
        <f t="shared" si="40"/>
        <v>0</v>
      </c>
      <c r="S103" s="209">
        <f t="shared" si="40"/>
        <v>0</v>
      </c>
      <c r="T103" s="209">
        <f t="shared" si="40"/>
        <v>0</v>
      </c>
      <c r="U103" s="209">
        <f t="shared" si="40"/>
        <v>0</v>
      </c>
      <c r="V103" s="209">
        <f t="shared" si="40"/>
        <v>0</v>
      </c>
      <c r="W103" s="209">
        <f t="shared" si="40"/>
        <v>0</v>
      </c>
      <c r="X103" s="210">
        <f t="shared" si="40"/>
        <v>0</v>
      </c>
      <c r="Y103" s="211">
        <f t="shared" si="47"/>
        <v>0</v>
      </c>
      <c r="Z103" s="209">
        <f t="shared" si="47"/>
        <v>0</v>
      </c>
      <c r="AA103" s="209">
        <f t="shared" si="47"/>
        <v>0</v>
      </c>
      <c r="AB103" s="209">
        <f t="shared" si="47"/>
        <v>0</v>
      </c>
      <c r="AC103" s="209">
        <f t="shared" si="47"/>
        <v>0</v>
      </c>
      <c r="AD103" s="209">
        <f t="shared" si="47"/>
        <v>0</v>
      </c>
      <c r="AE103" s="209">
        <f t="shared" si="46"/>
        <v>0</v>
      </c>
      <c r="AF103" s="209">
        <f t="shared" si="46"/>
        <v>0</v>
      </c>
      <c r="AG103" s="209">
        <f t="shared" si="41"/>
        <v>0</v>
      </c>
      <c r="AH103" s="209">
        <f t="shared" si="41"/>
        <v>0</v>
      </c>
      <c r="AI103" s="209">
        <f t="shared" si="41"/>
        <v>0</v>
      </c>
      <c r="AJ103" s="209">
        <f t="shared" si="41"/>
        <v>0</v>
      </c>
      <c r="AK103" s="209">
        <f t="shared" si="41"/>
        <v>0</v>
      </c>
      <c r="AL103" s="210">
        <f t="shared" si="41"/>
        <v>0</v>
      </c>
      <c r="AP103" s="53">
        <f t="shared" si="33"/>
        <v>1</v>
      </c>
      <c r="AQ103" s="163" t="e">
        <f t="shared" si="35"/>
        <v>#NUM!</v>
      </c>
      <c r="AR103" s="53">
        <f t="shared" si="45"/>
        <v>0</v>
      </c>
      <c r="AS103" s="53">
        <f t="shared" si="45"/>
        <v>-1</v>
      </c>
      <c r="AT103" s="53">
        <f t="shared" si="45"/>
        <v>-1</v>
      </c>
      <c r="AU103" s="53">
        <f t="shared" si="45"/>
        <v>-1</v>
      </c>
      <c r="AV103" s="53">
        <f t="shared" si="45"/>
        <v>-1</v>
      </c>
      <c r="AW103" s="53">
        <f t="shared" si="45"/>
        <v>-1</v>
      </c>
      <c r="AX103" s="53">
        <f t="shared" si="45"/>
        <v>-1</v>
      </c>
      <c r="AY103" s="53">
        <f t="shared" si="45"/>
        <v>-1</v>
      </c>
      <c r="AZ103" s="53">
        <f t="shared" si="45"/>
        <v>-1</v>
      </c>
      <c r="BA103" s="53">
        <f t="shared" si="45"/>
        <v>-1</v>
      </c>
      <c r="BB103" s="53">
        <f t="shared" si="45"/>
        <v>-1</v>
      </c>
      <c r="BC103" s="53">
        <f t="shared" si="45"/>
        <v>-1</v>
      </c>
      <c r="BD103" s="53">
        <f t="shared" si="45"/>
        <v>-1</v>
      </c>
      <c r="BE103" s="53">
        <f t="shared" si="45"/>
        <v>-1</v>
      </c>
      <c r="BG103" s="65">
        <f t="shared" si="43"/>
        <v>0</v>
      </c>
      <c r="BH103" s="65">
        <f t="shared" si="43"/>
        <v>-1</v>
      </c>
      <c r="BI103" s="65">
        <f t="shared" si="43"/>
        <v>-1</v>
      </c>
      <c r="BJ103" s="65">
        <f t="shared" si="43"/>
        <v>-1</v>
      </c>
      <c r="BK103" s="65">
        <f t="shared" si="43"/>
        <v>-1</v>
      </c>
      <c r="BL103" s="65">
        <f t="shared" si="43"/>
        <v>-1</v>
      </c>
      <c r="BM103" s="65">
        <f t="shared" si="43"/>
        <v>-1</v>
      </c>
      <c r="BN103" s="65">
        <f t="shared" si="43"/>
        <v>-1</v>
      </c>
      <c r="BO103" s="65">
        <f t="shared" si="43"/>
        <v>-1</v>
      </c>
      <c r="BP103" s="65">
        <f t="shared" si="43"/>
        <v>-1</v>
      </c>
      <c r="BQ103" s="65">
        <f t="shared" si="43"/>
        <v>-1</v>
      </c>
      <c r="BR103" s="65">
        <f t="shared" si="43"/>
        <v>-1</v>
      </c>
      <c r="BS103" s="65">
        <f t="shared" si="43"/>
        <v>-1</v>
      </c>
      <c r="BT103" s="65">
        <f t="shared" si="43"/>
        <v>-1</v>
      </c>
      <c r="BV103" s="163">
        <f t="shared" si="48"/>
        <v>0</v>
      </c>
      <c r="BW103" s="163">
        <f t="shared" si="48"/>
        <v>0</v>
      </c>
      <c r="BX103" s="163">
        <f t="shared" si="48"/>
        <v>0</v>
      </c>
      <c r="BY103" s="163">
        <f t="shared" si="48"/>
        <v>0</v>
      </c>
      <c r="BZ103" s="163">
        <f t="shared" si="48"/>
        <v>0</v>
      </c>
      <c r="CA103" s="163">
        <f t="shared" si="48"/>
        <v>0</v>
      </c>
      <c r="CB103" s="163">
        <f t="shared" si="48"/>
        <v>0</v>
      </c>
      <c r="CC103" s="163">
        <f t="shared" si="48"/>
        <v>0</v>
      </c>
      <c r="CD103" s="163">
        <f t="shared" si="48"/>
        <v>0</v>
      </c>
      <c r="CE103" s="163">
        <f t="shared" si="48"/>
        <v>0</v>
      </c>
      <c r="CF103" s="163">
        <f t="shared" si="48"/>
        <v>0</v>
      </c>
      <c r="CG103" s="163">
        <f t="shared" si="48"/>
        <v>0</v>
      </c>
      <c r="CH103" s="163">
        <f t="shared" si="48"/>
        <v>0</v>
      </c>
    </row>
    <row r="104" spans="2:86" ht="24" customHeight="1">
      <c r="B104" s="1172"/>
      <c r="C104" s="330">
        <v>100</v>
      </c>
      <c r="D104" s="351" t="str">
        <f>IF('入力③（固定資産台帳）'!CD104=1,'入力③（固定資産台帳）'!C104,"")</f>
        <v/>
      </c>
      <c r="E104" s="352">
        <f>IF('入力③（固定資産台帳）'!CD104=1,'入力③（固定資産台帳）'!D104,0)</f>
        <v>0</v>
      </c>
      <c r="F104" s="353">
        <f>IF('入力③（固定資産台帳）'!CD104=1,'入力③（固定資産台帳）'!F104,0)</f>
        <v>0</v>
      </c>
      <c r="G104" s="60"/>
      <c r="H104" s="60" t="s">
        <v>127</v>
      </c>
      <c r="I104" s="63"/>
      <c r="J104" s="172"/>
      <c r="K104" s="169"/>
      <c r="L104" s="209">
        <f t="shared" si="40"/>
        <v>0</v>
      </c>
      <c r="M104" s="209">
        <f t="shared" si="40"/>
        <v>0</v>
      </c>
      <c r="N104" s="209">
        <f t="shared" si="40"/>
        <v>0</v>
      </c>
      <c r="O104" s="209">
        <f t="shared" si="40"/>
        <v>0</v>
      </c>
      <c r="P104" s="209">
        <f t="shared" si="40"/>
        <v>0</v>
      </c>
      <c r="Q104" s="209">
        <f t="shared" si="40"/>
        <v>0</v>
      </c>
      <c r="R104" s="209">
        <f t="shared" si="40"/>
        <v>0</v>
      </c>
      <c r="S104" s="209">
        <f t="shared" si="40"/>
        <v>0</v>
      </c>
      <c r="T104" s="209">
        <f t="shared" si="40"/>
        <v>0</v>
      </c>
      <c r="U104" s="209">
        <f t="shared" si="40"/>
        <v>0</v>
      </c>
      <c r="V104" s="209">
        <f t="shared" si="40"/>
        <v>0</v>
      </c>
      <c r="W104" s="209">
        <f t="shared" si="40"/>
        <v>0</v>
      </c>
      <c r="X104" s="210">
        <f t="shared" si="40"/>
        <v>0</v>
      </c>
      <c r="Y104" s="211">
        <f t="shared" si="47"/>
        <v>0</v>
      </c>
      <c r="Z104" s="209">
        <f t="shared" si="47"/>
        <v>0</v>
      </c>
      <c r="AA104" s="209">
        <f t="shared" si="47"/>
        <v>0</v>
      </c>
      <c r="AB104" s="209">
        <f t="shared" si="47"/>
        <v>0</v>
      </c>
      <c r="AC104" s="209">
        <f t="shared" si="47"/>
        <v>0</v>
      </c>
      <c r="AD104" s="209">
        <f t="shared" si="47"/>
        <v>0</v>
      </c>
      <c r="AE104" s="209">
        <f t="shared" si="46"/>
        <v>0</v>
      </c>
      <c r="AF104" s="209">
        <f t="shared" si="46"/>
        <v>0</v>
      </c>
      <c r="AG104" s="209">
        <f t="shared" si="41"/>
        <v>0</v>
      </c>
      <c r="AH104" s="209">
        <f t="shared" si="41"/>
        <v>0</v>
      </c>
      <c r="AI104" s="209">
        <f t="shared" si="41"/>
        <v>0</v>
      </c>
      <c r="AJ104" s="209">
        <f t="shared" si="41"/>
        <v>0</v>
      </c>
      <c r="AK104" s="209">
        <f t="shared" si="41"/>
        <v>0</v>
      </c>
      <c r="AL104" s="210">
        <f t="shared" si="41"/>
        <v>0</v>
      </c>
      <c r="AP104" s="53">
        <f t="shared" si="33"/>
        <v>1</v>
      </c>
      <c r="AQ104" s="163" t="e">
        <f t="shared" si="35"/>
        <v>#NUM!</v>
      </c>
      <c r="AR104" s="53">
        <f t="shared" si="45"/>
        <v>0</v>
      </c>
      <c r="AS104" s="53">
        <f t="shared" si="45"/>
        <v>-1</v>
      </c>
      <c r="AT104" s="53">
        <f t="shared" si="45"/>
        <v>-1</v>
      </c>
      <c r="AU104" s="53">
        <f t="shared" si="45"/>
        <v>-1</v>
      </c>
      <c r="AV104" s="53">
        <f t="shared" si="45"/>
        <v>-1</v>
      </c>
      <c r="AW104" s="53">
        <f t="shared" si="45"/>
        <v>-1</v>
      </c>
      <c r="AX104" s="53">
        <f t="shared" si="45"/>
        <v>-1</v>
      </c>
      <c r="AY104" s="53">
        <f t="shared" si="45"/>
        <v>-1</v>
      </c>
      <c r="AZ104" s="53">
        <f t="shared" si="45"/>
        <v>-1</v>
      </c>
      <c r="BA104" s="53">
        <f t="shared" si="45"/>
        <v>-1</v>
      </c>
      <c r="BB104" s="53">
        <f t="shared" si="45"/>
        <v>-1</v>
      </c>
      <c r="BC104" s="53">
        <f t="shared" si="45"/>
        <v>-1</v>
      </c>
      <c r="BD104" s="53">
        <f t="shared" si="45"/>
        <v>-1</v>
      </c>
      <c r="BE104" s="53">
        <f t="shared" si="45"/>
        <v>-1</v>
      </c>
      <c r="BG104" s="65">
        <f t="shared" si="43"/>
        <v>0</v>
      </c>
      <c r="BH104" s="65">
        <f t="shared" si="43"/>
        <v>-1</v>
      </c>
      <c r="BI104" s="65">
        <f t="shared" si="43"/>
        <v>-1</v>
      </c>
      <c r="BJ104" s="65">
        <f t="shared" si="43"/>
        <v>-1</v>
      </c>
      <c r="BK104" s="65">
        <f t="shared" si="43"/>
        <v>-1</v>
      </c>
      <c r="BL104" s="65">
        <f t="shared" si="43"/>
        <v>-1</v>
      </c>
      <c r="BM104" s="65">
        <f t="shared" si="43"/>
        <v>-1</v>
      </c>
      <c r="BN104" s="65">
        <f t="shared" si="43"/>
        <v>-1</v>
      </c>
      <c r="BO104" s="65">
        <f t="shared" si="43"/>
        <v>-1</v>
      </c>
      <c r="BP104" s="65">
        <f t="shared" si="43"/>
        <v>-1</v>
      </c>
      <c r="BQ104" s="65">
        <f t="shared" si="43"/>
        <v>-1</v>
      </c>
      <c r="BR104" s="65">
        <f t="shared" si="43"/>
        <v>-1</v>
      </c>
      <c r="BS104" s="65">
        <f t="shared" si="43"/>
        <v>-1</v>
      </c>
      <c r="BT104" s="65">
        <f t="shared" si="43"/>
        <v>-1</v>
      </c>
      <c r="BV104" s="163">
        <f t="shared" si="48"/>
        <v>0</v>
      </c>
      <c r="BW104" s="163">
        <f t="shared" si="48"/>
        <v>0</v>
      </c>
      <c r="BX104" s="163">
        <f t="shared" si="48"/>
        <v>0</v>
      </c>
      <c r="BY104" s="163">
        <f t="shared" si="48"/>
        <v>0</v>
      </c>
      <c r="BZ104" s="163">
        <f t="shared" si="48"/>
        <v>0</v>
      </c>
      <c r="CA104" s="163">
        <f t="shared" si="48"/>
        <v>0</v>
      </c>
      <c r="CB104" s="163">
        <f t="shared" si="48"/>
        <v>0</v>
      </c>
      <c r="CC104" s="163">
        <f t="shared" si="48"/>
        <v>0</v>
      </c>
      <c r="CD104" s="163">
        <f t="shared" si="48"/>
        <v>0</v>
      </c>
      <c r="CE104" s="163">
        <f t="shared" si="48"/>
        <v>0</v>
      </c>
      <c r="CF104" s="163">
        <f t="shared" si="48"/>
        <v>0</v>
      </c>
      <c r="CG104" s="163">
        <f t="shared" si="48"/>
        <v>0</v>
      </c>
      <c r="CH104" s="163">
        <f t="shared" si="48"/>
        <v>0</v>
      </c>
    </row>
    <row r="105" spans="2:86" ht="24" customHeight="1">
      <c r="B105" s="1172"/>
      <c r="C105" s="330">
        <v>101</v>
      </c>
      <c r="D105" s="351" t="str">
        <f>IF('入力③（固定資産台帳）'!CD105=1,'入力③（固定資産台帳）'!C105,"")</f>
        <v/>
      </c>
      <c r="E105" s="352">
        <f>IF('入力③（固定資産台帳）'!CD105=1,'入力③（固定資産台帳）'!D105,0)</f>
        <v>0</v>
      </c>
      <c r="F105" s="353">
        <f>IF('入力③（固定資産台帳）'!CD105=1,'入力③（固定資産台帳）'!F105,0)</f>
        <v>0</v>
      </c>
      <c r="G105" s="60"/>
      <c r="H105" s="60" t="s">
        <v>248</v>
      </c>
      <c r="I105" s="63"/>
      <c r="J105" s="172"/>
      <c r="K105" s="169"/>
      <c r="L105" s="209">
        <f t="shared" ref="L105:X124" si="49">IF(BH105&lt;1,0,BV105*$I105/100)</f>
        <v>0</v>
      </c>
      <c r="M105" s="209">
        <f t="shared" si="49"/>
        <v>0</v>
      </c>
      <c r="N105" s="209">
        <f t="shared" si="49"/>
        <v>0</v>
      </c>
      <c r="O105" s="209">
        <f t="shared" si="49"/>
        <v>0</v>
      </c>
      <c r="P105" s="209">
        <f t="shared" si="49"/>
        <v>0</v>
      </c>
      <c r="Q105" s="209">
        <f t="shared" si="49"/>
        <v>0</v>
      </c>
      <c r="R105" s="209">
        <f t="shared" si="49"/>
        <v>0</v>
      </c>
      <c r="S105" s="209">
        <f t="shared" si="49"/>
        <v>0</v>
      </c>
      <c r="T105" s="209">
        <f t="shared" si="49"/>
        <v>0</v>
      </c>
      <c r="U105" s="209">
        <f t="shared" si="49"/>
        <v>0</v>
      </c>
      <c r="V105" s="209">
        <f t="shared" si="49"/>
        <v>0</v>
      </c>
      <c r="W105" s="209">
        <f t="shared" si="49"/>
        <v>0</v>
      </c>
      <c r="X105" s="210">
        <f t="shared" si="49"/>
        <v>0</v>
      </c>
      <c r="Y105" s="211">
        <f t="shared" ref="Y105:AD147" si="50">IF($AP105=1,IF(AR105&lt;1,0,IF(AR105&gt;($G105-$J105),0,IF(AR105=($G105-$J105),BU105,$AQ105-K105))),IF(AR105&lt;1,0,IF(AR105&gt;($G105-$J105),0,IF(AR105=($G105-$J105),BQ105,$F105/($G105-$J105)))))</f>
        <v>0</v>
      </c>
      <c r="Z105" s="209">
        <f t="shared" si="50"/>
        <v>0</v>
      </c>
      <c r="AA105" s="209">
        <f t="shared" si="50"/>
        <v>0</v>
      </c>
      <c r="AB105" s="209">
        <f t="shared" si="50"/>
        <v>0</v>
      </c>
      <c r="AC105" s="209">
        <f t="shared" si="50"/>
        <v>0</v>
      </c>
      <c r="AD105" s="209">
        <f t="shared" si="50"/>
        <v>0</v>
      </c>
      <c r="AE105" s="209">
        <f t="shared" ref="AE105:AE154" si="51">IF($AP105=1,IF(AX105&lt;1,0,IF(AX105&gt;($G105-$J105),0,IF(AX105=($G105-$J105),CA105,$AQ105-Q105))),IF(AX105&lt;1,0,IF(AX105&gt;($G105-$J105),0,IF(AX105=($G105-$J105),BW105,$F105/($G105-$J105)))))</f>
        <v>0</v>
      </c>
      <c r="AF105" s="209">
        <f t="shared" ref="AF105:AL141" si="52">IF($AP105=1,IF(AY105&lt;1,0,IF(AY105&gt;($G105-$J105),0,IF(AY105=($G105-$J105),CB105,$AQ105-R105))),IF(AY105&lt;1,0,IF(AY105&gt;($G105-$J105),0,IF(AY105=($G105-$J105),BX105,$F105/($G105-$J105)))))</f>
        <v>0</v>
      </c>
      <c r="AG105" s="209">
        <f t="shared" si="52"/>
        <v>0</v>
      </c>
      <c r="AH105" s="209">
        <f t="shared" si="52"/>
        <v>0</v>
      </c>
      <c r="AI105" s="209">
        <f t="shared" si="52"/>
        <v>0</v>
      </c>
      <c r="AJ105" s="209">
        <f t="shared" si="52"/>
        <v>0</v>
      </c>
      <c r="AK105" s="209">
        <f t="shared" si="52"/>
        <v>0</v>
      </c>
      <c r="AL105" s="210">
        <f t="shared" si="52"/>
        <v>0</v>
      </c>
      <c r="BG105" s="65"/>
      <c r="BH105" s="65"/>
      <c r="BI105" s="65"/>
      <c r="BJ105" s="65"/>
      <c r="BK105" s="65"/>
      <c r="BL105" s="65"/>
      <c r="BM105" s="65"/>
      <c r="BN105" s="65"/>
      <c r="BO105" s="65"/>
      <c r="BP105" s="65"/>
      <c r="BQ105" s="65"/>
      <c r="BR105" s="65"/>
      <c r="BS105" s="65"/>
      <c r="BT105" s="65"/>
    </row>
    <row r="106" spans="2:86" ht="24" customHeight="1">
      <c r="B106" s="1172"/>
      <c r="C106" s="330">
        <v>102</v>
      </c>
      <c r="D106" s="351" t="str">
        <f>IF('入力③（固定資産台帳）'!CD106=1,'入力③（固定資産台帳）'!C106,"")</f>
        <v/>
      </c>
      <c r="E106" s="352">
        <f>IF('入力③（固定資産台帳）'!CD106=1,'入力③（固定資産台帳）'!D106,0)</f>
        <v>0</v>
      </c>
      <c r="F106" s="353">
        <f>IF('入力③（固定資産台帳）'!CD106=1,'入力③（固定資産台帳）'!F106,0)</f>
        <v>0</v>
      </c>
      <c r="G106" s="60"/>
      <c r="H106" s="60" t="s">
        <v>248</v>
      </c>
      <c r="I106" s="63"/>
      <c r="J106" s="172"/>
      <c r="K106" s="169"/>
      <c r="L106" s="209">
        <f t="shared" si="49"/>
        <v>0</v>
      </c>
      <c r="M106" s="209">
        <f t="shared" si="49"/>
        <v>0</v>
      </c>
      <c r="N106" s="209">
        <f t="shared" si="49"/>
        <v>0</v>
      </c>
      <c r="O106" s="209">
        <f t="shared" si="49"/>
        <v>0</v>
      </c>
      <c r="P106" s="209">
        <f t="shared" si="49"/>
        <v>0</v>
      </c>
      <c r="Q106" s="209">
        <f t="shared" si="49"/>
        <v>0</v>
      </c>
      <c r="R106" s="209">
        <f t="shared" si="49"/>
        <v>0</v>
      </c>
      <c r="S106" s="209">
        <f t="shared" si="49"/>
        <v>0</v>
      </c>
      <c r="T106" s="209">
        <f t="shared" si="49"/>
        <v>0</v>
      </c>
      <c r="U106" s="209">
        <f t="shared" si="49"/>
        <v>0</v>
      </c>
      <c r="V106" s="209">
        <f t="shared" si="49"/>
        <v>0</v>
      </c>
      <c r="W106" s="209">
        <f t="shared" si="49"/>
        <v>0</v>
      </c>
      <c r="X106" s="210">
        <f t="shared" si="49"/>
        <v>0</v>
      </c>
      <c r="Y106" s="211">
        <f t="shared" si="50"/>
        <v>0</v>
      </c>
      <c r="Z106" s="209">
        <f t="shared" si="50"/>
        <v>0</v>
      </c>
      <c r="AA106" s="209">
        <f t="shared" si="50"/>
        <v>0</v>
      </c>
      <c r="AB106" s="209">
        <f t="shared" si="50"/>
        <v>0</v>
      </c>
      <c r="AC106" s="209">
        <f t="shared" si="50"/>
        <v>0</v>
      </c>
      <c r="AD106" s="209">
        <f t="shared" si="50"/>
        <v>0</v>
      </c>
      <c r="AE106" s="209">
        <f t="shared" si="51"/>
        <v>0</v>
      </c>
      <c r="AF106" s="209">
        <f t="shared" si="52"/>
        <v>0</v>
      </c>
      <c r="AG106" s="209">
        <f t="shared" si="52"/>
        <v>0</v>
      </c>
      <c r="AH106" s="209">
        <f t="shared" si="52"/>
        <v>0</v>
      </c>
      <c r="AI106" s="209">
        <f t="shared" si="52"/>
        <v>0</v>
      </c>
      <c r="AJ106" s="209">
        <f t="shared" si="52"/>
        <v>0</v>
      </c>
      <c r="AK106" s="209">
        <f t="shared" si="52"/>
        <v>0</v>
      </c>
      <c r="AL106" s="210">
        <f t="shared" si="52"/>
        <v>0</v>
      </c>
      <c r="BG106" s="65"/>
      <c r="BH106" s="65"/>
      <c r="BI106" s="65"/>
      <c r="BJ106" s="65"/>
      <c r="BK106" s="65"/>
      <c r="BL106" s="65"/>
      <c r="BM106" s="65"/>
      <c r="BN106" s="65"/>
      <c r="BO106" s="65"/>
      <c r="BP106" s="65"/>
      <c r="BQ106" s="65"/>
      <c r="BR106" s="65"/>
      <c r="BS106" s="65"/>
      <c r="BT106" s="65"/>
    </row>
    <row r="107" spans="2:86" ht="24" customHeight="1">
      <c r="B107" s="1172"/>
      <c r="C107" s="330">
        <v>103</v>
      </c>
      <c r="D107" s="351" t="str">
        <f>IF('入力③（固定資産台帳）'!CD107=1,'入力③（固定資産台帳）'!C107,"")</f>
        <v/>
      </c>
      <c r="E107" s="352">
        <f>IF('入力③（固定資産台帳）'!CD107=1,'入力③（固定資産台帳）'!D107,0)</f>
        <v>0</v>
      </c>
      <c r="F107" s="353">
        <f>IF('入力③（固定資産台帳）'!CD107=1,'入力③（固定資産台帳）'!F107,0)</f>
        <v>0</v>
      </c>
      <c r="G107" s="60"/>
      <c r="H107" s="60" t="s">
        <v>248</v>
      </c>
      <c r="I107" s="63"/>
      <c r="J107" s="172"/>
      <c r="K107" s="169"/>
      <c r="L107" s="209">
        <f t="shared" si="49"/>
        <v>0</v>
      </c>
      <c r="M107" s="209">
        <f t="shared" si="49"/>
        <v>0</v>
      </c>
      <c r="N107" s="209">
        <f t="shared" si="49"/>
        <v>0</v>
      </c>
      <c r="O107" s="209">
        <f t="shared" si="49"/>
        <v>0</v>
      </c>
      <c r="P107" s="209">
        <f t="shared" si="49"/>
        <v>0</v>
      </c>
      <c r="Q107" s="209">
        <f t="shared" si="49"/>
        <v>0</v>
      </c>
      <c r="R107" s="209">
        <f t="shared" si="49"/>
        <v>0</v>
      </c>
      <c r="S107" s="209">
        <f t="shared" si="49"/>
        <v>0</v>
      </c>
      <c r="T107" s="209">
        <f t="shared" si="49"/>
        <v>0</v>
      </c>
      <c r="U107" s="209">
        <f t="shared" si="49"/>
        <v>0</v>
      </c>
      <c r="V107" s="209">
        <f t="shared" si="49"/>
        <v>0</v>
      </c>
      <c r="W107" s="209">
        <f t="shared" si="49"/>
        <v>0</v>
      </c>
      <c r="X107" s="210">
        <f t="shared" si="49"/>
        <v>0</v>
      </c>
      <c r="Y107" s="211">
        <f t="shared" si="50"/>
        <v>0</v>
      </c>
      <c r="Z107" s="209">
        <f t="shared" si="50"/>
        <v>0</v>
      </c>
      <c r="AA107" s="209">
        <f t="shared" si="50"/>
        <v>0</v>
      </c>
      <c r="AB107" s="209">
        <f t="shared" si="50"/>
        <v>0</v>
      </c>
      <c r="AC107" s="209">
        <f t="shared" si="50"/>
        <v>0</v>
      </c>
      <c r="AD107" s="209">
        <f t="shared" si="50"/>
        <v>0</v>
      </c>
      <c r="AE107" s="209">
        <f t="shared" si="51"/>
        <v>0</v>
      </c>
      <c r="AF107" s="209">
        <f t="shared" si="52"/>
        <v>0</v>
      </c>
      <c r="AG107" s="209">
        <f t="shared" si="52"/>
        <v>0</v>
      </c>
      <c r="AH107" s="209">
        <f t="shared" si="52"/>
        <v>0</v>
      </c>
      <c r="AI107" s="209">
        <f t="shared" si="52"/>
        <v>0</v>
      </c>
      <c r="AJ107" s="209">
        <f t="shared" si="52"/>
        <v>0</v>
      </c>
      <c r="AK107" s="209">
        <f t="shared" si="52"/>
        <v>0</v>
      </c>
      <c r="AL107" s="210">
        <f t="shared" si="52"/>
        <v>0</v>
      </c>
      <c r="BG107" s="65"/>
      <c r="BH107" s="65"/>
      <c r="BI107" s="65"/>
      <c r="BJ107" s="65"/>
      <c r="BK107" s="65"/>
      <c r="BL107" s="65"/>
      <c r="BM107" s="65"/>
      <c r="BN107" s="65"/>
      <c r="BO107" s="65"/>
      <c r="BP107" s="65"/>
      <c r="BQ107" s="65"/>
      <c r="BR107" s="65"/>
      <c r="BS107" s="65"/>
      <c r="BT107" s="65"/>
    </row>
    <row r="108" spans="2:86" ht="24" customHeight="1">
      <c r="B108" s="1172"/>
      <c r="C108" s="330">
        <v>104</v>
      </c>
      <c r="D108" s="351" t="str">
        <f>IF('入力③（固定資産台帳）'!CD108=1,'入力③（固定資産台帳）'!C108,"")</f>
        <v/>
      </c>
      <c r="E108" s="352">
        <f>IF('入力③（固定資産台帳）'!CD108=1,'入力③（固定資産台帳）'!D108,0)</f>
        <v>0</v>
      </c>
      <c r="F108" s="353">
        <f>IF('入力③（固定資産台帳）'!CD108=1,'入力③（固定資産台帳）'!F108,0)</f>
        <v>0</v>
      </c>
      <c r="G108" s="60"/>
      <c r="H108" s="60" t="s">
        <v>248</v>
      </c>
      <c r="I108" s="63"/>
      <c r="J108" s="172"/>
      <c r="K108" s="169"/>
      <c r="L108" s="209">
        <f t="shared" si="49"/>
        <v>0</v>
      </c>
      <c r="M108" s="209">
        <f t="shared" si="49"/>
        <v>0</v>
      </c>
      <c r="N108" s="209">
        <f t="shared" si="49"/>
        <v>0</v>
      </c>
      <c r="O108" s="209">
        <f t="shared" si="49"/>
        <v>0</v>
      </c>
      <c r="P108" s="209">
        <f t="shared" si="49"/>
        <v>0</v>
      </c>
      <c r="Q108" s="209">
        <f t="shared" si="49"/>
        <v>0</v>
      </c>
      <c r="R108" s="209">
        <f t="shared" si="49"/>
        <v>0</v>
      </c>
      <c r="S108" s="209">
        <f t="shared" si="49"/>
        <v>0</v>
      </c>
      <c r="T108" s="209">
        <f t="shared" si="49"/>
        <v>0</v>
      </c>
      <c r="U108" s="209">
        <f t="shared" si="49"/>
        <v>0</v>
      </c>
      <c r="V108" s="209">
        <f t="shared" si="49"/>
        <v>0</v>
      </c>
      <c r="W108" s="209">
        <f t="shared" si="49"/>
        <v>0</v>
      </c>
      <c r="X108" s="210">
        <f t="shared" si="49"/>
        <v>0</v>
      </c>
      <c r="Y108" s="211">
        <f t="shared" si="50"/>
        <v>0</v>
      </c>
      <c r="Z108" s="209">
        <f t="shared" si="50"/>
        <v>0</v>
      </c>
      <c r="AA108" s="209">
        <f t="shared" si="50"/>
        <v>0</v>
      </c>
      <c r="AB108" s="209">
        <f t="shared" si="50"/>
        <v>0</v>
      </c>
      <c r="AC108" s="209">
        <f t="shared" si="50"/>
        <v>0</v>
      </c>
      <c r="AD108" s="209">
        <f t="shared" si="50"/>
        <v>0</v>
      </c>
      <c r="AE108" s="209">
        <f t="shared" si="51"/>
        <v>0</v>
      </c>
      <c r="AF108" s="209">
        <f t="shared" si="52"/>
        <v>0</v>
      </c>
      <c r="AG108" s="209">
        <f t="shared" si="52"/>
        <v>0</v>
      </c>
      <c r="AH108" s="209">
        <f t="shared" si="52"/>
        <v>0</v>
      </c>
      <c r="AI108" s="209">
        <f t="shared" si="52"/>
        <v>0</v>
      </c>
      <c r="AJ108" s="209">
        <f t="shared" si="52"/>
        <v>0</v>
      </c>
      <c r="AK108" s="209">
        <f t="shared" si="52"/>
        <v>0</v>
      </c>
      <c r="AL108" s="210">
        <f t="shared" si="52"/>
        <v>0</v>
      </c>
      <c r="BG108" s="65"/>
      <c r="BH108" s="65"/>
      <c r="BI108" s="65"/>
      <c r="BJ108" s="65"/>
      <c r="BK108" s="65"/>
      <c r="BL108" s="65"/>
      <c r="BM108" s="65"/>
      <c r="BN108" s="65"/>
      <c r="BO108" s="65"/>
      <c r="BP108" s="65"/>
      <c r="BQ108" s="65"/>
      <c r="BR108" s="65"/>
      <c r="BS108" s="65"/>
      <c r="BT108" s="65"/>
    </row>
    <row r="109" spans="2:86" ht="24" customHeight="1">
      <c r="B109" s="1172"/>
      <c r="C109" s="330">
        <v>105</v>
      </c>
      <c r="D109" s="351" t="str">
        <f>IF('入力③（固定資産台帳）'!CD109=1,'入力③（固定資産台帳）'!C109,"")</f>
        <v/>
      </c>
      <c r="E109" s="352">
        <f>IF('入力③（固定資産台帳）'!CD109=1,'入力③（固定資産台帳）'!D109,0)</f>
        <v>0</v>
      </c>
      <c r="F109" s="353">
        <f>IF('入力③（固定資産台帳）'!CD109=1,'入力③（固定資産台帳）'!F109,0)</f>
        <v>0</v>
      </c>
      <c r="G109" s="60"/>
      <c r="H109" s="60" t="s">
        <v>248</v>
      </c>
      <c r="I109" s="63"/>
      <c r="J109" s="172"/>
      <c r="K109" s="169"/>
      <c r="L109" s="209">
        <f t="shared" si="49"/>
        <v>0</v>
      </c>
      <c r="M109" s="209">
        <f t="shared" si="49"/>
        <v>0</v>
      </c>
      <c r="N109" s="209">
        <f t="shared" si="49"/>
        <v>0</v>
      </c>
      <c r="O109" s="209">
        <f t="shared" si="49"/>
        <v>0</v>
      </c>
      <c r="P109" s="209">
        <f t="shared" si="49"/>
        <v>0</v>
      </c>
      <c r="Q109" s="209">
        <f t="shared" si="49"/>
        <v>0</v>
      </c>
      <c r="R109" s="209">
        <f t="shared" si="49"/>
        <v>0</v>
      </c>
      <c r="S109" s="209">
        <f t="shared" si="49"/>
        <v>0</v>
      </c>
      <c r="T109" s="209">
        <f t="shared" si="49"/>
        <v>0</v>
      </c>
      <c r="U109" s="209">
        <f t="shared" si="49"/>
        <v>0</v>
      </c>
      <c r="V109" s="209">
        <f t="shared" si="49"/>
        <v>0</v>
      </c>
      <c r="W109" s="209">
        <f t="shared" si="49"/>
        <v>0</v>
      </c>
      <c r="X109" s="210">
        <f t="shared" si="49"/>
        <v>0</v>
      </c>
      <c r="Y109" s="211">
        <f t="shared" si="50"/>
        <v>0</v>
      </c>
      <c r="Z109" s="209">
        <f t="shared" si="50"/>
        <v>0</v>
      </c>
      <c r="AA109" s="209">
        <f t="shared" si="50"/>
        <v>0</v>
      </c>
      <c r="AB109" s="209">
        <f t="shared" si="50"/>
        <v>0</v>
      </c>
      <c r="AC109" s="209">
        <f t="shared" si="50"/>
        <v>0</v>
      </c>
      <c r="AD109" s="209">
        <f t="shared" si="50"/>
        <v>0</v>
      </c>
      <c r="AE109" s="209">
        <f t="shared" si="51"/>
        <v>0</v>
      </c>
      <c r="AF109" s="209">
        <f t="shared" si="52"/>
        <v>0</v>
      </c>
      <c r="AG109" s="209">
        <f t="shared" si="52"/>
        <v>0</v>
      </c>
      <c r="AH109" s="209">
        <f t="shared" si="52"/>
        <v>0</v>
      </c>
      <c r="AI109" s="209">
        <f t="shared" si="52"/>
        <v>0</v>
      </c>
      <c r="AJ109" s="209">
        <f t="shared" si="52"/>
        <v>0</v>
      </c>
      <c r="AK109" s="209">
        <f t="shared" si="52"/>
        <v>0</v>
      </c>
      <c r="AL109" s="210">
        <f t="shared" si="52"/>
        <v>0</v>
      </c>
      <c r="BG109" s="65"/>
      <c r="BH109" s="65"/>
      <c r="BI109" s="65"/>
      <c r="BJ109" s="65"/>
      <c r="BK109" s="65"/>
      <c r="BL109" s="65"/>
      <c r="BM109" s="65"/>
      <c r="BN109" s="65"/>
      <c r="BO109" s="65"/>
      <c r="BP109" s="65"/>
      <c r="BQ109" s="65"/>
      <c r="BR109" s="65"/>
      <c r="BS109" s="65"/>
      <c r="BT109" s="65"/>
    </row>
    <row r="110" spans="2:86" ht="24" customHeight="1">
      <c r="B110" s="1172"/>
      <c r="C110" s="330">
        <v>106</v>
      </c>
      <c r="D110" s="351" t="str">
        <f>IF('入力③（固定資産台帳）'!CD110=1,'入力③（固定資産台帳）'!C110,"")</f>
        <v/>
      </c>
      <c r="E110" s="352">
        <f>IF('入力③（固定資産台帳）'!CD110=1,'入力③（固定資産台帳）'!D110,0)</f>
        <v>0</v>
      </c>
      <c r="F110" s="353">
        <f>IF('入力③（固定資産台帳）'!CD110=1,'入力③（固定資産台帳）'!F110,0)</f>
        <v>0</v>
      </c>
      <c r="G110" s="60"/>
      <c r="H110" s="60" t="s">
        <v>248</v>
      </c>
      <c r="I110" s="63"/>
      <c r="J110" s="172"/>
      <c r="K110" s="169"/>
      <c r="L110" s="209">
        <f t="shared" si="49"/>
        <v>0</v>
      </c>
      <c r="M110" s="209">
        <f t="shared" si="49"/>
        <v>0</v>
      </c>
      <c r="N110" s="209">
        <f t="shared" si="49"/>
        <v>0</v>
      </c>
      <c r="O110" s="209">
        <f t="shared" si="49"/>
        <v>0</v>
      </c>
      <c r="P110" s="209">
        <f t="shared" si="49"/>
        <v>0</v>
      </c>
      <c r="Q110" s="209">
        <f t="shared" si="49"/>
        <v>0</v>
      </c>
      <c r="R110" s="209">
        <f t="shared" si="49"/>
        <v>0</v>
      </c>
      <c r="S110" s="209">
        <f t="shared" si="49"/>
        <v>0</v>
      </c>
      <c r="T110" s="209">
        <f t="shared" si="49"/>
        <v>0</v>
      </c>
      <c r="U110" s="209">
        <f t="shared" si="49"/>
        <v>0</v>
      </c>
      <c r="V110" s="209">
        <f t="shared" si="49"/>
        <v>0</v>
      </c>
      <c r="W110" s="209">
        <f t="shared" si="49"/>
        <v>0</v>
      </c>
      <c r="X110" s="210">
        <f t="shared" si="49"/>
        <v>0</v>
      </c>
      <c r="Y110" s="211">
        <f t="shared" si="50"/>
        <v>0</v>
      </c>
      <c r="Z110" s="209">
        <f t="shared" si="50"/>
        <v>0</v>
      </c>
      <c r="AA110" s="209">
        <f t="shared" si="50"/>
        <v>0</v>
      </c>
      <c r="AB110" s="209">
        <f t="shared" si="50"/>
        <v>0</v>
      </c>
      <c r="AC110" s="209">
        <f t="shared" si="50"/>
        <v>0</v>
      </c>
      <c r="AD110" s="209">
        <f t="shared" si="50"/>
        <v>0</v>
      </c>
      <c r="AE110" s="209">
        <f t="shared" si="51"/>
        <v>0</v>
      </c>
      <c r="AF110" s="209">
        <f t="shared" si="52"/>
        <v>0</v>
      </c>
      <c r="AG110" s="209">
        <f t="shared" si="52"/>
        <v>0</v>
      </c>
      <c r="AH110" s="209">
        <f t="shared" si="52"/>
        <v>0</v>
      </c>
      <c r="AI110" s="209">
        <f t="shared" si="52"/>
        <v>0</v>
      </c>
      <c r="AJ110" s="209">
        <f t="shared" si="52"/>
        <v>0</v>
      </c>
      <c r="AK110" s="209">
        <f t="shared" si="52"/>
        <v>0</v>
      </c>
      <c r="AL110" s="210">
        <f t="shared" si="52"/>
        <v>0</v>
      </c>
      <c r="BG110" s="65"/>
      <c r="BH110" s="65"/>
      <c r="BI110" s="65"/>
      <c r="BJ110" s="65"/>
      <c r="BK110" s="65"/>
      <c r="BL110" s="65"/>
      <c r="BM110" s="65"/>
      <c r="BN110" s="65"/>
      <c r="BO110" s="65"/>
      <c r="BP110" s="65"/>
      <c r="BQ110" s="65"/>
      <c r="BR110" s="65"/>
      <c r="BS110" s="65"/>
      <c r="BT110" s="65"/>
    </row>
    <row r="111" spans="2:86" ht="24" customHeight="1">
      <c r="B111" s="1172"/>
      <c r="C111" s="330">
        <v>107</v>
      </c>
      <c r="D111" s="351" t="str">
        <f>IF('入力③（固定資産台帳）'!CD111=1,'入力③（固定資産台帳）'!C111,"")</f>
        <v/>
      </c>
      <c r="E111" s="352">
        <f>IF('入力③（固定資産台帳）'!CD111=1,'入力③（固定資産台帳）'!D111,0)</f>
        <v>0</v>
      </c>
      <c r="F111" s="353">
        <f>IF('入力③（固定資産台帳）'!CD111=1,'入力③（固定資産台帳）'!F111,0)</f>
        <v>0</v>
      </c>
      <c r="G111" s="60"/>
      <c r="H111" s="60" t="s">
        <v>248</v>
      </c>
      <c r="I111" s="63"/>
      <c r="J111" s="172"/>
      <c r="K111" s="169"/>
      <c r="L111" s="209">
        <f t="shared" si="49"/>
        <v>0</v>
      </c>
      <c r="M111" s="209">
        <f t="shared" si="49"/>
        <v>0</v>
      </c>
      <c r="N111" s="209">
        <f t="shared" si="49"/>
        <v>0</v>
      </c>
      <c r="O111" s="209">
        <f t="shared" si="49"/>
        <v>0</v>
      </c>
      <c r="P111" s="209">
        <f t="shared" si="49"/>
        <v>0</v>
      </c>
      <c r="Q111" s="209">
        <f t="shared" si="49"/>
        <v>0</v>
      </c>
      <c r="R111" s="209">
        <f t="shared" si="49"/>
        <v>0</v>
      </c>
      <c r="S111" s="209">
        <f t="shared" si="49"/>
        <v>0</v>
      </c>
      <c r="T111" s="209">
        <f t="shared" si="49"/>
        <v>0</v>
      </c>
      <c r="U111" s="209">
        <f t="shared" si="49"/>
        <v>0</v>
      </c>
      <c r="V111" s="209">
        <f t="shared" si="49"/>
        <v>0</v>
      </c>
      <c r="W111" s="209">
        <f t="shared" si="49"/>
        <v>0</v>
      </c>
      <c r="X111" s="210">
        <f t="shared" si="49"/>
        <v>0</v>
      </c>
      <c r="Y111" s="211">
        <f t="shared" si="50"/>
        <v>0</v>
      </c>
      <c r="Z111" s="209">
        <f t="shared" si="50"/>
        <v>0</v>
      </c>
      <c r="AA111" s="209">
        <f t="shared" si="50"/>
        <v>0</v>
      </c>
      <c r="AB111" s="209">
        <f t="shared" si="50"/>
        <v>0</v>
      </c>
      <c r="AC111" s="209">
        <f t="shared" si="50"/>
        <v>0</v>
      </c>
      <c r="AD111" s="209">
        <f t="shared" si="50"/>
        <v>0</v>
      </c>
      <c r="AE111" s="209">
        <f t="shared" si="51"/>
        <v>0</v>
      </c>
      <c r="AF111" s="209">
        <f t="shared" si="52"/>
        <v>0</v>
      </c>
      <c r="AG111" s="209">
        <f t="shared" si="52"/>
        <v>0</v>
      </c>
      <c r="AH111" s="209">
        <f t="shared" si="52"/>
        <v>0</v>
      </c>
      <c r="AI111" s="209">
        <f t="shared" si="52"/>
        <v>0</v>
      </c>
      <c r="AJ111" s="209">
        <f t="shared" si="52"/>
        <v>0</v>
      </c>
      <c r="AK111" s="209">
        <f t="shared" si="52"/>
        <v>0</v>
      </c>
      <c r="AL111" s="210">
        <f t="shared" si="52"/>
        <v>0</v>
      </c>
      <c r="BG111" s="65"/>
      <c r="BH111" s="65"/>
      <c r="BI111" s="65"/>
      <c r="BJ111" s="65"/>
      <c r="BK111" s="65"/>
      <c r="BL111" s="65"/>
      <c r="BM111" s="65"/>
      <c r="BN111" s="65"/>
      <c r="BO111" s="65"/>
      <c r="BP111" s="65"/>
      <c r="BQ111" s="65"/>
      <c r="BR111" s="65"/>
      <c r="BS111" s="65"/>
      <c r="BT111" s="65"/>
    </row>
    <row r="112" spans="2:86" ht="24" customHeight="1">
      <c r="B112" s="1172"/>
      <c r="C112" s="330">
        <v>108</v>
      </c>
      <c r="D112" s="351" t="str">
        <f>IF('入力③（固定資産台帳）'!CD112=1,'入力③（固定資産台帳）'!C112,"")</f>
        <v/>
      </c>
      <c r="E112" s="352">
        <f>IF('入力③（固定資産台帳）'!CD112=1,'入力③（固定資産台帳）'!D112,0)</f>
        <v>0</v>
      </c>
      <c r="F112" s="353">
        <f>IF('入力③（固定資産台帳）'!CD112=1,'入力③（固定資産台帳）'!F112,0)</f>
        <v>0</v>
      </c>
      <c r="G112" s="60"/>
      <c r="H112" s="60" t="s">
        <v>248</v>
      </c>
      <c r="I112" s="63"/>
      <c r="J112" s="172"/>
      <c r="K112" s="169"/>
      <c r="L112" s="209">
        <f t="shared" si="49"/>
        <v>0</v>
      </c>
      <c r="M112" s="209">
        <f t="shared" si="49"/>
        <v>0</v>
      </c>
      <c r="N112" s="209">
        <f t="shared" si="49"/>
        <v>0</v>
      </c>
      <c r="O112" s="209">
        <f t="shared" si="49"/>
        <v>0</v>
      </c>
      <c r="P112" s="209">
        <f t="shared" si="49"/>
        <v>0</v>
      </c>
      <c r="Q112" s="209">
        <f t="shared" si="49"/>
        <v>0</v>
      </c>
      <c r="R112" s="209">
        <f t="shared" si="49"/>
        <v>0</v>
      </c>
      <c r="S112" s="209">
        <f t="shared" si="49"/>
        <v>0</v>
      </c>
      <c r="T112" s="209">
        <f t="shared" si="49"/>
        <v>0</v>
      </c>
      <c r="U112" s="209">
        <f t="shared" si="49"/>
        <v>0</v>
      </c>
      <c r="V112" s="209">
        <f t="shared" si="49"/>
        <v>0</v>
      </c>
      <c r="W112" s="209">
        <f t="shared" si="49"/>
        <v>0</v>
      </c>
      <c r="X112" s="210">
        <f t="shared" si="49"/>
        <v>0</v>
      </c>
      <c r="Y112" s="211">
        <f t="shared" si="50"/>
        <v>0</v>
      </c>
      <c r="Z112" s="209">
        <f t="shared" si="50"/>
        <v>0</v>
      </c>
      <c r="AA112" s="209">
        <f t="shared" si="50"/>
        <v>0</v>
      </c>
      <c r="AB112" s="209">
        <f t="shared" si="50"/>
        <v>0</v>
      </c>
      <c r="AC112" s="209">
        <f t="shared" si="50"/>
        <v>0</v>
      </c>
      <c r="AD112" s="209">
        <f t="shared" si="50"/>
        <v>0</v>
      </c>
      <c r="AE112" s="209">
        <f t="shared" si="51"/>
        <v>0</v>
      </c>
      <c r="AF112" s="209">
        <f t="shared" si="52"/>
        <v>0</v>
      </c>
      <c r="AG112" s="209">
        <f t="shared" si="52"/>
        <v>0</v>
      </c>
      <c r="AH112" s="209">
        <f t="shared" si="52"/>
        <v>0</v>
      </c>
      <c r="AI112" s="209">
        <f t="shared" si="52"/>
        <v>0</v>
      </c>
      <c r="AJ112" s="209">
        <f t="shared" si="52"/>
        <v>0</v>
      </c>
      <c r="AK112" s="209">
        <f t="shared" si="52"/>
        <v>0</v>
      </c>
      <c r="AL112" s="210">
        <f t="shared" si="52"/>
        <v>0</v>
      </c>
      <c r="BG112" s="65"/>
      <c r="BH112" s="65"/>
      <c r="BI112" s="65"/>
      <c r="BJ112" s="65"/>
      <c r="BK112" s="65"/>
      <c r="BL112" s="65"/>
      <c r="BM112" s="65"/>
      <c r="BN112" s="65"/>
      <c r="BO112" s="65"/>
      <c r="BP112" s="65"/>
      <c r="BQ112" s="65"/>
      <c r="BR112" s="65"/>
      <c r="BS112" s="65"/>
      <c r="BT112" s="65"/>
    </row>
    <row r="113" spans="2:72" ht="24" customHeight="1">
      <c r="B113" s="1172"/>
      <c r="C113" s="330">
        <v>109</v>
      </c>
      <c r="D113" s="351" t="str">
        <f>IF('入力③（固定資産台帳）'!CD113=1,'入力③（固定資産台帳）'!C113,"")</f>
        <v/>
      </c>
      <c r="E113" s="352">
        <f>IF('入力③（固定資産台帳）'!CD113=1,'入力③（固定資産台帳）'!D113,0)</f>
        <v>0</v>
      </c>
      <c r="F113" s="353">
        <f>IF('入力③（固定資産台帳）'!CD113=1,'入力③（固定資産台帳）'!F113,0)</f>
        <v>0</v>
      </c>
      <c r="G113" s="60"/>
      <c r="H113" s="60" t="s">
        <v>248</v>
      </c>
      <c r="I113" s="63"/>
      <c r="J113" s="172"/>
      <c r="K113" s="169"/>
      <c r="L113" s="209">
        <f t="shared" si="49"/>
        <v>0</v>
      </c>
      <c r="M113" s="209">
        <f t="shared" si="49"/>
        <v>0</v>
      </c>
      <c r="N113" s="209">
        <f t="shared" si="49"/>
        <v>0</v>
      </c>
      <c r="O113" s="209">
        <f t="shared" si="49"/>
        <v>0</v>
      </c>
      <c r="P113" s="209">
        <f t="shared" si="49"/>
        <v>0</v>
      </c>
      <c r="Q113" s="209">
        <f t="shared" si="49"/>
        <v>0</v>
      </c>
      <c r="R113" s="209">
        <f t="shared" si="49"/>
        <v>0</v>
      </c>
      <c r="S113" s="209">
        <f t="shared" si="49"/>
        <v>0</v>
      </c>
      <c r="T113" s="209">
        <f t="shared" si="49"/>
        <v>0</v>
      </c>
      <c r="U113" s="209">
        <f t="shared" si="49"/>
        <v>0</v>
      </c>
      <c r="V113" s="209">
        <f t="shared" si="49"/>
        <v>0</v>
      </c>
      <c r="W113" s="209">
        <f t="shared" si="49"/>
        <v>0</v>
      </c>
      <c r="X113" s="210">
        <f t="shared" si="49"/>
        <v>0</v>
      </c>
      <c r="Y113" s="211">
        <f t="shared" si="50"/>
        <v>0</v>
      </c>
      <c r="Z113" s="209">
        <f t="shared" si="50"/>
        <v>0</v>
      </c>
      <c r="AA113" s="209">
        <f t="shared" si="50"/>
        <v>0</v>
      </c>
      <c r="AB113" s="209">
        <f t="shared" si="50"/>
        <v>0</v>
      </c>
      <c r="AC113" s="209">
        <f t="shared" si="50"/>
        <v>0</v>
      </c>
      <c r="AD113" s="209">
        <f t="shared" si="50"/>
        <v>0</v>
      </c>
      <c r="AE113" s="209">
        <f t="shared" si="51"/>
        <v>0</v>
      </c>
      <c r="AF113" s="209">
        <f t="shared" si="52"/>
        <v>0</v>
      </c>
      <c r="AG113" s="209">
        <f t="shared" si="52"/>
        <v>0</v>
      </c>
      <c r="AH113" s="209">
        <f t="shared" si="52"/>
        <v>0</v>
      </c>
      <c r="AI113" s="209">
        <f t="shared" si="52"/>
        <v>0</v>
      </c>
      <c r="AJ113" s="209">
        <f t="shared" si="52"/>
        <v>0</v>
      </c>
      <c r="AK113" s="209">
        <f t="shared" si="52"/>
        <v>0</v>
      </c>
      <c r="AL113" s="210">
        <f t="shared" si="52"/>
        <v>0</v>
      </c>
      <c r="BG113" s="65"/>
      <c r="BH113" s="65"/>
      <c r="BI113" s="65"/>
      <c r="BJ113" s="65"/>
      <c r="BK113" s="65"/>
      <c r="BL113" s="65"/>
      <c r="BM113" s="65"/>
      <c r="BN113" s="65"/>
      <c r="BO113" s="65"/>
      <c r="BP113" s="65"/>
      <c r="BQ113" s="65"/>
      <c r="BR113" s="65"/>
      <c r="BS113" s="65"/>
      <c r="BT113" s="65"/>
    </row>
    <row r="114" spans="2:72" ht="24" customHeight="1">
      <c r="B114" s="1172"/>
      <c r="C114" s="330">
        <v>110</v>
      </c>
      <c r="D114" s="351" t="str">
        <f>IF('入力③（固定資産台帳）'!CD114=1,'入力③（固定資産台帳）'!C114,"")</f>
        <v/>
      </c>
      <c r="E114" s="352">
        <f>IF('入力③（固定資産台帳）'!CD114=1,'入力③（固定資産台帳）'!D114,0)</f>
        <v>0</v>
      </c>
      <c r="F114" s="353">
        <f>IF('入力③（固定資産台帳）'!CD114=1,'入力③（固定資産台帳）'!F114,0)</f>
        <v>0</v>
      </c>
      <c r="G114" s="60"/>
      <c r="H114" s="60" t="s">
        <v>248</v>
      </c>
      <c r="I114" s="63"/>
      <c r="J114" s="172"/>
      <c r="K114" s="169"/>
      <c r="L114" s="209">
        <f t="shared" si="49"/>
        <v>0</v>
      </c>
      <c r="M114" s="209">
        <f t="shared" si="49"/>
        <v>0</v>
      </c>
      <c r="N114" s="209">
        <f t="shared" si="49"/>
        <v>0</v>
      </c>
      <c r="O114" s="209">
        <f t="shared" si="49"/>
        <v>0</v>
      </c>
      <c r="P114" s="209">
        <f t="shared" si="49"/>
        <v>0</v>
      </c>
      <c r="Q114" s="209">
        <f t="shared" si="49"/>
        <v>0</v>
      </c>
      <c r="R114" s="209">
        <f t="shared" si="49"/>
        <v>0</v>
      </c>
      <c r="S114" s="209">
        <f t="shared" si="49"/>
        <v>0</v>
      </c>
      <c r="T114" s="209">
        <f t="shared" si="49"/>
        <v>0</v>
      </c>
      <c r="U114" s="209">
        <f t="shared" si="49"/>
        <v>0</v>
      </c>
      <c r="V114" s="209">
        <f t="shared" si="49"/>
        <v>0</v>
      </c>
      <c r="W114" s="209">
        <f t="shared" si="49"/>
        <v>0</v>
      </c>
      <c r="X114" s="210">
        <f t="shared" si="49"/>
        <v>0</v>
      </c>
      <c r="Y114" s="211">
        <f t="shared" si="50"/>
        <v>0</v>
      </c>
      <c r="Z114" s="209">
        <f t="shared" si="50"/>
        <v>0</v>
      </c>
      <c r="AA114" s="209">
        <f t="shared" si="50"/>
        <v>0</v>
      </c>
      <c r="AB114" s="209">
        <f t="shared" si="50"/>
        <v>0</v>
      </c>
      <c r="AC114" s="209">
        <f t="shared" si="50"/>
        <v>0</v>
      </c>
      <c r="AD114" s="209">
        <f t="shared" si="50"/>
        <v>0</v>
      </c>
      <c r="AE114" s="209">
        <f t="shared" si="51"/>
        <v>0</v>
      </c>
      <c r="AF114" s="209">
        <f t="shared" si="52"/>
        <v>0</v>
      </c>
      <c r="AG114" s="209">
        <f t="shared" si="52"/>
        <v>0</v>
      </c>
      <c r="AH114" s="209">
        <f t="shared" si="52"/>
        <v>0</v>
      </c>
      <c r="AI114" s="209">
        <f t="shared" si="52"/>
        <v>0</v>
      </c>
      <c r="AJ114" s="209">
        <f t="shared" si="52"/>
        <v>0</v>
      </c>
      <c r="AK114" s="209">
        <f t="shared" si="52"/>
        <v>0</v>
      </c>
      <c r="AL114" s="210">
        <f t="shared" si="52"/>
        <v>0</v>
      </c>
      <c r="BG114" s="65"/>
      <c r="BH114" s="65"/>
      <c r="BI114" s="65"/>
      <c r="BJ114" s="65"/>
      <c r="BK114" s="65"/>
      <c r="BL114" s="65"/>
      <c r="BM114" s="65"/>
      <c r="BN114" s="65"/>
      <c r="BO114" s="65"/>
      <c r="BP114" s="65"/>
      <c r="BQ114" s="65"/>
      <c r="BR114" s="65"/>
      <c r="BS114" s="65"/>
      <c r="BT114" s="65"/>
    </row>
    <row r="115" spans="2:72" ht="24" customHeight="1">
      <c r="B115" s="1172"/>
      <c r="C115" s="330">
        <v>111</v>
      </c>
      <c r="D115" s="351" t="str">
        <f>IF('入力③（固定資産台帳）'!CD115=1,'入力③（固定資産台帳）'!C115,"")</f>
        <v/>
      </c>
      <c r="E115" s="352">
        <f>IF('入力③（固定資産台帳）'!CD115=1,'入力③（固定資産台帳）'!D115,0)</f>
        <v>0</v>
      </c>
      <c r="F115" s="353">
        <f>IF('入力③（固定資産台帳）'!CD115=1,'入力③（固定資産台帳）'!F115,0)</f>
        <v>0</v>
      </c>
      <c r="G115" s="60"/>
      <c r="H115" s="60" t="s">
        <v>248</v>
      </c>
      <c r="I115" s="63"/>
      <c r="J115" s="172"/>
      <c r="K115" s="169"/>
      <c r="L115" s="209">
        <f t="shared" si="49"/>
        <v>0</v>
      </c>
      <c r="M115" s="209">
        <f t="shared" si="49"/>
        <v>0</v>
      </c>
      <c r="N115" s="209">
        <f t="shared" si="49"/>
        <v>0</v>
      </c>
      <c r="O115" s="209">
        <f t="shared" si="49"/>
        <v>0</v>
      </c>
      <c r="P115" s="209">
        <f t="shared" si="49"/>
        <v>0</v>
      </c>
      <c r="Q115" s="209">
        <f t="shared" si="49"/>
        <v>0</v>
      </c>
      <c r="R115" s="209">
        <f t="shared" si="49"/>
        <v>0</v>
      </c>
      <c r="S115" s="209">
        <f t="shared" si="49"/>
        <v>0</v>
      </c>
      <c r="T115" s="209">
        <f t="shared" si="49"/>
        <v>0</v>
      </c>
      <c r="U115" s="209">
        <f t="shared" si="49"/>
        <v>0</v>
      </c>
      <c r="V115" s="209">
        <f t="shared" si="49"/>
        <v>0</v>
      </c>
      <c r="W115" s="209">
        <f t="shared" si="49"/>
        <v>0</v>
      </c>
      <c r="X115" s="210">
        <f t="shared" si="49"/>
        <v>0</v>
      </c>
      <c r="Y115" s="211">
        <f t="shared" si="50"/>
        <v>0</v>
      </c>
      <c r="Z115" s="209">
        <f t="shared" si="50"/>
        <v>0</v>
      </c>
      <c r="AA115" s="209">
        <f t="shared" si="50"/>
        <v>0</v>
      </c>
      <c r="AB115" s="209">
        <f t="shared" si="50"/>
        <v>0</v>
      </c>
      <c r="AC115" s="209">
        <f t="shared" si="50"/>
        <v>0</v>
      </c>
      <c r="AD115" s="209">
        <f t="shared" si="50"/>
        <v>0</v>
      </c>
      <c r="AE115" s="209">
        <f t="shared" si="51"/>
        <v>0</v>
      </c>
      <c r="AF115" s="209">
        <f t="shared" si="52"/>
        <v>0</v>
      </c>
      <c r="AG115" s="209">
        <f t="shared" si="52"/>
        <v>0</v>
      </c>
      <c r="AH115" s="209">
        <f t="shared" si="52"/>
        <v>0</v>
      </c>
      <c r="AI115" s="209">
        <f t="shared" si="52"/>
        <v>0</v>
      </c>
      <c r="AJ115" s="209">
        <f t="shared" si="52"/>
        <v>0</v>
      </c>
      <c r="AK115" s="209">
        <f t="shared" si="52"/>
        <v>0</v>
      </c>
      <c r="AL115" s="210">
        <f t="shared" si="52"/>
        <v>0</v>
      </c>
      <c r="BG115" s="65"/>
      <c r="BH115" s="65"/>
      <c r="BI115" s="65"/>
      <c r="BJ115" s="65"/>
      <c r="BK115" s="65"/>
      <c r="BL115" s="65"/>
      <c r="BM115" s="65"/>
      <c r="BN115" s="65"/>
      <c r="BO115" s="65"/>
      <c r="BP115" s="65"/>
      <c r="BQ115" s="65"/>
      <c r="BR115" s="65"/>
      <c r="BS115" s="65"/>
      <c r="BT115" s="65"/>
    </row>
    <row r="116" spans="2:72" ht="24" customHeight="1">
      <c r="B116" s="1172"/>
      <c r="C116" s="330">
        <v>112</v>
      </c>
      <c r="D116" s="351" t="str">
        <f>IF('入力③（固定資産台帳）'!CD116=1,'入力③（固定資産台帳）'!C116,"")</f>
        <v/>
      </c>
      <c r="E116" s="352">
        <f>IF('入力③（固定資産台帳）'!CD116=1,'入力③（固定資産台帳）'!D116,0)</f>
        <v>0</v>
      </c>
      <c r="F116" s="353">
        <f>IF('入力③（固定資産台帳）'!CD116=1,'入力③（固定資産台帳）'!F116,0)</f>
        <v>0</v>
      </c>
      <c r="G116" s="60"/>
      <c r="H116" s="60" t="s">
        <v>248</v>
      </c>
      <c r="I116" s="63"/>
      <c r="J116" s="172"/>
      <c r="K116" s="169"/>
      <c r="L116" s="209">
        <f t="shared" si="49"/>
        <v>0</v>
      </c>
      <c r="M116" s="209">
        <f t="shared" si="49"/>
        <v>0</v>
      </c>
      <c r="N116" s="209">
        <f t="shared" si="49"/>
        <v>0</v>
      </c>
      <c r="O116" s="209">
        <f t="shared" si="49"/>
        <v>0</v>
      </c>
      <c r="P116" s="209">
        <f t="shared" si="49"/>
        <v>0</v>
      </c>
      <c r="Q116" s="209">
        <f t="shared" si="49"/>
        <v>0</v>
      </c>
      <c r="R116" s="209">
        <f t="shared" si="49"/>
        <v>0</v>
      </c>
      <c r="S116" s="209">
        <f t="shared" si="49"/>
        <v>0</v>
      </c>
      <c r="T116" s="209">
        <f t="shared" si="49"/>
        <v>0</v>
      </c>
      <c r="U116" s="209">
        <f t="shared" si="49"/>
        <v>0</v>
      </c>
      <c r="V116" s="209">
        <f t="shared" si="49"/>
        <v>0</v>
      </c>
      <c r="W116" s="209">
        <f t="shared" si="49"/>
        <v>0</v>
      </c>
      <c r="X116" s="210">
        <f t="shared" si="49"/>
        <v>0</v>
      </c>
      <c r="Y116" s="211">
        <f t="shared" si="50"/>
        <v>0</v>
      </c>
      <c r="Z116" s="209">
        <f t="shared" si="50"/>
        <v>0</v>
      </c>
      <c r="AA116" s="209">
        <f t="shared" si="50"/>
        <v>0</v>
      </c>
      <c r="AB116" s="209">
        <f t="shared" si="50"/>
        <v>0</v>
      </c>
      <c r="AC116" s="209">
        <f t="shared" si="50"/>
        <v>0</v>
      </c>
      <c r="AD116" s="209">
        <f t="shared" si="50"/>
        <v>0</v>
      </c>
      <c r="AE116" s="209">
        <f t="shared" si="51"/>
        <v>0</v>
      </c>
      <c r="AF116" s="209">
        <f t="shared" si="52"/>
        <v>0</v>
      </c>
      <c r="AG116" s="209">
        <f t="shared" si="52"/>
        <v>0</v>
      </c>
      <c r="AH116" s="209">
        <f t="shared" si="52"/>
        <v>0</v>
      </c>
      <c r="AI116" s="209">
        <f t="shared" si="52"/>
        <v>0</v>
      </c>
      <c r="AJ116" s="209">
        <f t="shared" si="52"/>
        <v>0</v>
      </c>
      <c r="AK116" s="209">
        <f t="shared" si="52"/>
        <v>0</v>
      </c>
      <c r="AL116" s="210">
        <f t="shared" si="52"/>
        <v>0</v>
      </c>
      <c r="BG116" s="65"/>
      <c r="BH116" s="65"/>
      <c r="BI116" s="65"/>
      <c r="BJ116" s="65"/>
      <c r="BK116" s="65"/>
      <c r="BL116" s="65"/>
      <c r="BM116" s="65"/>
      <c r="BN116" s="65"/>
      <c r="BO116" s="65"/>
      <c r="BP116" s="65"/>
      <c r="BQ116" s="65"/>
      <c r="BR116" s="65"/>
      <c r="BS116" s="65"/>
      <c r="BT116" s="65"/>
    </row>
    <row r="117" spans="2:72" ht="24" customHeight="1">
      <c r="B117" s="1172"/>
      <c r="C117" s="330">
        <v>113</v>
      </c>
      <c r="D117" s="351" t="str">
        <f>IF('入力③（固定資産台帳）'!CD117=1,'入力③（固定資産台帳）'!C117,"")</f>
        <v/>
      </c>
      <c r="E117" s="352">
        <f>IF('入力③（固定資産台帳）'!CD117=1,'入力③（固定資産台帳）'!D117,0)</f>
        <v>0</v>
      </c>
      <c r="F117" s="353">
        <f>IF('入力③（固定資産台帳）'!CD117=1,'入力③（固定資産台帳）'!F117,0)</f>
        <v>0</v>
      </c>
      <c r="G117" s="60"/>
      <c r="H117" s="60" t="s">
        <v>248</v>
      </c>
      <c r="I117" s="63"/>
      <c r="J117" s="172"/>
      <c r="K117" s="169"/>
      <c r="L117" s="209">
        <f t="shared" si="49"/>
        <v>0</v>
      </c>
      <c r="M117" s="209">
        <f t="shared" si="49"/>
        <v>0</v>
      </c>
      <c r="N117" s="209">
        <f t="shared" si="49"/>
        <v>0</v>
      </c>
      <c r="O117" s="209">
        <f t="shared" si="49"/>
        <v>0</v>
      </c>
      <c r="P117" s="209">
        <f t="shared" si="49"/>
        <v>0</v>
      </c>
      <c r="Q117" s="209">
        <f t="shared" si="49"/>
        <v>0</v>
      </c>
      <c r="R117" s="209">
        <f t="shared" si="49"/>
        <v>0</v>
      </c>
      <c r="S117" s="209">
        <f t="shared" si="49"/>
        <v>0</v>
      </c>
      <c r="T117" s="209">
        <f t="shared" si="49"/>
        <v>0</v>
      </c>
      <c r="U117" s="209">
        <f t="shared" si="49"/>
        <v>0</v>
      </c>
      <c r="V117" s="209">
        <f t="shared" si="49"/>
        <v>0</v>
      </c>
      <c r="W117" s="209">
        <f t="shared" si="49"/>
        <v>0</v>
      </c>
      <c r="X117" s="210">
        <f t="shared" si="49"/>
        <v>0</v>
      </c>
      <c r="Y117" s="211">
        <f t="shared" si="50"/>
        <v>0</v>
      </c>
      <c r="Z117" s="209">
        <f t="shared" si="50"/>
        <v>0</v>
      </c>
      <c r="AA117" s="209">
        <f t="shared" si="50"/>
        <v>0</v>
      </c>
      <c r="AB117" s="209">
        <f t="shared" si="50"/>
        <v>0</v>
      </c>
      <c r="AC117" s="209">
        <f t="shared" si="50"/>
        <v>0</v>
      </c>
      <c r="AD117" s="209">
        <f t="shared" si="50"/>
        <v>0</v>
      </c>
      <c r="AE117" s="209">
        <f t="shared" si="51"/>
        <v>0</v>
      </c>
      <c r="AF117" s="209">
        <f t="shared" si="52"/>
        <v>0</v>
      </c>
      <c r="AG117" s="209">
        <f t="shared" si="52"/>
        <v>0</v>
      </c>
      <c r="AH117" s="209">
        <f t="shared" si="52"/>
        <v>0</v>
      </c>
      <c r="AI117" s="209">
        <f t="shared" si="52"/>
        <v>0</v>
      </c>
      <c r="AJ117" s="209">
        <f t="shared" si="52"/>
        <v>0</v>
      </c>
      <c r="AK117" s="209">
        <f t="shared" si="52"/>
        <v>0</v>
      </c>
      <c r="AL117" s="210">
        <f t="shared" si="52"/>
        <v>0</v>
      </c>
      <c r="BG117" s="65"/>
      <c r="BH117" s="65"/>
      <c r="BI117" s="65"/>
      <c r="BJ117" s="65"/>
      <c r="BK117" s="65"/>
      <c r="BL117" s="65"/>
      <c r="BM117" s="65"/>
      <c r="BN117" s="65"/>
      <c r="BO117" s="65"/>
      <c r="BP117" s="65"/>
      <c r="BQ117" s="65"/>
      <c r="BR117" s="65"/>
      <c r="BS117" s="65"/>
      <c r="BT117" s="65"/>
    </row>
    <row r="118" spans="2:72" ht="24" customHeight="1">
      <c r="B118" s="1172"/>
      <c r="C118" s="330">
        <v>114</v>
      </c>
      <c r="D118" s="351" t="str">
        <f>IF('入力③（固定資産台帳）'!CD118=1,'入力③（固定資産台帳）'!C118,"")</f>
        <v/>
      </c>
      <c r="E118" s="352">
        <f>IF('入力③（固定資産台帳）'!CD118=1,'入力③（固定資産台帳）'!D118,0)</f>
        <v>0</v>
      </c>
      <c r="F118" s="353">
        <f>IF('入力③（固定資産台帳）'!CD118=1,'入力③（固定資産台帳）'!F118,0)</f>
        <v>0</v>
      </c>
      <c r="G118" s="60"/>
      <c r="H118" s="60" t="s">
        <v>248</v>
      </c>
      <c r="I118" s="63"/>
      <c r="J118" s="172"/>
      <c r="K118" s="169"/>
      <c r="L118" s="209">
        <f t="shared" si="49"/>
        <v>0</v>
      </c>
      <c r="M118" s="209">
        <f t="shared" si="49"/>
        <v>0</v>
      </c>
      <c r="N118" s="209">
        <f t="shared" si="49"/>
        <v>0</v>
      </c>
      <c r="O118" s="209">
        <f t="shared" si="49"/>
        <v>0</v>
      </c>
      <c r="P118" s="209">
        <f t="shared" si="49"/>
        <v>0</v>
      </c>
      <c r="Q118" s="209">
        <f t="shared" si="49"/>
        <v>0</v>
      </c>
      <c r="R118" s="209">
        <f t="shared" si="49"/>
        <v>0</v>
      </c>
      <c r="S118" s="209">
        <f t="shared" si="49"/>
        <v>0</v>
      </c>
      <c r="T118" s="209">
        <f t="shared" si="49"/>
        <v>0</v>
      </c>
      <c r="U118" s="209">
        <f t="shared" si="49"/>
        <v>0</v>
      </c>
      <c r="V118" s="209">
        <f t="shared" si="49"/>
        <v>0</v>
      </c>
      <c r="W118" s="209">
        <f t="shared" si="49"/>
        <v>0</v>
      </c>
      <c r="X118" s="210">
        <f t="shared" si="49"/>
        <v>0</v>
      </c>
      <c r="Y118" s="211">
        <f t="shared" si="50"/>
        <v>0</v>
      </c>
      <c r="Z118" s="209">
        <f t="shared" si="50"/>
        <v>0</v>
      </c>
      <c r="AA118" s="209">
        <f t="shared" si="50"/>
        <v>0</v>
      </c>
      <c r="AB118" s="209">
        <f t="shared" si="50"/>
        <v>0</v>
      </c>
      <c r="AC118" s="209">
        <f t="shared" si="50"/>
        <v>0</v>
      </c>
      <c r="AD118" s="209">
        <f t="shared" si="50"/>
        <v>0</v>
      </c>
      <c r="AE118" s="209">
        <f t="shared" si="51"/>
        <v>0</v>
      </c>
      <c r="AF118" s="209">
        <f t="shared" si="52"/>
        <v>0</v>
      </c>
      <c r="AG118" s="209">
        <f t="shared" si="52"/>
        <v>0</v>
      </c>
      <c r="AH118" s="209">
        <f t="shared" si="52"/>
        <v>0</v>
      </c>
      <c r="AI118" s="209">
        <f t="shared" si="52"/>
        <v>0</v>
      </c>
      <c r="AJ118" s="209">
        <f t="shared" si="52"/>
        <v>0</v>
      </c>
      <c r="AK118" s="209">
        <f t="shared" si="52"/>
        <v>0</v>
      </c>
      <c r="AL118" s="210">
        <f t="shared" si="52"/>
        <v>0</v>
      </c>
      <c r="BG118" s="65"/>
      <c r="BH118" s="65"/>
      <c r="BI118" s="65"/>
      <c r="BJ118" s="65"/>
      <c r="BK118" s="65"/>
      <c r="BL118" s="65"/>
      <c r="BM118" s="65"/>
      <c r="BN118" s="65"/>
      <c r="BO118" s="65"/>
      <c r="BP118" s="65"/>
      <c r="BQ118" s="65"/>
      <c r="BR118" s="65"/>
      <c r="BS118" s="65"/>
      <c r="BT118" s="65"/>
    </row>
    <row r="119" spans="2:72" ht="24" customHeight="1">
      <c r="B119" s="1172"/>
      <c r="C119" s="330">
        <v>115</v>
      </c>
      <c r="D119" s="351" t="str">
        <f>IF('入力③（固定資産台帳）'!CD119=1,'入力③（固定資産台帳）'!C119,"")</f>
        <v/>
      </c>
      <c r="E119" s="352">
        <f>IF('入力③（固定資産台帳）'!CD119=1,'入力③（固定資産台帳）'!D119,0)</f>
        <v>0</v>
      </c>
      <c r="F119" s="353">
        <f>IF('入力③（固定資産台帳）'!CD119=1,'入力③（固定資産台帳）'!F119,0)</f>
        <v>0</v>
      </c>
      <c r="G119" s="60"/>
      <c r="H119" s="60" t="s">
        <v>248</v>
      </c>
      <c r="I119" s="63"/>
      <c r="J119" s="172"/>
      <c r="K119" s="169"/>
      <c r="L119" s="209">
        <f t="shared" si="49"/>
        <v>0</v>
      </c>
      <c r="M119" s="209">
        <f t="shared" si="49"/>
        <v>0</v>
      </c>
      <c r="N119" s="209">
        <f t="shared" si="49"/>
        <v>0</v>
      </c>
      <c r="O119" s="209">
        <f t="shared" si="49"/>
        <v>0</v>
      </c>
      <c r="P119" s="209">
        <f t="shared" si="49"/>
        <v>0</v>
      </c>
      <c r="Q119" s="209">
        <f t="shared" si="49"/>
        <v>0</v>
      </c>
      <c r="R119" s="209">
        <f t="shared" si="49"/>
        <v>0</v>
      </c>
      <c r="S119" s="209">
        <f t="shared" si="49"/>
        <v>0</v>
      </c>
      <c r="T119" s="209">
        <f t="shared" si="49"/>
        <v>0</v>
      </c>
      <c r="U119" s="209">
        <f t="shared" si="49"/>
        <v>0</v>
      </c>
      <c r="V119" s="209">
        <f t="shared" si="49"/>
        <v>0</v>
      </c>
      <c r="W119" s="209">
        <f t="shared" si="49"/>
        <v>0</v>
      </c>
      <c r="X119" s="210">
        <f t="shared" si="49"/>
        <v>0</v>
      </c>
      <c r="Y119" s="211">
        <f t="shared" si="50"/>
        <v>0</v>
      </c>
      <c r="Z119" s="209">
        <f t="shared" si="50"/>
        <v>0</v>
      </c>
      <c r="AA119" s="209">
        <f t="shared" si="50"/>
        <v>0</v>
      </c>
      <c r="AB119" s="209">
        <f t="shared" si="50"/>
        <v>0</v>
      </c>
      <c r="AC119" s="209">
        <f t="shared" si="50"/>
        <v>0</v>
      </c>
      <c r="AD119" s="209">
        <f t="shared" si="50"/>
        <v>0</v>
      </c>
      <c r="AE119" s="209">
        <f t="shared" si="51"/>
        <v>0</v>
      </c>
      <c r="AF119" s="209">
        <f t="shared" si="52"/>
        <v>0</v>
      </c>
      <c r="AG119" s="209">
        <f t="shared" si="52"/>
        <v>0</v>
      </c>
      <c r="AH119" s="209">
        <f t="shared" si="52"/>
        <v>0</v>
      </c>
      <c r="AI119" s="209">
        <f t="shared" si="52"/>
        <v>0</v>
      </c>
      <c r="AJ119" s="209">
        <f t="shared" si="52"/>
        <v>0</v>
      </c>
      <c r="AK119" s="209">
        <f t="shared" si="52"/>
        <v>0</v>
      </c>
      <c r="AL119" s="210">
        <f t="shared" si="52"/>
        <v>0</v>
      </c>
      <c r="BG119" s="65"/>
      <c r="BH119" s="65"/>
      <c r="BI119" s="65"/>
      <c r="BJ119" s="65"/>
      <c r="BK119" s="65"/>
      <c r="BL119" s="65"/>
      <c r="BM119" s="65"/>
      <c r="BN119" s="65"/>
      <c r="BO119" s="65"/>
      <c r="BP119" s="65"/>
      <c r="BQ119" s="65"/>
      <c r="BR119" s="65"/>
      <c r="BS119" s="65"/>
      <c r="BT119" s="65"/>
    </row>
    <row r="120" spans="2:72" ht="24" customHeight="1">
      <c r="B120" s="1172"/>
      <c r="C120" s="330">
        <v>116</v>
      </c>
      <c r="D120" s="351" t="str">
        <f>IF('入力③（固定資産台帳）'!CD120=1,'入力③（固定資産台帳）'!C120,"")</f>
        <v/>
      </c>
      <c r="E120" s="352">
        <f>IF('入力③（固定資産台帳）'!CD120=1,'入力③（固定資産台帳）'!D120,0)</f>
        <v>0</v>
      </c>
      <c r="F120" s="353">
        <f>IF('入力③（固定資産台帳）'!CD120=1,'入力③（固定資産台帳）'!F120,0)</f>
        <v>0</v>
      </c>
      <c r="G120" s="60"/>
      <c r="H120" s="60" t="s">
        <v>248</v>
      </c>
      <c r="I120" s="63"/>
      <c r="J120" s="172"/>
      <c r="K120" s="169"/>
      <c r="L120" s="209">
        <f t="shared" si="49"/>
        <v>0</v>
      </c>
      <c r="M120" s="209">
        <f t="shared" si="49"/>
        <v>0</v>
      </c>
      <c r="N120" s="209">
        <f t="shared" si="49"/>
        <v>0</v>
      </c>
      <c r="O120" s="209">
        <f t="shared" si="49"/>
        <v>0</v>
      </c>
      <c r="P120" s="209">
        <f t="shared" si="49"/>
        <v>0</v>
      </c>
      <c r="Q120" s="209">
        <f t="shared" si="49"/>
        <v>0</v>
      </c>
      <c r="R120" s="209">
        <f t="shared" si="49"/>
        <v>0</v>
      </c>
      <c r="S120" s="209">
        <f t="shared" si="49"/>
        <v>0</v>
      </c>
      <c r="T120" s="209">
        <f t="shared" si="49"/>
        <v>0</v>
      </c>
      <c r="U120" s="209">
        <f t="shared" si="49"/>
        <v>0</v>
      </c>
      <c r="V120" s="209">
        <f t="shared" si="49"/>
        <v>0</v>
      </c>
      <c r="W120" s="209">
        <f t="shared" si="49"/>
        <v>0</v>
      </c>
      <c r="X120" s="210">
        <f t="shared" si="49"/>
        <v>0</v>
      </c>
      <c r="Y120" s="211">
        <f t="shared" si="50"/>
        <v>0</v>
      </c>
      <c r="Z120" s="209">
        <f t="shared" si="50"/>
        <v>0</v>
      </c>
      <c r="AA120" s="209">
        <f t="shared" si="50"/>
        <v>0</v>
      </c>
      <c r="AB120" s="209">
        <f t="shared" si="50"/>
        <v>0</v>
      </c>
      <c r="AC120" s="209">
        <f t="shared" si="50"/>
        <v>0</v>
      </c>
      <c r="AD120" s="209">
        <f t="shared" si="50"/>
        <v>0</v>
      </c>
      <c r="AE120" s="209">
        <f t="shared" si="51"/>
        <v>0</v>
      </c>
      <c r="AF120" s="209">
        <f t="shared" si="52"/>
        <v>0</v>
      </c>
      <c r="AG120" s="209">
        <f t="shared" si="52"/>
        <v>0</v>
      </c>
      <c r="AH120" s="209">
        <f t="shared" si="52"/>
        <v>0</v>
      </c>
      <c r="AI120" s="209">
        <f t="shared" si="52"/>
        <v>0</v>
      </c>
      <c r="AJ120" s="209">
        <f t="shared" si="52"/>
        <v>0</v>
      </c>
      <c r="AK120" s="209">
        <f t="shared" si="52"/>
        <v>0</v>
      </c>
      <c r="AL120" s="210">
        <f t="shared" si="52"/>
        <v>0</v>
      </c>
      <c r="BG120" s="65"/>
      <c r="BH120" s="65"/>
      <c r="BI120" s="65"/>
      <c r="BJ120" s="65"/>
      <c r="BK120" s="65"/>
      <c r="BL120" s="65"/>
      <c r="BM120" s="65"/>
      <c r="BN120" s="65"/>
      <c r="BO120" s="65"/>
      <c r="BP120" s="65"/>
      <c r="BQ120" s="65"/>
      <c r="BR120" s="65"/>
      <c r="BS120" s="65"/>
      <c r="BT120" s="65"/>
    </row>
    <row r="121" spans="2:72" ht="24" customHeight="1">
      <c r="B121" s="1172"/>
      <c r="C121" s="330">
        <v>117</v>
      </c>
      <c r="D121" s="351" t="str">
        <f>IF('入力③（固定資産台帳）'!CD121=1,'入力③（固定資産台帳）'!C121,"")</f>
        <v/>
      </c>
      <c r="E121" s="352">
        <f>IF('入力③（固定資産台帳）'!CD121=1,'入力③（固定資産台帳）'!D121,0)</f>
        <v>0</v>
      </c>
      <c r="F121" s="353">
        <f>IF('入力③（固定資産台帳）'!CD121=1,'入力③（固定資産台帳）'!F121,0)</f>
        <v>0</v>
      </c>
      <c r="G121" s="60"/>
      <c r="H121" s="60" t="s">
        <v>248</v>
      </c>
      <c r="I121" s="63"/>
      <c r="J121" s="172"/>
      <c r="K121" s="169"/>
      <c r="L121" s="209">
        <f t="shared" si="49"/>
        <v>0</v>
      </c>
      <c r="M121" s="209">
        <f t="shared" si="49"/>
        <v>0</v>
      </c>
      <c r="N121" s="209">
        <f t="shared" si="49"/>
        <v>0</v>
      </c>
      <c r="O121" s="209">
        <f t="shared" si="49"/>
        <v>0</v>
      </c>
      <c r="P121" s="209">
        <f t="shared" si="49"/>
        <v>0</v>
      </c>
      <c r="Q121" s="209">
        <f t="shared" si="49"/>
        <v>0</v>
      </c>
      <c r="R121" s="209">
        <f t="shared" si="49"/>
        <v>0</v>
      </c>
      <c r="S121" s="209">
        <f t="shared" si="49"/>
        <v>0</v>
      </c>
      <c r="T121" s="209">
        <f t="shared" si="49"/>
        <v>0</v>
      </c>
      <c r="U121" s="209">
        <f t="shared" si="49"/>
        <v>0</v>
      </c>
      <c r="V121" s="209">
        <f t="shared" si="49"/>
        <v>0</v>
      </c>
      <c r="W121" s="209">
        <f t="shared" si="49"/>
        <v>0</v>
      </c>
      <c r="X121" s="210">
        <f t="shared" si="49"/>
        <v>0</v>
      </c>
      <c r="Y121" s="211">
        <f t="shared" si="50"/>
        <v>0</v>
      </c>
      <c r="Z121" s="209">
        <f t="shared" si="50"/>
        <v>0</v>
      </c>
      <c r="AA121" s="209">
        <f t="shared" si="50"/>
        <v>0</v>
      </c>
      <c r="AB121" s="209">
        <f t="shared" si="50"/>
        <v>0</v>
      </c>
      <c r="AC121" s="209">
        <f t="shared" si="50"/>
        <v>0</v>
      </c>
      <c r="AD121" s="209">
        <f t="shared" si="50"/>
        <v>0</v>
      </c>
      <c r="AE121" s="209">
        <f t="shared" si="51"/>
        <v>0</v>
      </c>
      <c r="AF121" s="209">
        <f t="shared" si="52"/>
        <v>0</v>
      </c>
      <c r="AG121" s="209">
        <f t="shared" si="52"/>
        <v>0</v>
      </c>
      <c r="AH121" s="209">
        <f t="shared" si="52"/>
        <v>0</v>
      </c>
      <c r="AI121" s="209">
        <f t="shared" si="52"/>
        <v>0</v>
      </c>
      <c r="AJ121" s="209">
        <f t="shared" si="52"/>
        <v>0</v>
      </c>
      <c r="AK121" s="209">
        <f t="shared" si="52"/>
        <v>0</v>
      </c>
      <c r="AL121" s="210">
        <f t="shared" si="52"/>
        <v>0</v>
      </c>
      <c r="BG121" s="65"/>
      <c r="BH121" s="65"/>
      <c r="BI121" s="65"/>
      <c r="BJ121" s="65"/>
      <c r="BK121" s="65"/>
      <c r="BL121" s="65"/>
      <c r="BM121" s="65"/>
      <c r="BN121" s="65"/>
      <c r="BO121" s="65"/>
      <c r="BP121" s="65"/>
      <c r="BQ121" s="65"/>
      <c r="BR121" s="65"/>
      <c r="BS121" s="65"/>
      <c r="BT121" s="65"/>
    </row>
    <row r="122" spans="2:72" ht="24" customHeight="1">
      <c r="B122" s="1172"/>
      <c r="C122" s="330">
        <v>118</v>
      </c>
      <c r="D122" s="351" t="str">
        <f>IF('入力③（固定資産台帳）'!CD122=1,'入力③（固定資産台帳）'!C122,"")</f>
        <v/>
      </c>
      <c r="E122" s="352">
        <f>IF('入力③（固定資産台帳）'!CD122=1,'入力③（固定資産台帳）'!D122,0)</f>
        <v>0</v>
      </c>
      <c r="F122" s="353">
        <f>IF('入力③（固定資産台帳）'!CD122=1,'入力③（固定資産台帳）'!F122,0)</f>
        <v>0</v>
      </c>
      <c r="G122" s="60"/>
      <c r="H122" s="60" t="s">
        <v>248</v>
      </c>
      <c r="I122" s="63"/>
      <c r="J122" s="172"/>
      <c r="K122" s="169"/>
      <c r="L122" s="209">
        <f t="shared" si="49"/>
        <v>0</v>
      </c>
      <c r="M122" s="209">
        <f t="shared" si="49"/>
        <v>0</v>
      </c>
      <c r="N122" s="209">
        <f t="shared" si="49"/>
        <v>0</v>
      </c>
      <c r="O122" s="209">
        <f t="shared" si="49"/>
        <v>0</v>
      </c>
      <c r="P122" s="209">
        <f t="shared" si="49"/>
        <v>0</v>
      </c>
      <c r="Q122" s="209">
        <f t="shared" si="49"/>
        <v>0</v>
      </c>
      <c r="R122" s="209">
        <f t="shared" si="49"/>
        <v>0</v>
      </c>
      <c r="S122" s="209">
        <f t="shared" si="49"/>
        <v>0</v>
      </c>
      <c r="T122" s="209">
        <f t="shared" si="49"/>
        <v>0</v>
      </c>
      <c r="U122" s="209">
        <f t="shared" si="49"/>
        <v>0</v>
      </c>
      <c r="V122" s="209">
        <f t="shared" si="49"/>
        <v>0</v>
      </c>
      <c r="W122" s="209">
        <f t="shared" si="49"/>
        <v>0</v>
      </c>
      <c r="X122" s="210">
        <f t="shared" si="49"/>
        <v>0</v>
      </c>
      <c r="Y122" s="211">
        <f t="shared" si="50"/>
        <v>0</v>
      </c>
      <c r="Z122" s="209">
        <f t="shared" si="50"/>
        <v>0</v>
      </c>
      <c r="AA122" s="209">
        <f t="shared" si="50"/>
        <v>0</v>
      </c>
      <c r="AB122" s="209">
        <f t="shared" si="50"/>
        <v>0</v>
      </c>
      <c r="AC122" s="209">
        <f t="shared" si="50"/>
        <v>0</v>
      </c>
      <c r="AD122" s="209">
        <f t="shared" si="50"/>
        <v>0</v>
      </c>
      <c r="AE122" s="209">
        <f t="shared" si="51"/>
        <v>0</v>
      </c>
      <c r="AF122" s="209">
        <f t="shared" si="52"/>
        <v>0</v>
      </c>
      <c r="AG122" s="209">
        <f t="shared" si="52"/>
        <v>0</v>
      </c>
      <c r="AH122" s="209">
        <f t="shared" si="52"/>
        <v>0</v>
      </c>
      <c r="AI122" s="209">
        <f t="shared" si="52"/>
        <v>0</v>
      </c>
      <c r="AJ122" s="209">
        <f t="shared" si="52"/>
        <v>0</v>
      </c>
      <c r="AK122" s="209">
        <f t="shared" si="52"/>
        <v>0</v>
      </c>
      <c r="AL122" s="210">
        <f t="shared" si="52"/>
        <v>0</v>
      </c>
      <c r="BG122" s="65"/>
      <c r="BH122" s="65"/>
      <c r="BI122" s="65"/>
      <c r="BJ122" s="65"/>
      <c r="BK122" s="65"/>
      <c r="BL122" s="65"/>
      <c r="BM122" s="65"/>
      <c r="BN122" s="65"/>
      <c r="BO122" s="65"/>
      <c r="BP122" s="65"/>
      <c r="BQ122" s="65"/>
      <c r="BR122" s="65"/>
      <c r="BS122" s="65"/>
      <c r="BT122" s="65"/>
    </row>
    <row r="123" spans="2:72" ht="24" customHeight="1">
      <c r="B123" s="1172"/>
      <c r="C123" s="330">
        <v>119</v>
      </c>
      <c r="D123" s="351" t="str">
        <f>IF('入力③（固定資産台帳）'!CD123=1,'入力③（固定資産台帳）'!C123,"")</f>
        <v/>
      </c>
      <c r="E123" s="352">
        <f>IF('入力③（固定資産台帳）'!CD123=1,'入力③（固定資産台帳）'!D123,0)</f>
        <v>0</v>
      </c>
      <c r="F123" s="353">
        <f>IF('入力③（固定資産台帳）'!CD123=1,'入力③（固定資産台帳）'!F123,0)</f>
        <v>0</v>
      </c>
      <c r="G123" s="60"/>
      <c r="H123" s="60" t="s">
        <v>248</v>
      </c>
      <c r="I123" s="63"/>
      <c r="J123" s="172"/>
      <c r="K123" s="169"/>
      <c r="L123" s="209">
        <f t="shared" si="49"/>
        <v>0</v>
      </c>
      <c r="M123" s="209">
        <f t="shared" si="49"/>
        <v>0</v>
      </c>
      <c r="N123" s="209">
        <f t="shared" si="49"/>
        <v>0</v>
      </c>
      <c r="O123" s="209">
        <f t="shared" si="49"/>
        <v>0</v>
      </c>
      <c r="P123" s="209">
        <f t="shared" si="49"/>
        <v>0</v>
      </c>
      <c r="Q123" s="209">
        <f t="shared" si="49"/>
        <v>0</v>
      </c>
      <c r="R123" s="209">
        <f t="shared" si="49"/>
        <v>0</v>
      </c>
      <c r="S123" s="209">
        <f t="shared" si="49"/>
        <v>0</v>
      </c>
      <c r="T123" s="209">
        <f t="shared" si="49"/>
        <v>0</v>
      </c>
      <c r="U123" s="209">
        <f t="shared" si="49"/>
        <v>0</v>
      </c>
      <c r="V123" s="209">
        <f t="shared" si="49"/>
        <v>0</v>
      </c>
      <c r="W123" s="209">
        <f t="shared" si="49"/>
        <v>0</v>
      </c>
      <c r="X123" s="210">
        <f t="shared" si="49"/>
        <v>0</v>
      </c>
      <c r="Y123" s="211">
        <f t="shared" si="50"/>
        <v>0</v>
      </c>
      <c r="Z123" s="209">
        <f t="shared" si="50"/>
        <v>0</v>
      </c>
      <c r="AA123" s="209">
        <f t="shared" si="50"/>
        <v>0</v>
      </c>
      <c r="AB123" s="209">
        <f t="shared" si="50"/>
        <v>0</v>
      </c>
      <c r="AC123" s="209">
        <f t="shared" si="50"/>
        <v>0</v>
      </c>
      <c r="AD123" s="209">
        <f t="shared" si="50"/>
        <v>0</v>
      </c>
      <c r="AE123" s="209">
        <f t="shared" si="51"/>
        <v>0</v>
      </c>
      <c r="AF123" s="209">
        <f t="shared" si="52"/>
        <v>0</v>
      </c>
      <c r="AG123" s="209">
        <f t="shared" si="52"/>
        <v>0</v>
      </c>
      <c r="AH123" s="209">
        <f t="shared" si="52"/>
        <v>0</v>
      </c>
      <c r="AI123" s="209">
        <f t="shared" si="52"/>
        <v>0</v>
      </c>
      <c r="AJ123" s="209">
        <f t="shared" si="52"/>
        <v>0</v>
      </c>
      <c r="AK123" s="209">
        <f t="shared" si="52"/>
        <v>0</v>
      </c>
      <c r="AL123" s="210">
        <f t="shared" si="52"/>
        <v>0</v>
      </c>
      <c r="BG123" s="65"/>
      <c r="BH123" s="65"/>
      <c r="BI123" s="65"/>
      <c r="BJ123" s="65"/>
      <c r="BK123" s="65"/>
      <c r="BL123" s="65"/>
      <c r="BM123" s="65"/>
      <c r="BN123" s="65"/>
      <c r="BO123" s="65"/>
      <c r="BP123" s="65"/>
      <c r="BQ123" s="65"/>
      <c r="BR123" s="65"/>
      <c r="BS123" s="65"/>
      <c r="BT123" s="65"/>
    </row>
    <row r="124" spans="2:72" ht="24" customHeight="1">
      <c r="B124" s="1172"/>
      <c r="C124" s="330">
        <v>120</v>
      </c>
      <c r="D124" s="351" t="str">
        <f>IF('入力③（固定資産台帳）'!CD124=1,'入力③（固定資産台帳）'!C124,"")</f>
        <v/>
      </c>
      <c r="E124" s="352">
        <f>IF('入力③（固定資産台帳）'!CD124=1,'入力③（固定資産台帳）'!D124,0)</f>
        <v>0</v>
      </c>
      <c r="F124" s="353">
        <f>IF('入力③（固定資産台帳）'!CD124=1,'入力③（固定資産台帳）'!F124,0)</f>
        <v>0</v>
      </c>
      <c r="G124" s="60"/>
      <c r="H124" s="60" t="s">
        <v>248</v>
      </c>
      <c r="I124" s="63"/>
      <c r="J124" s="172"/>
      <c r="K124" s="169"/>
      <c r="L124" s="209">
        <f t="shared" si="49"/>
        <v>0</v>
      </c>
      <c r="M124" s="209">
        <f t="shared" si="49"/>
        <v>0</v>
      </c>
      <c r="N124" s="209">
        <f t="shared" si="49"/>
        <v>0</v>
      </c>
      <c r="O124" s="209">
        <f t="shared" si="49"/>
        <v>0</v>
      </c>
      <c r="P124" s="209">
        <f t="shared" si="49"/>
        <v>0</v>
      </c>
      <c r="Q124" s="209">
        <f t="shared" si="49"/>
        <v>0</v>
      </c>
      <c r="R124" s="209">
        <f t="shared" si="49"/>
        <v>0</v>
      </c>
      <c r="S124" s="209">
        <f t="shared" si="49"/>
        <v>0</v>
      </c>
      <c r="T124" s="209">
        <f t="shared" ref="L124:X144" si="53">IF(BP124&lt;1,0,CD124*$I124/100)</f>
        <v>0</v>
      </c>
      <c r="U124" s="209">
        <f t="shared" si="53"/>
        <v>0</v>
      </c>
      <c r="V124" s="209">
        <f t="shared" si="53"/>
        <v>0</v>
      </c>
      <c r="W124" s="209">
        <f t="shared" si="53"/>
        <v>0</v>
      </c>
      <c r="X124" s="210">
        <f t="shared" si="53"/>
        <v>0</v>
      </c>
      <c r="Y124" s="211">
        <f t="shared" si="50"/>
        <v>0</v>
      </c>
      <c r="Z124" s="209">
        <f t="shared" si="50"/>
        <v>0</v>
      </c>
      <c r="AA124" s="209">
        <f t="shared" si="50"/>
        <v>0</v>
      </c>
      <c r="AB124" s="209">
        <f t="shared" si="50"/>
        <v>0</v>
      </c>
      <c r="AC124" s="209">
        <f t="shared" si="50"/>
        <v>0</v>
      </c>
      <c r="AD124" s="209">
        <f t="shared" si="50"/>
        <v>0</v>
      </c>
      <c r="AE124" s="209">
        <f t="shared" si="51"/>
        <v>0</v>
      </c>
      <c r="AF124" s="209">
        <f t="shared" si="52"/>
        <v>0</v>
      </c>
      <c r="AG124" s="209">
        <f t="shared" si="52"/>
        <v>0</v>
      </c>
      <c r="AH124" s="209">
        <f t="shared" si="52"/>
        <v>0</v>
      </c>
      <c r="AI124" s="209">
        <f t="shared" si="52"/>
        <v>0</v>
      </c>
      <c r="AJ124" s="209">
        <f t="shared" si="52"/>
        <v>0</v>
      </c>
      <c r="AK124" s="209">
        <f t="shared" si="52"/>
        <v>0</v>
      </c>
      <c r="AL124" s="210">
        <f t="shared" si="52"/>
        <v>0</v>
      </c>
      <c r="BG124" s="65"/>
      <c r="BH124" s="65"/>
      <c r="BI124" s="65"/>
      <c r="BJ124" s="65"/>
      <c r="BK124" s="65"/>
      <c r="BL124" s="65"/>
      <c r="BM124" s="65"/>
      <c r="BN124" s="65"/>
      <c r="BO124" s="65"/>
      <c r="BP124" s="65"/>
      <c r="BQ124" s="65"/>
      <c r="BR124" s="65"/>
      <c r="BS124" s="65"/>
      <c r="BT124" s="65"/>
    </row>
    <row r="125" spans="2:72" ht="24" customHeight="1">
      <c r="B125" s="1172"/>
      <c r="C125" s="330">
        <v>121</v>
      </c>
      <c r="D125" s="351" t="str">
        <f>IF('入力③（固定資産台帳）'!CD125=1,'入力③（固定資産台帳）'!C125,"")</f>
        <v/>
      </c>
      <c r="E125" s="352">
        <f>IF('入力③（固定資産台帳）'!CD125=1,'入力③（固定資産台帳）'!D125,0)</f>
        <v>0</v>
      </c>
      <c r="F125" s="353">
        <f>IF('入力③（固定資産台帳）'!CD125=1,'入力③（固定資産台帳）'!F125,0)</f>
        <v>0</v>
      </c>
      <c r="G125" s="60"/>
      <c r="H125" s="60" t="s">
        <v>248</v>
      </c>
      <c r="I125" s="63"/>
      <c r="J125" s="172"/>
      <c r="K125" s="169"/>
      <c r="L125" s="209">
        <f t="shared" si="53"/>
        <v>0</v>
      </c>
      <c r="M125" s="209">
        <f t="shared" si="53"/>
        <v>0</v>
      </c>
      <c r="N125" s="209">
        <f t="shared" si="53"/>
        <v>0</v>
      </c>
      <c r="O125" s="209">
        <f t="shared" si="53"/>
        <v>0</v>
      </c>
      <c r="P125" s="209">
        <f t="shared" si="53"/>
        <v>0</v>
      </c>
      <c r="Q125" s="209">
        <f t="shared" si="53"/>
        <v>0</v>
      </c>
      <c r="R125" s="209">
        <f t="shared" si="53"/>
        <v>0</v>
      </c>
      <c r="S125" s="209">
        <f t="shared" si="53"/>
        <v>0</v>
      </c>
      <c r="T125" s="209">
        <f t="shared" si="53"/>
        <v>0</v>
      </c>
      <c r="U125" s="209">
        <f t="shared" si="53"/>
        <v>0</v>
      </c>
      <c r="V125" s="209">
        <f t="shared" si="53"/>
        <v>0</v>
      </c>
      <c r="W125" s="209">
        <f t="shared" si="53"/>
        <v>0</v>
      </c>
      <c r="X125" s="210">
        <f t="shared" si="53"/>
        <v>0</v>
      </c>
      <c r="Y125" s="211">
        <f t="shared" si="50"/>
        <v>0</v>
      </c>
      <c r="Z125" s="209">
        <f t="shared" si="50"/>
        <v>0</v>
      </c>
      <c r="AA125" s="209">
        <f t="shared" si="50"/>
        <v>0</v>
      </c>
      <c r="AB125" s="209">
        <f t="shared" si="50"/>
        <v>0</v>
      </c>
      <c r="AC125" s="209">
        <f t="shared" si="50"/>
        <v>0</v>
      </c>
      <c r="AD125" s="209">
        <f t="shared" si="50"/>
        <v>0</v>
      </c>
      <c r="AE125" s="209">
        <f t="shared" si="51"/>
        <v>0</v>
      </c>
      <c r="AF125" s="209">
        <f t="shared" si="52"/>
        <v>0</v>
      </c>
      <c r="AG125" s="209">
        <f t="shared" si="52"/>
        <v>0</v>
      </c>
      <c r="AH125" s="209">
        <f t="shared" si="52"/>
        <v>0</v>
      </c>
      <c r="AI125" s="209">
        <f t="shared" si="52"/>
        <v>0</v>
      </c>
      <c r="AJ125" s="209">
        <f t="shared" si="52"/>
        <v>0</v>
      </c>
      <c r="AK125" s="209">
        <f t="shared" si="52"/>
        <v>0</v>
      </c>
      <c r="AL125" s="210">
        <f t="shared" si="52"/>
        <v>0</v>
      </c>
      <c r="BG125" s="65"/>
      <c r="BH125" s="65"/>
      <c r="BI125" s="65"/>
      <c r="BJ125" s="65"/>
      <c r="BK125" s="65"/>
      <c r="BL125" s="65"/>
      <c r="BM125" s="65"/>
      <c r="BN125" s="65"/>
      <c r="BO125" s="65"/>
      <c r="BP125" s="65"/>
      <c r="BQ125" s="65"/>
      <c r="BR125" s="65"/>
      <c r="BS125" s="65"/>
      <c r="BT125" s="65"/>
    </row>
    <row r="126" spans="2:72" ht="24" customHeight="1">
      <c r="B126" s="1172"/>
      <c r="C126" s="330">
        <v>122</v>
      </c>
      <c r="D126" s="351" t="str">
        <f>IF('入力③（固定資産台帳）'!CD126=1,'入力③（固定資産台帳）'!C126,"")</f>
        <v/>
      </c>
      <c r="E126" s="352">
        <f>IF('入力③（固定資産台帳）'!CD126=1,'入力③（固定資産台帳）'!D126,0)</f>
        <v>0</v>
      </c>
      <c r="F126" s="353">
        <f>IF('入力③（固定資産台帳）'!CD126=1,'入力③（固定資産台帳）'!F126,0)</f>
        <v>0</v>
      </c>
      <c r="G126" s="60"/>
      <c r="H126" s="60" t="s">
        <v>248</v>
      </c>
      <c r="I126" s="63"/>
      <c r="J126" s="172"/>
      <c r="K126" s="169"/>
      <c r="L126" s="209">
        <f t="shared" si="53"/>
        <v>0</v>
      </c>
      <c r="M126" s="209">
        <f t="shared" si="53"/>
        <v>0</v>
      </c>
      <c r="N126" s="209">
        <f t="shared" si="53"/>
        <v>0</v>
      </c>
      <c r="O126" s="209">
        <f t="shared" si="53"/>
        <v>0</v>
      </c>
      <c r="P126" s="209">
        <f t="shared" si="53"/>
        <v>0</v>
      </c>
      <c r="Q126" s="209">
        <f t="shared" si="53"/>
        <v>0</v>
      </c>
      <c r="R126" s="209">
        <f t="shared" si="53"/>
        <v>0</v>
      </c>
      <c r="S126" s="209">
        <f t="shared" si="53"/>
        <v>0</v>
      </c>
      <c r="T126" s="209">
        <f t="shared" si="53"/>
        <v>0</v>
      </c>
      <c r="U126" s="209">
        <f t="shared" si="53"/>
        <v>0</v>
      </c>
      <c r="V126" s="209">
        <f t="shared" si="53"/>
        <v>0</v>
      </c>
      <c r="W126" s="209">
        <f t="shared" si="53"/>
        <v>0</v>
      </c>
      <c r="X126" s="210">
        <f t="shared" si="53"/>
        <v>0</v>
      </c>
      <c r="Y126" s="211">
        <f t="shared" si="50"/>
        <v>0</v>
      </c>
      <c r="Z126" s="209">
        <f t="shared" si="50"/>
        <v>0</v>
      </c>
      <c r="AA126" s="209">
        <f t="shared" si="50"/>
        <v>0</v>
      </c>
      <c r="AB126" s="209">
        <f t="shared" si="50"/>
        <v>0</v>
      </c>
      <c r="AC126" s="209">
        <f t="shared" si="50"/>
        <v>0</v>
      </c>
      <c r="AD126" s="209">
        <f t="shared" si="50"/>
        <v>0</v>
      </c>
      <c r="AE126" s="209">
        <f t="shared" si="51"/>
        <v>0</v>
      </c>
      <c r="AF126" s="209">
        <f t="shared" si="52"/>
        <v>0</v>
      </c>
      <c r="AG126" s="209">
        <f t="shared" si="52"/>
        <v>0</v>
      </c>
      <c r="AH126" s="209">
        <f t="shared" si="52"/>
        <v>0</v>
      </c>
      <c r="AI126" s="209">
        <f t="shared" si="52"/>
        <v>0</v>
      </c>
      <c r="AJ126" s="209">
        <f t="shared" si="52"/>
        <v>0</v>
      </c>
      <c r="AK126" s="209">
        <f t="shared" si="52"/>
        <v>0</v>
      </c>
      <c r="AL126" s="210">
        <f t="shared" si="52"/>
        <v>0</v>
      </c>
      <c r="BG126" s="65"/>
      <c r="BH126" s="65"/>
      <c r="BI126" s="65"/>
      <c r="BJ126" s="65"/>
      <c r="BK126" s="65"/>
      <c r="BL126" s="65"/>
      <c r="BM126" s="65"/>
      <c r="BN126" s="65"/>
      <c r="BO126" s="65"/>
      <c r="BP126" s="65"/>
      <c r="BQ126" s="65"/>
      <c r="BR126" s="65"/>
      <c r="BS126" s="65"/>
      <c r="BT126" s="65"/>
    </row>
    <row r="127" spans="2:72" ht="24" customHeight="1">
      <c r="B127" s="1172"/>
      <c r="C127" s="330">
        <v>123</v>
      </c>
      <c r="D127" s="351" t="str">
        <f>IF('入力③（固定資産台帳）'!CD127=1,'入力③（固定資産台帳）'!C127,"")</f>
        <v/>
      </c>
      <c r="E127" s="352">
        <f>IF('入力③（固定資産台帳）'!CD127=1,'入力③（固定資産台帳）'!D127,0)</f>
        <v>0</v>
      </c>
      <c r="F127" s="353">
        <f>IF('入力③（固定資産台帳）'!CD127=1,'入力③（固定資産台帳）'!F127,0)</f>
        <v>0</v>
      </c>
      <c r="G127" s="60"/>
      <c r="H127" s="60" t="s">
        <v>248</v>
      </c>
      <c r="I127" s="63"/>
      <c r="J127" s="172"/>
      <c r="K127" s="169"/>
      <c r="L127" s="209">
        <f t="shared" si="53"/>
        <v>0</v>
      </c>
      <c r="M127" s="209">
        <f t="shared" si="53"/>
        <v>0</v>
      </c>
      <c r="N127" s="209">
        <f t="shared" si="53"/>
        <v>0</v>
      </c>
      <c r="O127" s="209">
        <f t="shared" si="53"/>
        <v>0</v>
      </c>
      <c r="P127" s="209">
        <f t="shared" si="53"/>
        <v>0</v>
      </c>
      <c r="Q127" s="209">
        <f t="shared" si="53"/>
        <v>0</v>
      </c>
      <c r="R127" s="209">
        <f t="shared" si="53"/>
        <v>0</v>
      </c>
      <c r="S127" s="209">
        <f t="shared" si="53"/>
        <v>0</v>
      </c>
      <c r="T127" s="209">
        <f t="shared" si="53"/>
        <v>0</v>
      </c>
      <c r="U127" s="209">
        <f t="shared" si="53"/>
        <v>0</v>
      </c>
      <c r="V127" s="209">
        <f t="shared" si="53"/>
        <v>0</v>
      </c>
      <c r="W127" s="209">
        <f t="shared" si="53"/>
        <v>0</v>
      </c>
      <c r="X127" s="210">
        <f t="shared" si="53"/>
        <v>0</v>
      </c>
      <c r="Y127" s="211">
        <f t="shared" si="50"/>
        <v>0</v>
      </c>
      <c r="Z127" s="209">
        <f t="shared" si="50"/>
        <v>0</v>
      </c>
      <c r="AA127" s="209">
        <f t="shared" si="50"/>
        <v>0</v>
      </c>
      <c r="AB127" s="209">
        <f t="shared" si="50"/>
        <v>0</v>
      </c>
      <c r="AC127" s="209">
        <f t="shared" si="50"/>
        <v>0</v>
      </c>
      <c r="AD127" s="209">
        <f t="shared" si="50"/>
        <v>0</v>
      </c>
      <c r="AE127" s="209">
        <f t="shared" si="51"/>
        <v>0</v>
      </c>
      <c r="AF127" s="209">
        <f t="shared" si="52"/>
        <v>0</v>
      </c>
      <c r="AG127" s="209">
        <f t="shared" si="52"/>
        <v>0</v>
      </c>
      <c r="AH127" s="209">
        <f t="shared" si="52"/>
        <v>0</v>
      </c>
      <c r="AI127" s="209">
        <f t="shared" si="52"/>
        <v>0</v>
      </c>
      <c r="AJ127" s="209">
        <f t="shared" si="52"/>
        <v>0</v>
      </c>
      <c r="AK127" s="209">
        <f t="shared" si="52"/>
        <v>0</v>
      </c>
      <c r="AL127" s="210">
        <f t="shared" si="52"/>
        <v>0</v>
      </c>
      <c r="BG127" s="65"/>
      <c r="BH127" s="65"/>
      <c r="BI127" s="65"/>
      <c r="BJ127" s="65"/>
      <c r="BK127" s="65"/>
      <c r="BL127" s="65"/>
      <c r="BM127" s="65"/>
      <c r="BN127" s="65"/>
      <c r="BO127" s="65"/>
      <c r="BP127" s="65"/>
      <c r="BQ127" s="65"/>
      <c r="BR127" s="65"/>
      <c r="BS127" s="65"/>
      <c r="BT127" s="65"/>
    </row>
    <row r="128" spans="2:72" ht="24" customHeight="1">
      <c r="B128" s="1172"/>
      <c r="C128" s="330">
        <v>124</v>
      </c>
      <c r="D128" s="351" t="str">
        <f>IF('入力③（固定資産台帳）'!CD128=1,'入力③（固定資産台帳）'!C128,"")</f>
        <v/>
      </c>
      <c r="E128" s="352">
        <f>IF('入力③（固定資産台帳）'!CD128=1,'入力③（固定資産台帳）'!D128,0)</f>
        <v>0</v>
      </c>
      <c r="F128" s="353">
        <f>IF('入力③（固定資産台帳）'!CD128=1,'入力③（固定資産台帳）'!F128,0)</f>
        <v>0</v>
      </c>
      <c r="G128" s="60"/>
      <c r="H128" s="60" t="s">
        <v>248</v>
      </c>
      <c r="I128" s="63"/>
      <c r="J128" s="172"/>
      <c r="K128" s="169"/>
      <c r="L128" s="209">
        <f t="shared" si="53"/>
        <v>0</v>
      </c>
      <c r="M128" s="209">
        <f t="shared" si="53"/>
        <v>0</v>
      </c>
      <c r="N128" s="209">
        <f t="shared" si="53"/>
        <v>0</v>
      </c>
      <c r="O128" s="209">
        <f t="shared" si="53"/>
        <v>0</v>
      </c>
      <c r="P128" s="209">
        <f t="shared" si="53"/>
        <v>0</v>
      </c>
      <c r="Q128" s="209">
        <f t="shared" si="53"/>
        <v>0</v>
      </c>
      <c r="R128" s="209">
        <f t="shared" si="53"/>
        <v>0</v>
      </c>
      <c r="S128" s="209">
        <f t="shared" si="53"/>
        <v>0</v>
      </c>
      <c r="T128" s="209">
        <f t="shared" si="53"/>
        <v>0</v>
      </c>
      <c r="U128" s="209">
        <f t="shared" si="53"/>
        <v>0</v>
      </c>
      <c r="V128" s="209">
        <f t="shared" si="53"/>
        <v>0</v>
      </c>
      <c r="W128" s="209">
        <f t="shared" si="53"/>
        <v>0</v>
      </c>
      <c r="X128" s="210">
        <f t="shared" si="53"/>
        <v>0</v>
      </c>
      <c r="Y128" s="211">
        <f t="shared" si="50"/>
        <v>0</v>
      </c>
      <c r="Z128" s="209">
        <f t="shared" si="50"/>
        <v>0</v>
      </c>
      <c r="AA128" s="209">
        <f t="shared" si="50"/>
        <v>0</v>
      </c>
      <c r="AB128" s="209">
        <f t="shared" si="50"/>
        <v>0</v>
      </c>
      <c r="AC128" s="209">
        <f t="shared" si="50"/>
        <v>0</v>
      </c>
      <c r="AD128" s="209">
        <f t="shared" si="50"/>
        <v>0</v>
      </c>
      <c r="AE128" s="209">
        <f t="shared" si="51"/>
        <v>0</v>
      </c>
      <c r="AF128" s="209">
        <f t="shared" si="52"/>
        <v>0</v>
      </c>
      <c r="AG128" s="209">
        <f t="shared" si="52"/>
        <v>0</v>
      </c>
      <c r="AH128" s="209">
        <f t="shared" si="52"/>
        <v>0</v>
      </c>
      <c r="AI128" s="209">
        <f t="shared" si="52"/>
        <v>0</v>
      </c>
      <c r="AJ128" s="209">
        <f t="shared" si="52"/>
        <v>0</v>
      </c>
      <c r="AK128" s="209">
        <f t="shared" si="52"/>
        <v>0</v>
      </c>
      <c r="AL128" s="210">
        <f t="shared" si="52"/>
        <v>0</v>
      </c>
      <c r="BG128" s="65"/>
      <c r="BH128" s="65"/>
      <c r="BI128" s="65"/>
      <c r="BJ128" s="65"/>
      <c r="BK128" s="65"/>
      <c r="BL128" s="65"/>
      <c r="BM128" s="65"/>
      <c r="BN128" s="65"/>
      <c r="BO128" s="65"/>
      <c r="BP128" s="65"/>
      <c r="BQ128" s="65"/>
      <c r="BR128" s="65"/>
      <c r="BS128" s="65"/>
      <c r="BT128" s="65"/>
    </row>
    <row r="129" spans="2:72" ht="24" customHeight="1">
      <c r="B129" s="1172"/>
      <c r="C129" s="330">
        <v>125</v>
      </c>
      <c r="D129" s="351" t="str">
        <f>IF('入力③（固定資産台帳）'!CD129=1,'入力③（固定資産台帳）'!C129,"")</f>
        <v/>
      </c>
      <c r="E129" s="352">
        <f>IF('入力③（固定資産台帳）'!CD129=1,'入力③（固定資産台帳）'!D129,0)</f>
        <v>0</v>
      </c>
      <c r="F129" s="353">
        <f>IF('入力③（固定資産台帳）'!CD129=1,'入力③（固定資産台帳）'!F129,0)</f>
        <v>0</v>
      </c>
      <c r="G129" s="60"/>
      <c r="H129" s="60" t="s">
        <v>248</v>
      </c>
      <c r="I129" s="63"/>
      <c r="J129" s="172"/>
      <c r="K129" s="169"/>
      <c r="L129" s="209">
        <f t="shared" si="53"/>
        <v>0</v>
      </c>
      <c r="M129" s="209">
        <f t="shared" si="53"/>
        <v>0</v>
      </c>
      <c r="N129" s="209">
        <f t="shared" si="53"/>
        <v>0</v>
      </c>
      <c r="O129" s="209">
        <f t="shared" si="53"/>
        <v>0</v>
      </c>
      <c r="P129" s="209">
        <f t="shared" si="53"/>
        <v>0</v>
      </c>
      <c r="Q129" s="209">
        <f t="shared" si="53"/>
        <v>0</v>
      </c>
      <c r="R129" s="209">
        <f t="shared" si="53"/>
        <v>0</v>
      </c>
      <c r="S129" s="209">
        <f t="shared" si="53"/>
        <v>0</v>
      </c>
      <c r="T129" s="209">
        <f t="shared" si="53"/>
        <v>0</v>
      </c>
      <c r="U129" s="209">
        <f t="shared" si="53"/>
        <v>0</v>
      </c>
      <c r="V129" s="209">
        <f t="shared" si="53"/>
        <v>0</v>
      </c>
      <c r="W129" s="209">
        <f t="shared" si="53"/>
        <v>0</v>
      </c>
      <c r="X129" s="210">
        <f t="shared" si="53"/>
        <v>0</v>
      </c>
      <c r="Y129" s="211">
        <f t="shared" si="50"/>
        <v>0</v>
      </c>
      <c r="Z129" s="209">
        <f t="shared" si="50"/>
        <v>0</v>
      </c>
      <c r="AA129" s="209">
        <f t="shared" si="50"/>
        <v>0</v>
      </c>
      <c r="AB129" s="209">
        <f t="shared" si="50"/>
        <v>0</v>
      </c>
      <c r="AC129" s="209">
        <f t="shared" si="50"/>
        <v>0</v>
      </c>
      <c r="AD129" s="209">
        <f t="shared" si="50"/>
        <v>0</v>
      </c>
      <c r="AE129" s="209">
        <f t="shared" si="51"/>
        <v>0</v>
      </c>
      <c r="AF129" s="209">
        <f t="shared" si="52"/>
        <v>0</v>
      </c>
      <c r="AG129" s="209">
        <f t="shared" si="52"/>
        <v>0</v>
      </c>
      <c r="AH129" s="209">
        <f t="shared" si="52"/>
        <v>0</v>
      </c>
      <c r="AI129" s="209">
        <f t="shared" si="52"/>
        <v>0</v>
      </c>
      <c r="AJ129" s="209">
        <f t="shared" si="52"/>
        <v>0</v>
      </c>
      <c r="AK129" s="209">
        <f t="shared" si="52"/>
        <v>0</v>
      </c>
      <c r="AL129" s="210">
        <f t="shared" si="52"/>
        <v>0</v>
      </c>
      <c r="BG129" s="65"/>
      <c r="BH129" s="65"/>
      <c r="BI129" s="65"/>
      <c r="BJ129" s="65"/>
      <c r="BK129" s="65"/>
      <c r="BL129" s="65"/>
      <c r="BM129" s="65"/>
      <c r="BN129" s="65"/>
      <c r="BO129" s="65"/>
      <c r="BP129" s="65"/>
      <c r="BQ129" s="65"/>
      <c r="BR129" s="65"/>
      <c r="BS129" s="65"/>
      <c r="BT129" s="65"/>
    </row>
    <row r="130" spans="2:72" ht="24" customHeight="1">
      <c r="B130" s="1172"/>
      <c r="C130" s="330">
        <v>126</v>
      </c>
      <c r="D130" s="351" t="str">
        <f>IF('入力③（固定資産台帳）'!CD130=1,'入力③（固定資産台帳）'!C130,"")</f>
        <v/>
      </c>
      <c r="E130" s="352">
        <f>IF('入力③（固定資産台帳）'!CD130=1,'入力③（固定資産台帳）'!D130,0)</f>
        <v>0</v>
      </c>
      <c r="F130" s="353">
        <f>IF('入力③（固定資産台帳）'!CD130=1,'入力③（固定資産台帳）'!F130,0)</f>
        <v>0</v>
      </c>
      <c r="G130" s="60"/>
      <c r="H130" s="60" t="s">
        <v>248</v>
      </c>
      <c r="I130" s="63"/>
      <c r="J130" s="172"/>
      <c r="K130" s="169"/>
      <c r="L130" s="209">
        <f t="shared" si="53"/>
        <v>0</v>
      </c>
      <c r="M130" s="209">
        <f t="shared" si="53"/>
        <v>0</v>
      </c>
      <c r="N130" s="209">
        <f t="shared" si="53"/>
        <v>0</v>
      </c>
      <c r="O130" s="209">
        <f t="shared" si="53"/>
        <v>0</v>
      </c>
      <c r="P130" s="209">
        <f t="shared" si="53"/>
        <v>0</v>
      </c>
      <c r="Q130" s="209">
        <f t="shared" si="53"/>
        <v>0</v>
      </c>
      <c r="R130" s="209">
        <f t="shared" si="53"/>
        <v>0</v>
      </c>
      <c r="S130" s="209">
        <f t="shared" si="53"/>
        <v>0</v>
      </c>
      <c r="T130" s="209">
        <f t="shared" si="53"/>
        <v>0</v>
      </c>
      <c r="U130" s="209">
        <f t="shared" si="53"/>
        <v>0</v>
      </c>
      <c r="V130" s="209">
        <f t="shared" si="53"/>
        <v>0</v>
      </c>
      <c r="W130" s="209">
        <f t="shared" si="53"/>
        <v>0</v>
      </c>
      <c r="X130" s="210">
        <f t="shared" si="53"/>
        <v>0</v>
      </c>
      <c r="Y130" s="211">
        <f t="shared" si="50"/>
        <v>0</v>
      </c>
      <c r="Z130" s="209">
        <f t="shared" si="50"/>
        <v>0</v>
      </c>
      <c r="AA130" s="209">
        <f t="shared" si="50"/>
        <v>0</v>
      </c>
      <c r="AB130" s="209">
        <f t="shared" si="50"/>
        <v>0</v>
      </c>
      <c r="AC130" s="209">
        <f t="shared" si="50"/>
        <v>0</v>
      </c>
      <c r="AD130" s="209">
        <f t="shared" si="50"/>
        <v>0</v>
      </c>
      <c r="AE130" s="209">
        <f t="shared" si="51"/>
        <v>0</v>
      </c>
      <c r="AF130" s="209">
        <f t="shared" si="52"/>
        <v>0</v>
      </c>
      <c r="AG130" s="209">
        <f t="shared" si="52"/>
        <v>0</v>
      </c>
      <c r="AH130" s="209">
        <f t="shared" si="52"/>
        <v>0</v>
      </c>
      <c r="AI130" s="209">
        <f t="shared" si="52"/>
        <v>0</v>
      </c>
      <c r="AJ130" s="209">
        <f t="shared" si="52"/>
        <v>0</v>
      </c>
      <c r="AK130" s="209">
        <f t="shared" si="52"/>
        <v>0</v>
      </c>
      <c r="AL130" s="210">
        <f t="shared" si="52"/>
        <v>0</v>
      </c>
      <c r="BG130" s="65"/>
      <c r="BH130" s="65"/>
      <c r="BI130" s="65"/>
      <c r="BJ130" s="65"/>
      <c r="BK130" s="65"/>
      <c r="BL130" s="65"/>
      <c r="BM130" s="65"/>
      <c r="BN130" s="65"/>
      <c r="BO130" s="65"/>
      <c r="BP130" s="65"/>
      <c r="BQ130" s="65"/>
      <c r="BR130" s="65"/>
      <c r="BS130" s="65"/>
      <c r="BT130" s="65"/>
    </row>
    <row r="131" spans="2:72" ht="24" customHeight="1">
      <c r="B131" s="1172"/>
      <c r="C131" s="330">
        <v>127</v>
      </c>
      <c r="D131" s="351" t="str">
        <f>IF('入力③（固定資産台帳）'!CD131=1,'入力③（固定資産台帳）'!C131,"")</f>
        <v/>
      </c>
      <c r="E131" s="352">
        <f>IF('入力③（固定資産台帳）'!CD131=1,'入力③（固定資産台帳）'!D131,0)</f>
        <v>0</v>
      </c>
      <c r="F131" s="353">
        <f>IF('入力③（固定資産台帳）'!CD131=1,'入力③（固定資産台帳）'!F131,0)</f>
        <v>0</v>
      </c>
      <c r="G131" s="60"/>
      <c r="H131" s="60" t="s">
        <v>248</v>
      </c>
      <c r="I131" s="63"/>
      <c r="J131" s="172"/>
      <c r="K131" s="169"/>
      <c r="L131" s="209">
        <f t="shared" si="53"/>
        <v>0</v>
      </c>
      <c r="M131" s="209">
        <f t="shared" si="53"/>
        <v>0</v>
      </c>
      <c r="N131" s="209">
        <f t="shared" si="53"/>
        <v>0</v>
      </c>
      <c r="O131" s="209">
        <f t="shared" si="53"/>
        <v>0</v>
      </c>
      <c r="P131" s="209">
        <f t="shared" si="53"/>
        <v>0</v>
      </c>
      <c r="Q131" s="209">
        <f t="shared" si="53"/>
        <v>0</v>
      </c>
      <c r="R131" s="209">
        <f t="shared" si="53"/>
        <v>0</v>
      </c>
      <c r="S131" s="209">
        <f t="shared" si="53"/>
        <v>0</v>
      </c>
      <c r="T131" s="209">
        <f t="shared" si="53"/>
        <v>0</v>
      </c>
      <c r="U131" s="209">
        <f t="shared" si="53"/>
        <v>0</v>
      </c>
      <c r="V131" s="209">
        <f t="shared" si="53"/>
        <v>0</v>
      </c>
      <c r="W131" s="209">
        <f t="shared" si="53"/>
        <v>0</v>
      </c>
      <c r="X131" s="210">
        <f t="shared" si="53"/>
        <v>0</v>
      </c>
      <c r="Y131" s="211">
        <f t="shared" si="50"/>
        <v>0</v>
      </c>
      <c r="Z131" s="209">
        <f t="shared" si="50"/>
        <v>0</v>
      </c>
      <c r="AA131" s="209">
        <f t="shared" si="50"/>
        <v>0</v>
      </c>
      <c r="AB131" s="209">
        <f t="shared" si="50"/>
        <v>0</v>
      </c>
      <c r="AC131" s="209">
        <f t="shared" si="50"/>
        <v>0</v>
      </c>
      <c r="AD131" s="209">
        <f t="shared" si="50"/>
        <v>0</v>
      </c>
      <c r="AE131" s="209">
        <f t="shared" si="51"/>
        <v>0</v>
      </c>
      <c r="AF131" s="209">
        <f t="shared" si="52"/>
        <v>0</v>
      </c>
      <c r="AG131" s="209">
        <f t="shared" si="52"/>
        <v>0</v>
      </c>
      <c r="AH131" s="209">
        <f t="shared" si="52"/>
        <v>0</v>
      </c>
      <c r="AI131" s="209">
        <f t="shared" si="52"/>
        <v>0</v>
      </c>
      <c r="AJ131" s="209">
        <f t="shared" si="52"/>
        <v>0</v>
      </c>
      <c r="AK131" s="209">
        <f t="shared" si="52"/>
        <v>0</v>
      </c>
      <c r="AL131" s="210">
        <f t="shared" si="52"/>
        <v>0</v>
      </c>
      <c r="BG131" s="65"/>
      <c r="BH131" s="65"/>
      <c r="BI131" s="65"/>
      <c r="BJ131" s="65"/>
      <c r="BK131" s="65"/>
      <c r="BL131" s="65"/>
      <c r="BM131" s="65"/>
      <c r="BN131" s="65"/>
      <c r="BO131" s="65"/>
      <c r="BP131" s="65"/>
      <c r="BQ131" s="65"/>
      <c r="BR131" s="65"/>
      <c r="BS131" s="65"/>
      <c r="BT131" s="65"/>
    </row>
    <row r="132" spans="2:72" ht="24" customHeight="1">
      <c r="B132" s="1172"/>
      <c r="C132" s="330">
        <v>128</v>
      </c>
      <c r="D132" s="351" t="str">
        <f>IF('入力③（固定資産台帳）'!CD132=1,'入力③（固定資産台帳）'!C132,"")</f>
        <v/>
      </c>
      <c r="E132" s="352">
        <f>IF('入力③（固定資産台帳）'!CD132=1,'入力③（固定資産台帳）'!D132,0)</f>
        <v>0</v>
      </c>
      <c r="F132" s="353">
        <f>IF('入力③（固定資産台帳）'!CD132=1,'入力③（固定資産台帳）'!F132,0)</f>
        <v>0</v>
      </c>
      <c r="G132" s="60"/>
      <c r="H132" s="60" t="s">
        <v>248</v>
      </c>
      <c r="I132" s="63"/>
      <c r="J132" s="172"/>
      <c r="K132" s="169"/>
      <c r="L132" s="209">
        <f t="shared" si="53"/>
        <v>0</v>
      </c>
      <c r="M132" s="209">
        <f t="shared" si="53"/>
        <v>0</v>
      </c>
      <c r="N132" s="209">
        <f t="shared" si="53"/>
        <v>0</v>
      </c>
      <c r="O132" s="209">
        <f t="shared" si="53"/>
        <v>0</v>
      </c>
      <c r="P132" s="209">
        <f t="shared" si="53"/>
        <v>0</v>
      </c>
      <c r="Q132" s="209">
        <f t="shared" si="53"/>
        <v>0</v>
      </c>
      <c r="R132" s="209">
        <f t="shared" si="53"/>
        <v>0</v>
      </c>
      <c r="S132" s="209">
        <f t="shared" si="53"/>
        <v>0</v>
      </c>
      <c r="T132" s="209">
        <f t="shared" si="53"/>
        <v>0</v>
      </c>
      <c r="U132" s="209">
        <f t="shared" si="53"/>
        <v>0</v>
      </c>
      <c r="V132" s="209">
        <f t="shared" si="53"/>
        <v>0</v>
      </c>
      <c r="W132" s="209">
        <f t="shared" si="53"/>
        <v>0</v>
      </c>
      <c r="X132" s="210">
        <f t="shared" si="53"/>
        <v>0</v>
      </c>
      <c r="Y132" s="211">
        <f t="shared" si="50"/>
        <v>0</v>
      </c>
      <c r="Z132" s="209">
        <f t="shared" si="50"/>
        <v>0</v>
      </c>
      <c r="AA132" s="209">
        <f t="shared" si="50"/>
        <v>0</v>
      </c>
      <c r="AB132" s="209">
        <f t="shared" si="50"/>
        <v>0</v>
      </c>
      <c r="AC132" s="209">
        <f t="shared" si="50"/>
        <v>0</v>
      </c>
      <c r="AD132" s="209">
        <f t="shared" si="50"/>
        <v>0</v>
      </c>
      <c r="AE132" s="209">
        <f t="shared" si="51"/>
        <v>0</v>
      </c>
      <c r="AF132" s="209">
        <f t="shared" si="52"/>
        <v>0</v>
      </c>
      <c r="AG132" s="209">
        <f t="shared" si="52"/>
        <v>0</v>
      </c>
      <c r="AH132" s="209">
        <f t="shared" si="52"/>
        <v>0</v>
      </c>
      <c r="AI132" s="209">
        <f t="shared" si="52"/>
        <v>0</v>
      </c>
      <c r="AJ132" s="209">
        <f t="shared" si="52"/>
        <v>0</v>
      </c>
      <c r="AK132" s="209">
        <f t="shared" si="52"/>
        <v>0</v>
      </c>
      <c r="AL132" s="210">
        <f t="shared" si="52"/>
        <v>0</v>
      </c>
      <c r="BG132" s="65"/>
      <c r="BH132" s="65"/>
      <c r="BI132" s="65"/>
      <c r="BJ132" s="65"/>
      <c r="BK132" s="65"/>
      <c r="BL132" s="65"/>
      <c r="BM132" s="65"/>
      <c r="BN132" s="65"/>
      <c r="BO132" s="65"/>
      <c r="BP132" s="65"/>
      <c r="BQ132" s="65"/>
      <c r="BR132" s="65"/>
      <c r="BS132" s="65"/>
      <c r="BT132" s="65"/>
    </row>
    <row r="133" spans="2:72" ht="24" customHeight="1">
      <c r="B133" s="1172"/>
      <c r="C133" s="330">
        <v>129</v>
      </c>
      <c r="D133" s="351" t="str">
        <f>IF('入力③（固定資産台帳）'!CD133=1,'入力③（固定資産台帳）'!C133,"")</f>
        <v/>
      </c>
      <c r="E133" s="352">
        <f>IF('入力③（固定資産台帳）'!CD133=1,'入力③（固定資産台帳）'!D133,0)</f>
        <v>0</v>
      </c>
      <c r="F133" s="353">
        <f>IF('入力③（固定資産台帳）'!CD133=1,'入力③（固定資産台帳）'!F133,0)</f>
        <v>0</v>
      </c>
      <c r="G133" s="60"/>
      <c r="H133" s="60" t="s">
        <v>248</v>
      </c>
      <c r="I133" s="63"/>
      <c r="J133" s="172"/>
      <c r="K133" s="169"/>
      <c r="L133" s="209">
        <f t="shared" si="53"/>
        <v>0</v>
      </c>
      <c r="M133" s="209">
        <f t="shared" si="53"/>
        <v>0</v>
      </c>
      <c r="N133" s="209">
        <f t="shared" si="53"/>
        <v>0</v>
      </c>
      <c r="O133" s="209">
        <f t="shared" si="53"/>
        <v>0</v>
      </c>
      <c r="P133" s="209">
        <f t="shared" si="53"/>
        <v>0</v>
      </c>
      <c r="Q133" s="209">
        <f t="shared" si="53"/>
        <v>0</v>
      </c>
      <c r="R133" s="209">
        <f t="shared" si="53"/>
        <v>0</v>
      </c>
      <c r="S133" s="209">
        <f t="shared" si="53"/>
        <v>0</v>
      </c>
      <c r="T133" s="209">
        <f t="shared" si="53"/>
        <v>0</v>
      </c>
      <c r="U133" s="209">
        <f t="shared" si="53"/>
        <v>0</v>
      </c>
      <c r="V133" s="209">
        <f t="shared" si="53"/>
        <v>0</v>
      </c>
      <c r="W133" s="209">
        <f t="shared" si="53"/>
        <v>0</v>
      </c>
      <c r="X133" s="210">
        <f t="shared" si="53"/>
        <v>0</v>
      </c>
      <c r="Y133" s="211">
        <f t="shared" si="50"/>
        <v>0</v>
      </c>
      <c r="Z133" s="209">
        <f t="shared" si="50"/>
        <v>0</v>
      </c>
      <c r="AA133" s="209">
        <f t="shared" si="50"/>
        <v>0</v>
      </c>
      <c r="AB133" s="209">
        <f t="shared" si="50"/>
        <v>0</v>
      </c>
      <c r="AC133" s="209">
        <f t="shared" si="50"/>
        <v>0</v>
      </c>
      <c r="AD133" s="209">
        <f t="shared" si="50"/>
        <v>0</v>
      </c>
      <c r="AE133" s="209">
        <f t="shared" si="51"/>
        <v>0</v>
      </c>
      <c r="AF133" s="209">
        <f t="shared" si="52"/>
        <v>0</v>
      </c>
      <c r="AG133" s="209">
        <f t="shared" si="52"/>
        <v>0</v>
      </c>
      <c r="AH133" s="209">
        <f t="shared" si="52"/>
        <v>0</v>
      </c>
      <c r="AI133" s="209">
        <f t="shared" si="52"/>
        <v>0</v>
      </c>
      <c r="AJ133" s="209">
        <f t="shared" si="52"/>
        <v>0</v>
      </c>
      <c r="AK133" s="209">
        <f t="shared" si="52"/>
        <v>0</v>
      </c>
      <c r="AL133" s="210">
        <f t="shared" si="52"/>
        <v>0</v>
      </c>
      <c r="BG133" s="65"/>
      <c r="BH133" s="65"/>
      <c r="BI133" s="65"/>
      <c r="BJ133" s="65"/>
      <c r="BK133" s="65"/>
      <c r="BL133" s="65"/>
      <c r="BM133" s="65"/>
      <c r="BN133" s="65"/>
      <c r="BO133" s="65"/>
      <c r="BP133" s="65"/>
      <c r="BQ133" s="65"/>
      <c r="BR133" s="65"/>
      <c r="BS133" s="65"/>
      <c r="BT133" s="65"/>
    </row>
    <row r="134" spans="2:72" ht="24" customHeight="1">
      <c r="B134" s="1172"/>
      <c r="C134" s="330">
        <v>130</v>
      </c>
      <c r="D134" s="351" t="str">
        <f>IF('入力③（固定資産台帳）'!CD134=1,'入力③（固定資産台帳）'!C134,"")</f>
        <v/>
      </c>
      <c r="E134" s="352">
        <f>IF('入力③（固定資産台帳）'!CD134=1,'入力③（固定資産台帳）'!D134,0)</f>
        <v>0</v>
      </c>
      <c r="F134" s="353">
        <f>IF('入力③（固定資産台帳）'!CD134=1,'入力③（固定資産台帳）'!F134,0)</f>
        <v>0</v>
      </c>
      <c r="G134" s="60"/>
      <c r="H134" s="60" t="s">
        <v>248</v>
      </c>
      <c r="I134" s="63"/>
      <c r="J134" s="172"/>
      <c r="K134" s="169"/>
      <c r="L134" s="209">
        <f t="shared" si="53"/>
        <v>0</v>
      </c>
      <c r="M134" s="209">
        <f t="shared" si="53"/>
        <v>0</v>
      </c>
      <c r="N134" s="209">
        <f t="shared" si="53"/>
        <v>0</v>
      </c>
      <c r="O134" s="209">
        <f t="shared" si="53"/>
        <v>0</v>
      </c>
      <c r="P134" s="209">
        <f t="shared" si="53"/>
        <v>0</v>
      </c>
      <c r="Q134" s="209">
        <f t="shared" si="53"/>
        <v>0</v>
      </c>
      <c r="R134" s="209">
        <f t="shared" si="53"/>
        <v>0</v>
      </c>
      <c r="S134" s="209">
        <f t="shared" si="53"/>
        <v>0</v>
      </c>
      <c r="T134" s="209">
        <f t="shared" si="53"/>
        <v>0</v>
      </c>
      <c r="U134" s="209">
        <f t="shared" si="53"/>
        <v>0</v>
      </c>
      <c r="V134" s="209">
        <f t="shared" si="53"/>
        <v>0</v>
      </c>
      <c r="W134" s="209">
        <f t="shared" si="53"/>
        <v>0</v>
      </c>
      <c r="X134" s="210">
        <f t="shared" si="53"/>
        <v>0</v>
      </c>
      <c r="Y134" s="211">
        <f t="shared" si="50"/>
        <v>0</v>
      </c>
      <c r="Z134" s="209">
        <f t="shared" si="50"/>
        <v>0</v>
      </c>
      <c r="AA134" s="209">
        <f t="shared" si="50"/>
        <v>0</v>
      </c>
      <c r="AB134" s="209">
        <f t="shared" si="50"/>
        <v>0</v>
      </c>
      <c r="AC134" s="209">
        <f t="shared" si="50"/>
        <v>0</v>
      </c>
      <c r="AD134" s="209">
        <f t="shared" si="50"/>
        <v>0</v>
      </c>
      <c r="AE134" s="209">
        <f t="shared" si="51"/>
        <v>0</v>
      </c>
      <c r="AF134" s="209">
        <f t="shared" si="52"/>
        <v>0</v>
      </c>
      <c r="AG134" s="209">
        <f t="shared" si="52"/>
        <v>0</v>
      </c>
      <c r="AH134" s="209">
        <f t="shared" si="52"/>
        <v>0</v>
      </c>
      <c r="AI134" s="209">
        <f t="shared" si="52"/>
        <v>0</v>
      </c>
      <c r="AJ134" s="209">
        <f t="shared" si="52"/>
        <v>0</v>
      </c>
      <c r="AK134" s="209">
        <f t="shared" si="52"/>
        <v>0</v>
      </c>
      <c r="AL134" s="210">
        <f t="shared" si="52"/>
        <v>0</v>
      </c>
      <c r="BG134" s="65"/>
      <c r="BH134" s="65"/>
      <c r="BI134" s="65"/>
      <c r="BJ134" s="65"/>
      <c r="BK134" s="65"/>
      <c r="BL134" s="65"/>
      <c r="BM134" s="65"/>
      <c r="BN134" s="65"/>
      <c r="BO134" s="65"/>
      <c r="BP134" s="65"/>
      <c r="BQ134" s="65"/>
      <c r="BR134" s="65"/>
      <c r="BS134" s="65"/>
      <c r="BT134" s="65"/>
    </row>
    <row r="135" spans="2:72" ht="24" customHeight="1">
      <c r="B135" s="1172"/>
      <c r="C135" s="330">
        <v>131</v>
      </c>
      <c r="D135" s="351" t="str">
        <f>IF('入力③（固定資産台帳）'!CD135=1,'入力③（固定資産台帳）'!C135,"")</f>
        <v/>
      </c>
      <c r="E135" s="352">
        <f>IF('入力③（固定資産台帳）'!CD135=1,'入力③（固定資産台帳）'!D135,0)</f>
        <v>0</v>
      </c>
      <c r="F135" s="353">
        <f>IF('入力③（固定資産台帳）'!CD135=1,'入力③（固定資産台帳）'!F135,0)</f>
        <v>0</v>
      </c>
      <c r="G135" s="60"/>
      <c r="H135" s="60" t="s">
        <v>248</v>
      </c>
      <c r="I135" s="63"/>
      <c r="J135" s="172"/>
      <c r="K135" s="169"/>
      <c r="L135" s="209">
        <f t="shared" si="53"/>
        <v>0</v>
      </c>
      <c r="M135" s="209">
        <f t="shared" si="53"/>
        <v>0</v>
      </c>
      <c r="N135" s="209">
        <f t="shared" si="53"/>
        <v>0</v>
      </c>
      <c r="O135" s="209">
        <f t="shared" si="53"/>
        <v>0</v>
      </c>
      <c r="P135" s="209">
        <f t="shared" si="53"/>
        <v>0</v>
      </c>
      <c r="Q135" s="209">
        <f t="shared" si="53"/>
        <v>0</v>
      </c>
      <c r="R135" s="209">
        <f t="shared" si="53"/>
        <v>0</v>
      </c>
      <c r="S135" s="209">
        <f t="shared" si="53"/>
        <v>0</v>
      </c>
      <c r="T135" s="209">
        <f t="shared" si="53"/>
        <v>0</v>
      </c>
      <c r="U135" s="209">
        <f t="shared" si="53"/>
        <v>0</v>
      </c>
      <c r="V135" s="209">
        <f t="shared" si="53"/>
        <v>0</v>
      </c>
      <c r="W135" s="209">
        <f t="shared" si="53"/>
        <v>0</v>
      </c>
      <c r="X135" s="210">
        <f t="shared" si="53"/>
        <v>0</v>
      </c>
      <c r="Y135" s="211">
        <f t="shared" si="50"/>
        <v>0</v>
      </c>
      <c r="Z135" s="209">
        <f t="shared" si="50"/>
        <v>0</v>
      </c>
      <c r="AA135" s="209">
        <f t="shared" si="50"/>
        <v>0</v>
      </c>
      <c r="AB135" s="209">
        <f t="shared" si="50"/>
        <v>0</v>
      </c>
      <c r="AC135" s="209">
        <f t="shared" si="50"/>
        <v>0</v>
      </c>
      <c r="AD135" s="209">
        <f t="shared" si="50"/>
        <v>0</v>
      </c>
      <c r="AE135" s="209">
        <f t="shared" si="51"/>
        <v>0</v>
      </c>
      <c r="AF135" s="209">
        <f t="shared" si="52"/>
        <v>0</v>
      </c>
      <c r="AG135" s="209">
        <f t="shared" si="52"/>
        <v>0</v>
      </c>
      <c r="AH135" s="209">
        <f t="shared" si="52"/>
        <v>0</v>
      </c>
      <c r="AI135" s="209">
        <f t="shared" si="52"/>
        <v>0</v>
      </c>
      <c r="AJ135" s="209">
        <f t="shared" si="52"/>
        <v>0</v>
      </c>
      <c r="AK135" s="209">
        <f t="shared" si="52"/>
        <v>0</v>
      </c>
      <c r="AL135" s="210">
        <f t="shared" si="52"/>
        <v>0</v>
      </c>
      <c r="BG135" s="65"/>
      <c r="BH135" s="65"/>
      <c r="BI135" s="65"/>
      <c r="BJ135" s="65"/>
      <c r="BK135" s="65"/>
      <c r="BL135" s="65"/>
      <c r="BM135" s="65"/>
      <c r="BN135" s="65"/>
      <c r="BO135" s="65"/>
      <c r="BP135" s="65"/>
      <c r="BQ135" s="65"/>
      <c r="BR135" s="65"/>
      <c r="BS135" s="65"/>
      <c r="BT135" s="65"/>
    </row>
    <row r="136" spans="2:72" ht="24" customHeight="1">
      <c r="B136" s="1172"/>
      <c r="C136" s="330">
        <v>132</v>
      </c>
      <c r="D136" s="351" t="str">
        <f>IF('入力③（固定資産台帳）'!CD136=1,'入力③（固定資産台帳）'!C136,"")</f>
        <v/>
      </c>
      <c r="E136" s="352">
        <f>IF('入力③（固定資産台帳）'!CD136=1,'入力③（固定資産台帳）'!D136,0)</f>
        <v>0</v>
      </c>
      <c r="F136" s="353">
        <f>IF('入力③（固定資産台帳）'!CD136=1,'入力③（固定資産台帳）'!F136,0)</f>
        <v>0</v>
      </c>
      <c r="G136" s="60"/>
      <c r="H136" s="60" t="s">
        <v>248</v>
      </c>
      <c r="I136" s="63"/>
      <c r="J136" s="172"/>
      <c r="K136" s="169"/>
      <c r="L136" s="209">
        <f t="shared" si="53"/>
        <v>0</v>
      </c>
      <c r="M136" s="209">
        <f t="shared" si="53"/>
        <v>0</v>
      </c>
      <c r="N136" s="209">
        <f t="shared" si="53"/>
        <v>0</v>
      </c>
      <c r="O136" s="209">
        <f t="shared" si="53"/>
        <v>0</v>
      </c>
      <c r="P136" s="209">
        <f t="shared" si="53"/>
        <v>0</v>
      </c>
      <c r="Q136" s="209">
        <f t="shared" si="53"/>
        <v>0</v>
      </c>
      <c r="R136" s="209">
        <f t="shared" si="53"/>
        <v>0</v>
      </c>
      <c r="S136" s="209">
        <f t="shared" si="53"/>
        <v>0</v>
      </c>
      <c r="T136" s="209">
        <f t="shared" si="53"/>
        <v>0</v>
      </c>
      <c r="U136" s="209">
        <f t="shared" si="53"/>
        <v>0</v>
      </c>
      <c r="V136" s="209">
        <f t="shared" si="53"/>
        <v>0</v>
      </c>
      <c r="W136" s="209">
        <f t="shared" si="53"/>
        <v>0</v>
      </c>
      <c r="X136" s="210">
        <f t="shared" si="53"/>
        <v>0</v>
      </c>
      <c r="Y136" s="211">
        <f t="shared" si="50"/>
        <v>0</v>
      </c>
      <c r="Z136" s="209">
        <f t="shared" si="50"/>
        <v>0</v>
      </c>
      <c r="AA136" s="209">
        <f t="shared" si="50"/>
        <v>0</v>
      </c>
      <c r="AB136" s="209">
        <f t="shared" si="50"/>
        <v>0</v>
      </c>
      <c r="AC136" s="209">
        <f t="shared" si="50"/>
        <v>0</v>
      </c>
      <c r="AD136" s="209">
        <f t="shared" si="50"/>
        <v>0</v>
      </c>
      <c r="AE136" s="209">
        <f t="shared" si="51"/>
        <v>0</v>
      </c>
      <c r="AF136" s="209">
        <f t="shared" si="52"/>
        <v>0</v>
      </c>
      <c r="AG136" s="209">
        <f t="shared" si="52"/>
        <v>0</v>
      </c>
      <c r="AH136" s="209">
        <f t="shared" si="52"/>
        <v>0</v>
      </c>
      <c r="AI136" s="209">
        <f t="shared" si="52"/>
        <v>0</v>
      </c>
      <c r="AJ136" s="209">
        <f t="shared" si="52"/>
        <v>0</v>
      </c>
      <c r="AK136" s="209">
        <f t="shared" si="52"/>
        <v>0</v>
      </c>
      <c r="AL136" s="210">
        <f t="shared" si="52"/>
        <v>0</v>
      </c>
      <c r="BG136" s="65"/>
      <c r="BH136" s="65"/>
      <c r="BI136" s="65"/>
      <c r="BJ136" s="65"/>
      <c r="BK136" s="65"/>
      <c r="BL136" s="65"/>
      <c r="BM136" s="65"/>
      <c r="BN136" s="65"/>
      <c r="BO136" s="65"/>
      <c r="BP136" s="65"/>
      <c r="BQ136" s="65"/>
      <c r="BR136" s="65"/>
      <c r="BS136" s="65"/>
      <c r="BT136" s="65"/>
    </row>
    <row r="137" spans="2:72" ht="24" customHeight="1">
      <c r="B137" s="1172"/>
      <c r="C137" s="330">
        <v>133</v>
      </c>
      <c r="D137" s="351" t="str">
        <f>IF('入力③（固定資産台帳）'!CD137=1,'入力③（固定資産台帳）'!C137,"")</f>
        <v/>
      </c>
      <c r="E137" s="352">
        <f>IF('入力③（固定資産台帳）'!CD137=1,'入力③（固定資産台帳）'!D137,0)</f>
        <v>0</v>
      </c>
      <c r="F137" s="353">
        <f>IF('入力③（固定資産台帳）'!CD137=1,'入力③（固定資産台帳）'!F137,0)</f>
        <v>0</v>
      </c>
      <c r="G137" s="60"/>
      <c r="H137" s="60" t="s">
        <v>248</v>
      </c>
      <c r="I137" s="63"/>
      <c r="J137" s="172"/>
      <c r="K137" s="169"/>
      <c r="L137" s="209">
        <f t="shared" si="53"/>
        <v>0</v>
      </c>
      <c r="M137" s="209">
        <f t="shared" si="53"/>
        <v>0</v>
      </c>
      <c r="N137" s="209">
        <f t="shared" si="53"/>
        <v>0</v>
      </c>
      <c r="O137" s="209">
        <f t="shared" si="53"/>
        <v>0</v>
      </c>
      <c r="P137" s="209">
        <f t="shared" si="53"/>
        <v>0</v>
      </c>
      <c r="Q137" s="209">
        <f t="shared" si="53"/>
        <v>0</v>
      </c>
      <c r="R137" s="209">
        <f t="shared" si="53"/>
        <v>0</v>
      </c>
      <c r="S137" s="209">
        <f t="shared" si="53"/>
        <v>0</v>
      </c>
      <c r="T137" s="209">
        <f t="shared" si="53"/>
        <v>0</v>
      </c>
      <c r="U137" s="209">
        <f t="shared" si="53"/>
        <v>0</v>
      </c>
      <c r="V137" s="209">
        <f t="shared" si="53"/>
        <v>0</v>
      </c>
      <c r="W137" s="209">
        <f t="shared" si="53"/>
        <v>0</v>
      </c>
      <c r="X137" s="210">
        <f t="shared" si="53"/>
        <v>0</v>
      </c>
      <c r="Y137" s="211">
        <f t="shared" si="50"/>
        <v>0</v>
      </c>
      <c r="Z137" s="209">
        <f t="shared" si="50"/>
        <v>0</v>
      </c>
      <c r="AA137" s="209">
        <f t="shared" si="50"/>
        <v>0</v>
      </c>
      <c r="AB137" s="209">
        <f t="shared" si="50"/>
        <v>0</v>
      </c>
      <c r="AC137" s="209">
        <f t="shared" si="50"/>
        <v>0</v>
      </c>
      <c r="AD137" s="209">
        <f t="shared" si="50"/>
        <v>0</v>
      </c>
      <c r="AE137" s="209">
        <f t="shared" si="51"/>
        <v>0</v>
      </c>
      <c r="AF137" s="209">
        <f t="shared" si="52"/>
        <v>0</v>
      </c>
      <c r="AG137" s="209">
        <f t="shared" si="52"/>
        <v>0</v>
      </c>
      <c r="AH137" s="209">
        <f t="shared" si="52"/>
        <v>0</v>
      </c>
      <c r="AI137" s="209">
        <f t="shared" si="52"/>
        <v>0</v>
      </c>
      <c r="AJ137" s="209">
        <f t="shared" si="52"/>
        <v>0</v>
      </c>
      <c r="AK137" s="209">
        <f t="shared" si="52"/>
        <v>0</v>
      </c>
      <c r="AL137" s="210">
        <f t="shared" si="52"/>
        <v>0</v>
      </c>
      <c r="BG137" s="65"/>
      <c r="BH137" s="65"/>
      <c r="BI137" s="65"/>
      <c r="BJ137" s="65"/>
      <c r="BK137" s="65"/>
      <c r="BL137" s="65"/>
      <c r="BM137" s="65"/>
      <c r="BN137" s="65"/>
      <c r="BO137" s="65"/>
      <c r="BP137" s="65"/>
      <c r="BQ137" s="65"/>
      <c r="BR137" s="65"/>
      <c r="BS137" s="65"/>
      <c r="BT137" s="65"/>
    </row>
    <row r="138" spans="2:72" ht="24" customHeight="1">
      <c r="B138" s="1172"/>
      <c r="C138" s="330">
        <v>134</v>
      </c>
      <c r="D138" s="351" t="str">
        <f>IF('入力③（固定資産台帳）'!CD138=1,'入力③（固定資産台帳）'!C138,"")</f>
        <v/>
      </c>
      <c r="E138" s="352">
        <f>IF('入力③（固定資産台帳）'!CD138=1,'入力③（固定資産台帳）'!D138,0)</f>
        <v>0</v>
      </c>
      <c r="F138" s="353">
        <f>IF('入力③（固定資産台帳）'!CD138=1,'入力③（固定資産台帳）'!F138,0)</f>
        <v>0</v>
      </c>
      <c r="G138" s="60"/>
      <c r="H138" s="60" t="s">
        <v>248</v>
      </c>
      <c r="I138" s="63"/>
      <c r="J138" s="172"/>
      <c r="K138" s="169"/>
      <c r="L138" s="209">
        <f t="shared" si="53"/>
        <v>0</v>
      </c>
      <c r="M138" s="209">
        <f t="shared" si="53"/>
        <v>0</v>
      </c>
      <c r="N138" s="209">
        <f t="shared" si="53"/>
        <v>0</v>
      </c>
      <c r="O138" s="209">
        <f t="shared" si="53"/>
        <v>0</v>
      </c>
      <c r="P138" s="209">
        <f t="shared" si="53"/>
        <v>0</v>
      </c>
      <c r="Q138" s="209">
        <f t="shared" si="53"/>
        <v>0</v>
      </c>
      <c r="R138" s="209">
        <f t="shared" si="53"/>
        <v>0</v>
      </c>
      <c r="S138" s="209">
        <f t="shared" si="53"/>
        <v>0</v>
      </c>
      <c r="T138" s="209">
        <f t="shared" si="53"/>
        <v>0</v>
      </c>
      <c r="U138" s="209">
        <f t="shared" si="53"/>
        <v>0</v>
      </c>
      <c r="V138" s="209">
        <f t="shared" si="53"/>
        <v>0</v>
      </c>
      <c r="W138" s="209">
        <f t="shared" si="53"/>
        <v>0</v>
      </c>
      <c r="X138" s="210">
        <f t="shared" si="53"/>
        <v>0</v>
      </c>
      <c r="Y138" s="211">
        <f t="shared" si="50"/>
        <v>0</v>
      </c>
      <c r="Z138" s="209">
        <f t="shared" si="50"/>
        <v>0</v>
      </c>
      <c r="AA138" s="209">
        <f t="shared" si="50"/>
        <v>0</v>
      </c>
      <c r="AB138" s="209">
        <f t="shared" si="50"/>
        <v>0</v>
      </c>
      <c r="AC138" s="209">
        <f t="shared" si="50"/>
        <v>0</v>
      </c>
      <c r="AD138" s="209">
        <f t="shared" si="50"/>
        <v>0</v>
      </c>
      <c r="AE138" s="209">
        <f t="shared" si="51"/>
        <v>0</v>
      </c>
      <c r="AF138" s="209">
        <f t="shared" si="52"/>
        <v>0</v>
      </c>
      <c r="AG138" s="209">
        <f t="shared" si="52"/>
        <v>0</v>
      </c>
      <c r="AH138" s="209">
        <f t="shared" si="52"/>
        <v>0</v>
      </c>
      <c r="AI138" s="209">
        <f t="shared" si="52"/>
        <v>0</v>
      </c>
      <c r="AJ138" s="209">
        <f t="shared" si="52"/>
        <v>0</v>
      </c>
      <c r="AK138" s="209">
        <f t="shared" si="52"/>
        <v>0</v>
      </c>
      <c r="AL138" s="210">
        <f t="shared" si="52"/>
        <v>0</v>
      </c>
      <c r="BG138" s="65"/>
      <c r="BH138" s="65"/>
      <c r="BI138" s="65"/>
      <c r="BJ138" s="65"/>
      <c r="BK138" s="65"/>
      <c r="BL138" s="65"/>
      <c r="BM138" s="65"/>
      <c r="BN138" s="65"/>
      <c r="BO138" s="65"/>
      <c r="BP138" s="65"/>
      <c r="BQ138" s="65"/>
      <c r="BR138" s="65"/>
      <c r="BS138" s="65"/>
      <c r="BT138" s="65"/>
    </row>
    <row r="139" spans="2:72" ht="24" customHeight="1">
      <c r="B139" s="1172"/>
      <c r="C139" s="330">
        <v>135</v>
      </c>
      <c r="D139" s="351" t="str">
        <f>IF('入力③（固定資産台帳）'!CD139=1,'入力③（固定資産台帳）'!C139,"")</f>
        <v/>
      </c>
      <c r="E139" s="352">
        <f>IF('入力③（固定資産台帳）'!CD139=1,'入力③（固定資産台帳）'!D139,0)</f>
        <v>0</v>
      </c>
      <c r="F139" s="353">
        <f>IF('入力③（固定資産台帳）'!CD139=1,'入力③（固定資産台帳）'!F139,0)</f>
        <v>0</v>
      </c>
      <c r="G139" s="60"/>
      <c r="H139" s="60" t="s">
        <v>248</v>
      </c>
      <c r="I139" s="63"/>
      <c r="J139" s="172"/>
      <c r="K139" s="169"/>
      <c r="L139" s="209">
        <f t="shared" si="53"/>
        <v>0</v>
      </c>
      <c r="M139" s="209">
        <f t="shared" si="53"/>
        <v>0</v>
      </c>
      <c r="N139" s="209">
        <f t="shared" si="53"/>
        <v>0</v>
      </c>
      <c r="O139" s="209">
        <f t="shared" si="53"/>
        <v>0</v>
      </c>
      <c r="P139" s="209">
        <f t="shared" si="53"/>
        <v>0</v>
      </c>
      <c r="Q139" s="209">
        <f t="shared" si="53"/>
        <v>0</v>
      </c>
      <c r="R139" s="209">
        <f t="shared" si="53"/>
        <v>0</v>
      </c>
      <c r="S139" s="209">
        <f t="shared" si="53"/>
        <v>0</v>
      </c>
      <c r="T139" s="209">
        <f t="shared" si="53"/>
        <v>0</v>
      </c>
      <c r="U139" s="209">
        <f t="shared" si="53"/>
        <v>0</v>
      </c>
      <c r="V139" s="209">
        <f t="shared" si="53"/>
        <v>0</v>
      </c>
      <c r="W139" s="209">
        <f t="shared" si="53"/>
        <v>0</v>
      </c>
      <c r="X139" s="210">
        <f t="shared" si="53"/>
        <v>0</v>
      </c>
      <c r="Y139" s="211">
        <f t="shared" si="50"/>
        <v>0</v>
      </c>
      <c r="Z139" s="209">
        <f t="shared" si="50"/>
        <v>0</v>
      </c>
      <c r="AA139" s="209">
        <f t="shared" si="50"/>
        <v>0</v>
      </c>
      <c r="AB139" s="209">
        <f t="shared" si="50"/>
        <v>0</v>
      </c>
      <c r="AC139" s="209">
        <f t="shared" si="50"/>
        <v>0</v>
      </c>
      <c r="AD139" s="209">
        <f t="shared" si="50"/>
        <v>0</v>
      </c>
      <c r="AE139" s="209">
        <f t="shared" si="51"/>
        <v>0</v>
      </c>
      <c r="AF139" s="209">
        <f t="shared" si="52"/>
        <v>0</v>
      </c>
      <c r="AG139" s="209">
        <f t="shared" si="52"/>
        <v>0</v>
      </c>
      <c r="AH139" s="209">
        <f t="shared" si="52"/>
        <v>0</v>
      </c>
      <c r="AI139" s="209">
        <f t="shared" si="52"/>
        <v>0</v>
      </c>
      <c r="AJ139" s="209">
        <f t="shared" si="52"/>
        <v>0</v>
      </c>
      <c r="AK139" s="209">
        <f t="shared" si="52"/>
        <v>0</v>
      </c>
      <c r="AL139" s="210">
        <f t="shared" si="52"/>
        <v>0</v>
      </c>
      <c r="BG139" s="65"/>
      <c r="BH139" s="65"/>
      <c r="BI139" s="65"/>
      <c r="BJ139" s="65"/>
      <c r="BK139" s="65"/>
      <c r="BL139" s="65"/>
      <c r="BM139" s="65"/>
      <c r="BN139" s="65"/>
      <c r="BO139" s="65"/>
      <c r="BP139" s="65"/>
      <c r="BQ139" s="65"/>
      <c r="BR139" s="65"/>
      <c r="BS139" s="65"/>
      <c r="BT139" s="65"/>
    </row>
    <row r="140" spans="2:72" ht="24" customHeight="1">
      <c r="B140" s="1172"/>
      <c r="C140" s="330">
        <v>136</v>
      </c>
      <c r="D140" s="351" t="str">
        <f>IF('入力③（固定資産台帳）'!CD140=1,'入力③（固定資産台帳）'!C140,"")</f>
        <v/>
      </c>
      <c r="E140" s="352">
        <f>IF('入力③（固定資産台帳）'!CD140=1,'入力③（固定資産台帳）'!D140,0)</f>
        <v>0</v>
      </c>
      <c r="F140" s="353">
        <f>IF('入力③（固定資産台帳）'!CD140=1,'入力③（固定資産台帳）'!F140,0)</f>
        <v>0</v>
      </c>
      <c r="G140" s="60"/>
      <c r="H140" s="60" t="s">
        <v>248</v>
      </c>
      <c r="I140" s="63"/>
      <c r="J140" s="172"/>
      <c r="K140" s="169"/>
      <c r="L140" s="209">
        <f t="shared" si="53"/>
        <v>0</v>
      </c>
      <c r="M140" s="209">
        <f t="shared" si="53"/>
        <v>0</v>
      </c>
      <c r="N140" s="209">
        <f t="shared" si="53"/>
        <v>0</v>
      </c>
      <c r="O140" s="209">
        <f t="shared" si="53"/>
        <v>0</v>
      </c>
      <c r="P140" s="209">
        <f t="shared" si="53"/>
        <v>0</v>
      </c>
      <c r="Q140" s="209">
        <f t="shared" si="53"/>
        <v>0</v>
      </c>
      <c r="R140" s="209">
        <f t="shared" si="53"/>
        <v>0</v>
      </c>
      <c r="S140" s="209">
        <f t="shared" si="53"/>
        <v>0</v>
      </c>
      <c r="T140" s="209">
        <f t="shared" si="53"/>
        <v>0</v>
      </c>
      <c r="U140" s="209">
        <f t="shared" si="53"/>
        <v>0</v>
      </c>
      <c r="V140" s="209">
        <f t="shared" si="53"/>
        <v>0</v>
      </c>
      <c r="W140" s="209">
        <f t="shared" si="53"/>
        <v>0</v>
      </c>
      <c r="X140" s="210">
        <f t="shared" si="53"/>
        <v>0</v>
      </c>
      <c r="Y140" s="211">
        <f t="shared" si="50"/>
        <v>0</v>
      </c>
      <c r="Z140" s="209">
        <f t="shared" si="50"/>
        <v>0</v>
      </c>
      <c r="AA140" s="209">
        <f t="shared" si="50"/>
        <v>0</v>
      </c>
      <c r="AB140" s="209">
        <f t="shared" si="50"/>
        <v>0</v>
      </c>
      <c r="AC140" s="209">
        <f t="shared" si="50"/>
        <v>0</v>
      </c>
      <c r="AD140" s="209">
        <f t="shared" si="50"/>
        <v>0</v>
      </c>
      <c r="AE140" s="209">
        <f t="shared" si="51"/>
        <v>0</v>
      </c>
      <c r="AF140" s="209">
        <f t="shared" si="52"/>
        <v>0</v>
      </c>
      <c r="AG140" s="209">
        <f t="shared" si="52"/>
        <v>0</v>
      </c>
      <c r="AH140" s="209">
        <f t="shared" si="52"/>
        <v>0</v>
      </c>
      <c r="AI140" s="209">
        <f t="shared" si="52"/>
        <v>0</v>
      </c>
      <c r="AJ140" s="209">
        <f t="shared" si="52"/>
        <v>0</v>
      </c>
      <c r="AK140" s="209">
        <f t="shared" si="52"/>
        <v>0</v>
      </c>
      <c r="AL140" s="210">
        <f t="shared" si="52"/>
        <v>0</v>
      </c>
      <c r="BG140" s="65"/>
      <c r="BH140" s="65"/>
      <c r="BI140" s="65"/>
      <c r="BJ140" s="65"/>
      <c r="BK140" s="65"/>
      <c r="BL140" s="65"/>
      <c r="BM140" s="65"/>
      <c r="BN140" s="65"/>
      <c r="BO140" s="65"/>
      <c r="BP140" s="65"/>
      <c r="BQ140" s="65"/>
      <c r="BR140" s="65"/>
      <c r="BS140" s="65"/>
      <c r="BT140" s="65"/>
    </row>
    <row r="141" spans="2:72" ht="24" customHeight="1">
      <c r="B141" s="1172"/>
      <c r="C141" s="330">
        <v>137</v>
      </c>
      <c r="D141" s="351" t="str">
        <f>IF('入力③（固定資産台帳）'!CD141=1,'入力③（固定資産台帳）'!C141,"")</f>
        <v/>
      </c>
      <c r="E141" s="352">
        <f>IF('入力③（固定資産台帳）'!CD141=1,'入力③（固定資産台帳）'!D141,0)</f>
        <v>0</v>
      </c>
      <c r="F141" s="353">
        <f>IF('入力③（固定資産台帳）'!CD141=1,'入力③（固定資産台帳）'!F141,0)</f>
        <v>0</v>
      </c>
      <c r="G141" s="60"/>
      <c r="H141" s="60" t="s">
        <v>248</v>
      </c>
      <c r="I141" s="63"/>
      <c r="J141" s="172"/>
      <c r="K141" s="169"/>
      <c r="L141" s="209">
        <f t="shared" si="53"/>
        <v>0</v>
      </c>
      <c r="M141" s="209">
        <f t="shared" si="53"/>
        <v>0</v>
      </c>
      <c r="N141" s="209">
        <f t="shared" si="53"/>
        <v>0</v>
      </c>
      <c r="O141" s="209">
        <f t="shared" si="53"/>
        <v>0</v>
      </c>
      <c r="P141" s="209">
        <f t="shared" si="53"/>
        <v>0</v>
      </c>
      <c r="Q141" s="209">
        <f t="shared" si="53"/>
        <v>0</v>
      </c>
      <c r="R141" s="209">
        <f t="shared" si="53"/>
        <v>0</v>
      </c>
      <c r="S141" s="209">
        <f t="shared" si="53"/>
        <v>0</v>
      </c>
      <c r="T141" s="209">
        <f t="shared" si="53"/>
        <v>0</v>
      </c>
      <c r="U141" s="209">
        <f t="shared" si="53"/>
        <v>0</v>
      </c>
      <c r="V141" s="209">
        <f t="shared" si="53"/>
        <v>0</v>
      </c>
      <c r="W141" s="209">
        <f t="shared" si="53"/>
        <v>0</v>
      </c>
      <c r="X141" s="210">
        <f t="shared" si="53"/>
        <v>0</v>
      </c>
      <c r="Y141" s="211">
        <f t="shared" si="50"/>
        <v>0</v>
      </c>
      <c r="Z141" s="209">
        <f t="shared" si="50"/>
        <v>0</v>
      </c>
      <c r="AA141" s="209">
        <f t="shared" si="50"/>
        <v>0</v>
      </c>
      <c r="AB141" s="209">
        <f t="shared" si="50"/>
        <v>0</v>
      </c>
      <c r="AC141" s="209">
        <f t="shared" si="50"/>
        <v>0</v>
      </c>
      <c r="AD141" s="209">
        <f t="shared" si="50"/>
        <v>0</v>
      </c>
      <c r="AE141" s="209">
        <f t="shared" si="51"/>
        <v>0</v>
      </c>
      <c r="AF141" s="209">
        <f t="shared" si="52"/>
        <v>0</v>
      </c>
      <c r="AG141" s="209">
        <f t="shared" si="52"/>
        <v>0</v>
      </c>
      <c r="AH141" s="209">
        <f t="shared" si="52"/>
        <v>0</v>
      </c>
      <c r="AI141" s="209">
        <f t="shared" ref="AG141:AL154" si="54">IF($AP141=1,IF(BB141&lt;1,0,IF(BB141&gt;($G141-$J141),0,IF(BB141=($G141-$J141),CE141,$AQ141-U141))),IF(BB141&lt;1,0,IF(BB141&gt;($G141-$J141),0,IF(BB141=($G141-$J141),CA141,$F141/($G141-$J141)))))</f>
        <v>0</v>
      </c>
      <c r="AJ141" s="209">
        <f t="shared" si="54"/>
        <v>0</v>
      </c>
      <c r="AK141" s="209">
        <f t="shared" si="54"/>
        <v>0</v>
      </c>
      <c r="AL141" s="210">
        <f t="shared" si="54"/>
        <v>0</v>
      </c>
      <c r="BG141" s="65"/>
      <c r="BH141" s="65"/>
      <c r="BI141" s="65"/>
      <c r="BJ141" s="65"/>
      <c r="BK141" s="65"/>
      <c r="BL141" s="65"/>
      <c r="BM141" s="65"/>
      <c r="BN141" s="65"/>
      <c r="BO141" s="65"/>
      <c r="BP141" s="65"/>
      <c r="BQ141" s="65"/>
      <c r="BR141" s="65"/>
      <c r="BS141" s="65"/>
      <c r="BT141" s="65"/>
    </row>
    <row r="142" spans="2:72" ht="24" customHeight="1">
      <c r="B142" s="1172"/>
      <c r="C142" s="330">
        <v>138</v>
      </c>
      <c r="D142" s="351" t="str">
        <f>IF('入力③（固定資産台帳）'!CD142=1,'入力③（固定資産台帳）'!C142,"")</f>
        <v/>
      </c>
      <c r="E142" s="352">
        <f>IF('入力③（固定資産台帳）'!CD142=1,'入力③（固定資産台帳）'!D142,0)</f>
        <v>0</v>
      </c>
      <c r="F142" s="353">
        <f>IF('入力③（固定資産台帳）'!CD142=1,'入力③（固定資産台帳）'!F142,0)</f>
        <v>0</v>
      </c>
      <c r="G142" s="60"/>
      <c r="H142" s="60" t="s">
        <v>248</v>
      </c>
      <c r="I142" s="63"/>
      <c r="J142" s="172"/>
      <c r="K142" s="169"/>
      <c r="L142" s="209">
        <f t="shared" si="53"/>
        <v>0</v>
      </c>
      <c r="M142" s="209">
        <f t="shared" si="53"/>
        <v>0</v>
      </c>
      <c r="N142" s="209">
        <f t="shared" si="53"/>
        <v>0</v>
      </c>
      <c r="O142" s="209">
        <f t="shared" si="53"/>
        <v>0</v>
      </c>
      <c r="P142" s="209">
        <f t="shared" si="53"/>
        <v>0</v>
      </c>
      <c r="Q142" s="209">
        <f t="shared" si="53"/>
        <v>0</v>
      </c>
      <c r="R142" s="209">
        <f t="shared" si="53"/>
        <v>0</v>
      </c>
      <c r="S142" s="209">
        <f t="shared" si="53"/>
        <v>0</v>
      </c>
      <c r="T142" s="209">
        <f t="shared" si="53"/>
        <v>0</v>
      </c>
      <c r="U142" s="209">
        <f t="shared" si="53"/>
        <v>0</v>
      </c>
      <c r="V142" s="209">
        <f t="shared" si="53"/>
        <v>0</v>
      </c>
      <c r="W142" s="209">
        <f t="shared" si="53"/>
        <v>0</v>
      </c>
      <c r="X142" s="210">
        <f t="shared" si="53"/>
        <v>0</v>
      </c>
      <c r="Y142" s="211">
        <f t="shared" si="50"/>
        <v>0</v>
      </c>
      <c r="Z142" s="209">
        <f t="shared" si="50"/>
        <v>0</v>
      </c>
      <c r="AA142" s="209">
        <f t="shared" si="50"/>
        <v>0</v>
      </c>
      <c r="AB142" s="209">
        <f t="shared" si="50"/>
        <v>0</v>
      </c>
      <c r="AC142" s="209">
        <f t="shared" si="50"/>
        <v>0</v>
      </c>
      <c r="AD142" s="209">
        <f t="shared" si="50"/>
        <v>0</v>
      </c>
      <c r="AE142" s="209">
        <f t="shared" si="51"/>
        <v>0</v>
      </c>
      <c r="AF142" s="209">
        <f t="shared" ref="AF142:AF154" si="55">IF($AP142=1,IF(AY142&lt;1,0,IF(AY142&gt;($G142-$J142),0,IF(AY142=($G142-$J142),CB142,$AQ142-R142))),IF(AY142&lt;1,0,IF(AY142&gt;($G142-$J142),0,IF(AY142=($G142-$J142),BX142,$F142/($G142-$J142)))))</f>
        <v>0</v>
      </c>
      <c r="AG142" s="209">
        <f t="shared" si="54"/>
        <v>0</v>
      </c>
      <c r="AH142" s="209">
        <f t="shared" si="54"/>
        <v>0</v>
      </c>
      <c r="AI142" s="209">
        <f t="shared" si="54"/>
        <v>0</v>
      </c>
      <c r="AJ142" s="209">
        <f t="shared" si="54"/>
        <v>0</v>
      </c>
      <c r="AK142" s="209">
        <f t="shared" si="54"/>
        <v>0</v>
      </c>
      <c r="AL142" s="210">
        <f t="shared" si="54"/>
        <v>0</v>
      </c>
      <c r="BG142" s="65"/>
      <c r="BH142" s="65"/>
      <c r="BI142" s="65"/>
      <c r="BJ142" s="65"/>
      <c r="BK142" s="65"/>
      <c r="BL142" s="65"/>
      <c r="BM142" s="65"/>
      <c r="BN142" s="65"/>
      <c r="BO142" s="65"/>
      <c r="BP142" s="65"/>
      <c r="BQ142" s="65"/>
      <c r="BR142" s="65"/>
      <c r="BS142" s="65"/>
      <c r="BT142" s="65"/>
    </row>
    <row r="143" spans="2:72" ht="24" customHeight="1">
      <c r="B143" s="1172"/>
      <c r="C143" s="330">
        <v>139</v>
      </c>
      <c r="D143" s="351" t="str">
        <f>IF('入力③（固定資産台帳）'!CD143=1,'入力③（固定資産台帳）'!C143,"")</f>
        <v/>
      </c>
      <c r="E143" s="352">
        <f>IF('入力③（固定資産台帳）'!CD143=1,'入力③（固定資産台帳）'!D143,0)</f>
        <v>0</v>
      </c>
      <c r="F143" s="353">
        <f>IF('入力③（固定資産台帳）'!CD143=1,'入力③（固定資産台帳）'!F143,0)</f>
        <v>0</v>
      </c>
      <c r="G143" s="60"/>
      <c r="H143" s="60" t="s">
        <v>248</v>
      </c>
      <c r="I143" s="63"/>
      <c r="J143" s="172"/>
      <c r="K143" s="169"/>
      <c r="L143" s="209">
        <f t="shared" si="53"/>
        <v>0</v>
      </c>
      <c r="M143" s="209">
        <f t="shared" si="53"/>
        <v>0</v>
      </c>
      <c r="N143" s="209">
        <f t="shared" si="53"/>
        <v>0</v>
      </c>
      <c r="O143" s="209">
        <f t="shared" si="53"/>
        <v>0</v>
      </c>
      <c r="P143" s="209">
        <f t="shared" si="53"/>
        <v>0</v>
      </c>
      <c r="Q143" s="209">
        <f t="shared" si="53"/>
        <v>0</v>
      </c>
      <c r="R143" s="209">
        <f t="shared" si="53"/>
        <v>0</v>
      </c>
      <c r="S143" s="209">
        <f t="shared" si="53"/>
        <v>0</v>
      </c>
      <c r="T143" s="209">
        <f t="shared" si="53"/>
        <v>0</v>
      </c>
      <c r="U143" s="209">
        <f t="shared" si="53"/>
        <v>0</v>
      </c>
      <c r="V143" s="209">
        <f t="shared" si="53"/>
        <v>0</v>
      </c>
      <c r="W143" s="209">
        <f t="shared" si="53"/>
        <v>0</v>
      </c>
      <c r="X143" s="210">
        <f t="shared" si="53"/>
        <v>0</v>
      </c>
      <c r="Y143" s="211">
        <f t="shared" si="50"/>
        <v>0</v>
      </c>
      <c r="Z143" s="209">
        <f t="shared" si="50"/>
        <v>0</v>
      </c>
      <c r="AA143" s="209">
        <f t="shared" si="50"/>
        <v>0</v>
      </c>
      <c r="AB143" s="209">
        <f t="shared" si="50"/>
        <v>0</v>
      </c>
      <c r="AC143" s="209">
        <f t="shared" si="50"/>
        <v>0</v>
      </c>
      <c r="AD143" s="209">
        <f t="shared" si="50"/>
        <v>0</v>
      </c>
      <c r="AE143" s="209">
        <f t="shared" si="51"/>
        <v>0</v>
      </c>
      <c r="AF143" s="209">
        <f t="shared" si="55"/>
        <v>0</v>
      </c>
      <c r="AG143" s="209">
        <f t="shared" si="54"/>
        <v>0</v>
      </c>
      <c r="AH143" s="209">
        <f t="shared" si="54"/>
        <v>0</v>
      </c>
      <c r="AI143" s="209">
        <f t="shared" si="54"/>
        <v>0</v>
      </c>
      <c r="AJ143" s="209">
        <f t="shared" si="54"/>
        <v>0</v>
      </c>
      <c r="AK143" s="209">
        <f t="shared" si="54"/>
        <v>0</v>
      </c>
      <c r="AL143" s="210">
        <f t="shared" si="54"/>
        <v>0</v>
      </c>
      <c r="BG143" s="65"/>
      <c r="BH143" s="65"/>
      <c r="BI143" s="65"/>
      <c r="BJ143" s="65"/>
      <c r="BK143" s="65"/>
      <c r="BL143" s="65"/>
      <c r="BM143" s="65"/>
      <c r="BN143" s="65"/>
      <c r="BO143" s="65"/>
      <c r="BP143" s="65"/>
      <c r="BQ143" s="65"/>
      <c r="BR143" s="65"/>
      <c r="BS143" s="65"/>
      <c r="BT143" s="65"/>
    </row>
    <row r="144" spans="2:72" ht="24" customHeight="1">
      <c r="B144" s="1172"/>
      <c r="C144" s="330">
        <v>140</v>
      </c>
      <c r="D144" s="351" t="str">
        <f>IF('入力③（固定資産台帳）'!CD144=1,'入力③（固定資産台帳）'!C144,"")</f>
        <v/>
      </c>
      <c r="E144" s="352">
        <f>IF('入力③（固定資産台帳）'!CD144=1,'入力③（固定資産台帳）'!D144,0)</f>
        <v>0</v>
      </c>
      <c r="F144" s="353">
        <f>IF('入力③（固定資産台帳）'!CD144=1,'入力③（固定資産台帳）'!F144,0)</f>
        <v>0</v>
      </c>
      <c r="G144" s="60"/>
      <c r="H144" s="60" t="s">
        <v>248</v>
      </c>
      <c r="I144" s="63"/>
      <c r="J144" s="172"/>
      <c r="K144" s="169"/>
      <c r="L144" s="209">
        <f t="shared" si="53"/>
        <v>0</v>
      </c>
      <c r="M144" s="209">
        <f t="shared" si="53"/>
        <v>0</v>
      </c>
      <c r="N144" s="209">
        <f t="shared" si="53"/>
        <v>0</v>
      </c>
      <c r="O144" s="209">
        <f t="shared" ref="L144:X154" si="56">IF(BK144&lt;1,0,BY144*$I144/100)</f>
        <v>0</v>
      </c>
      <c r="P144" s="209">
        <f t="shared" si="56"/>
        <v>0</v>
      </c>
      <c r="Q144" s="209">
        <f t="shared" si="56"/>
        <v>0</v>
      </c>
      <c r="R144" s="209">
        <f t="shared" si="56"/>
        <v>0</v>
      </c>
      <c r="S144" s="209">
        <f t="shared" si="56"/>
        <v>0</v>
      </c>
      <c r="T144" s="209">
        <f t="shared" si="56"/>
        <v>0</v>
      </c>
      <c r="U144" s="209">
        <f t="shared" si="56"/>
        <v>0</v>
      </c>
      <c r="V144" s="209">
        <f t="shared" si="56"/>
        <v>0</v>
      </c>
      <c r="W144" s="209">
        <f t="shared" si="56"/>
        <v>0</v>
      </c>
      <c r="X144" s="210">
        <f t="shared" si="56"/>
        <v>0</v>
      </c>
      <c r="Y144" s="211">
        <f t="shared" si="50"/>
        <v>0</v>
      </c>
      <c r="Z144" s="209">
        <f t="shared" si="50"/>
        <v>0</v>
      </c>
      <c r="AA144" s="209">
        <f t="shared" si="50"/>
        <v>0</v>
      </c>
      <c r="AB144" s="209">
        <f t="shared" si="50"/>
        <v>0</v>
      </c>
      <c r="AC144" s="209">
        <f t="shared" si="50"/>
        <v>0</v>
      </c>
      <c r="AD144" s="209">
        <f t="shared" si="50"/>
        <v>0</v>
      </c>
      <c r="AE144" s="209">
        <f t="shared" si="51"/>
        <v>0</v>
      </c>
      <c r="AF144" s="209">
        <f t="shared" si="55"/>
        <v>0</v>
      </c>
      <c r="AG144" s="209">
        <f t="shared" si="54"/>
        <v>0</v>
      </c>
      <c r="AH144" s="209">
        <f t="shared" si="54"/>
        <v>0</v>
      </c>
      <c r="AI144" s="209">
        <f t="shared" si="54"/>
        <v>0</v>
      </c>
      <c r="AJ144" s="209">
        <f t="shared" si="54"/>
        <v>0</v>
      </c>
      <c r="AK144" s="209">
        <f t="shared" si="54"/>
        <v>0</v>
      </c>
      <c r="AL144" s="210">
        <f t="shared" si="54"/>
        <v>0</v>
      </c>
      <c r="BG144" s="65"/>
      <c r="BH144" s="65"/>
      <c r="BI144" s="65"/>
      <c r="BJ144" s="65"/>
      <c r="BK144" s="65"/>
      <c r="BL144" s="65"/>
      <c r="BM144" s="65"/>
      <c r="BN144" s="65"/>
      <c r="BO144" s="65"/>
      <c r="BP144" s="65"/>
      <c r="BQ144" s="65"/>
      <c r="BR144" s="65"/>
      <c r="BS144" s="65"/>
      <c r="BT144" s="65"/>
    </row>
    <row r="145" spans="2:86" ht="24" customHeight="1">
      <c r="B145" s="1172"/>
      <c r="C145" s="330">
        <v>141</v>
      </c>
      <c r="D145" s="351" t="str">
        <f>IF('入力③（固定資産台帳）'!CD145=1,'入力③（固定資産台帳）'!C145,"")</f>
        <v/>
      </c>
      <c r="E145" s="352">
        <f>IF('入力③（固定資産台帳）'!CD145=1,'入力③（固定資産台帳）'!D145,0)</f>
        <v>0</v>
      </c>
      <c r="F145" s="353">
        <f>IF('入力③（固定資産台帳）'!CD145=1,'入力③（固定資産台帳）'!F145,0)</f>
        <v>0</v>
      </c>
      <c r="G145" s="60"/>
      <c r="H145" s="60" t="s">
        <v>248</v>
      </c>
      <c r="I145" s="63"/>
      <c r="J145" s="172"/>
      <c r="K145" s="169"/>
      <c r="L145" s="209">
        <f t="shared" si="56"/>
        <v>0</v>
      </c>
      <c r="M145" s="209">
        <f t="shared" si="56"/>
        <v>0</v>
      </c>
      <c r="N145" s="209">
        <f t="shared" si="56"/>
        <v>0</v>
      </c>
      <c r="O145" s="209">
        <f t="shared" si="56"/>
        <v>0</v>
      </c>
      <c r="P145" s="209">
        <f t="shared" si="56"/>
        <v>0</v>
      </c>
      <c r="Q145" s="209">
        <f t="shared" si="56"/>
        <v>0</v>
      </c>
      <c r="R145" s="209">
        <f t="shared" si="56"/>
        <v>0</v>
      </c>
      <c r="S145" s="209">
        <f t="shared" si="56"/>
        <v>0</v>
      </c>
      <c r="T145" s="209">
        <f t="shared" si="56"/>
        <v>0</v>
      </c>
      <c r="U145" s="209">
        <f t="shared" si="56"/>
        <v>0</v>
      </c>
      <c r="V145" s="209">
        <f t="shared" si="56"/>
        <v>0</v>
      </c>
      <c r="W145" s="209">
        <f t="shared" si="56"/>
        <v>0</v>
      </c>
      <c r="X145" s="210">
        <f t="shared" si="56"/>
        <v>0</v>
      </c>
      <c r="Y145" s="211">
        <f t="shared" si="50"/>
        <v>0</v>
      </c>
      <c r="Z145" s="209">
        <f t="shared" si="50"/>
        <v>0</v>
      </c>
      <c r="AA145" s="209">
        <f t="shared" si="50"/>
        <v>0</v>
      </c>
      <c r="AB145" s="209">
        <f t="shared" si="50"/>
        <v>0</v>
      </c>
      <c r="AC145" s="209">
        <f t="shared" si="50"/>
        <v>0</v>
      </c>
      <c r="AD145" s="209">
        <f t="shared" si="50"/>
        <v>0</v>
      </c>
      <c r="AE145" s="209">
        <f t="shared" si="51"/>
        <v>0</v>
      </c>
      <c r="AF145" s="209">
        <f t="shared" si="55"/>
        <v>0</v>
      </c>
      <c r="AG145" s="209">
        <f t="shared" si="54"/>
        <v>0</v>
      </c>
      <c r="AH145" s="209">
        <f t="shared" si="54"/>
        <v>0</v>
      </c>
      <c r="AI145" s="209">
        <f t="shared" si="54"/>
        <v>0</v>
      </c>
      <c r="AJ145" s="209">
        <f t="shared" si="54"/>
        <v>0</v>
      </c>
      <c r="AK145" s="209">
        <f t="shared" si="54"/>
        <v>0</v>
      </c>
      <c r="AL145" s="210">
        <f t="shared" si="54"/>
        <v>0</v>
      </c>
      <c r="BG145" s="65"/>
      <c r="BH145" s="65"/>
      <c r="BI145" s="65"/>
      <c r="BJ145" s="65"/>
      <c r="BK145" s="65"/>
      <c r="BL145" s="65"/>
      <c r="BM145" s="65"/>
      <c r="BN145" s="65"/>
      <c r="BO145" s="65"/>
      <c r="BP145" s="65"/>
      <c r="BQ145" s="65"/>
      <c r="BR145" s="65"/>
      <c r="BS145" s="65"/>
      <c r="BT145" s="65"/>
    </row>
    <row r="146" spans="2:86" ht="24" customHeight="1">
      <c r="B146" s="1172"/>
      <c r="C146" s="330">
        <v>142</v>
      </c>
      <c r="D146" s="351" t="str">
        <f>IF('入力③（固定資産台帳）'!CD146=1,'入力③（固定資産台帳）'!C146,"")</f>
        <v/>
      </c>
      <c r="E146" s="352">
        <f>IF('入力③（固定資産台帳）'!CD146=1,'入力③（固定資産台帳）'!D146,0)</f>
        <v>0</v>
      </c>
      <c r="F146" s="353">
        <f>IF('入力③（固定資産台帳）'!CD146=1,'入力③（固定資産台帳）'!F146,0)</f>
        <v>0</v>
      </c>
      <c r="G146" s="60"/>
      <c r="H146" s="60" t="s">
        <v>248</v>
      </c>
      <c r="I146" s="63"/>
      <c r="J146" s="172"/>
      <c r="K146" s="169"/>
      <c r="L146" s="209">
        <f t="shared" si="56"/>
        <v>0</v>
      </c>
      <c r="M146" s="209">
        <f t="shared" si="56"/>
        <v>0</v>
      </c>
      <c r="N146" s="209">
        <f t="shared" si="56"/>
        <v>0</v>
      </c>
      <c r="O146" s="209">
        <f t="shared" si="56"/>
        <v>0</v>
      </c>
      <c r="P146" s="209">
        <f t="shared" si="56"/>
        <v>0</v>
      </c>
      <c r="Q146" s="209">
        <f t="shared" si="56"/>
        <v>0</v>
      </c>
      <c r="R146" s="209">
        <f t="shared" si="56"/>
        <v>0</v>
      </c>
      <c r="S146" s="209">
        <f t="shared" si="56"/>
        <v>0</v>
      </c>
      <c r="T146" s="209">
        <f t="shared" si="56"/>
        <v>0</v>
      </c>
      <c r="U146" s="209">
        <f t="shared" si="56"/>
        <v>0</v>
      </c>
      <c r="V146" s="209">
        <f t="shared" si="56"/>
        <v>0</v>
      </c>
      <c r="W146" s="209">
        <f t="shared" si="56"/>
        <v>0</v>
      </c>
      <c r="X146" s="210">
        <f t="shared" si="56"/>
        <v>0</v>
      </c>
      <c r="Y146" s="211">
        <f t="shared" si="50"/>
        <v>0</v>
      </c>
      <c r="Z146" s="209">
        <f t="shared" si="50"/>
        <v>0</v>
      </c>
      <c r="AA146" s="209">
        <f t="shared" si="50"/>
        <v>0</v>
      </c>
      <c r="AB146" s="209">
        <f t="shared" si="50"/>
        <v>0</v>
      </c>
      <c r="AC146" s="209">
        <f t="shared" si="50"/>
        <v>0</v>
      </c>
      <c r="AD146" s="209">
        <f t="shared" si="50"/>
        <v>0</v>
      </c>
      <c r="AE146" s="209">
        <f t="shared" si="51"/>
        <v>0</v>
      </c>
      <c r="AF146" s="209">
        <f t="shared" si="55"/>
        <v>0</v>
      </c>
      <c r="AG146" s="209">
        <f t="shared" si="54"/>
        <v>0</v>
      </c>
      <c r="AH146" s="209">
        <f t="shared" si="54"/>
        <v>0</v>
      </c>
      <c r="AI146" s="209">
        <f t="shared" si="54"/>
        <v>0</v>
      </c>
      <c r="AJ146" s="209">
        <f t="shared" si="54"/>
        <v>0</v>
      </c>
      <c r="AK146" s="209">
        <f t="shared" si="54"/>
        <v>0</v>
      </c>
      <c r="AL146" s="210">
        <f t="shared" si="54"/>
        <v>0</v>
      </c>
      <c r="BG146" s="65"/>
      <c r="BH146" s="65"/>
      <c r="BI146" s="65"/>
      <c r="BJ146" s="65"/>
      <c r="BK146" s="65"/>
      <c r="BL146" s="65"/>
      <c r="BM146" s="65"/>
      <c r="BN146" s="65"/>
      <c r="BO146" s="65"/>
      <c r="BP146" s="65"/>
      <c r="BQ146" s="65"/>
      <c r="BR146" s="65"/>
      <c r="BS146" s="65"/>
      <c r="BT146" s="65"/>
    </row>
    <row r="147" spans="2:86" ht="24" customHeight="1">
      <c r="B147" s="1172"/>
      <c r="C147" s="330">
        <v>143</v>
      </c>
      <c r="D147" s="351" t="str">
        <f>IF('入力③（固定資産台帳）'!CD147=1,'入力③（固定資産台帳）'!C147,"")</f>
        <v/>
      </c>
      <c r="E147" s="352">
        <f>IF('入力③（固定資産台帳）'!CD147=1,'入力③（固定資産台帳）'!D147,0)</f>
        <v>0</v>
      </c>
      <c r="F147" s="353">
        <f>IF('入力③（固定資産台帳）'!CD147=1,'入力③（固定資産台帳）'!F147,0)</f>
        <v>0</v>
      </c>
      <c r="G147" s="60"/>
      <c r="H147" s="60" t="s">
        <v>248</v>
      </c>
      <c r="I147" s="63"/>
      <c r="J147" s="172"/>
      <c r="K147" s="169"/>
      <c r="L147" s="209">
        <f t="shared" si="56"/>
        <v>0</v>
      </c>
      <c r="M147" s="209">
        <f t="shared" si="56"/>
        <v>0</v>
      </c>
      <c r="N147" s="209">
        <f t="shared" si="56"/>
        <v>0</v>
      </c>
      <c r="O147" s="209">
        <f t="shared" si="56"/>
        <v>0</v>
      </c>
      <c r="P147" s="209">
        <f t="shared" si="56"/>
        <v>0</v>
      </c>
      <c r="Q147" s="209">
        <f t="shared" si="56"/>
        <v>0</v>
      </c>
      <c r="R147" s="209">
        <f t="shared" si="56"/>
        <v>0</v>
      </c>
      <c r="S147" s="209">
        <f t="shared" si="56"/>
        <v>0</v>
      </c>
      <c r="T147" s="209">
        <f t="shared" si="56"/>
        <v>0</v>
      </c>
      <c r="U147" s="209">
        <f t="shared" si="56"/>
        <v>0</v>
      </c>
      <c r="V147" s="209">
        <f t="shared" si="56"/>
        <v>0</v>
      </c>
      <c r="W147" s="209">
        <f t="shared" si="56"/>
        <v>0</v>
      </c>
      <c r="X147" s="210">
        <f t="shared" si="56"/>
        <v>0</v>
      </c>
      <c r="Y147" s="211">
        <f t="shared" si="50"/>
        <v>0</v>
      </c>
      <c r="Z147" s="209">
        <f t="shared" si="50"/>
        <v>0</v>
      </c>
      <c r="AA147" s="209">
        <f t="shared" si="50"/>
        <v>0</v>
      </c>
      <c r="AB147" s="209">
        <f t="shared" ref="Y147:AD154" si="57">IF($AP147=1,IF(AU147&lt;1,0,IF(AU147&gt;($G147-$J147),0,IF(AU147=($G147-$J147),BX147,$AQ147-N147))),IF(AU147&lt;1,0,IF(AU147&gt;($G147-$J147),0,IF(AU147=($G147-$J147),BT147,$F147/($G147-$J147)))))</f>
        <v>0</v>
      </c>
      <c r="AC147" s="209">
        <f t="shared" si="57"/>
        <v>0</v>
      </c>
      <c r="AD147" s="209">
        <f t="shared" si="57"/>
        <v>0</v>
      </c>
      <c r="AE147" s="209">
        <f t="shared" si="51"/>
        <v>0</v>
      </c>
      <c r="AF147" s="209">
        <f t="shared" si="55"/>
        <v>0</v>
      </c>
      <c r="AG147" s="209">
        <f t="shared" si="54"/>
        <v>0</v>
      </c>
      <c r="AH147" s="209">
        <f t="shared" si="54"/>
        <v>0</v>
      </c>
      <c r="AI147" s="209">
        <f t="shared" si="54"/>
        <v>0</v>
      </c>
      <c r="AJ147" s="209">
        <f t="shared" si="54"/>
        <v>0</v>
      </c>
      <c r="AK147" s="209">
        <f t="shared" si="54"/>
        <v>0</v>
      </c>
      <c r="AL147" s="210">
        <f t="shared" si="54"/>
        <v>0</v>
      </c>
      <c r="BG147" s="65"/>
      <c r="BH147" s="65"/>
      <c r="BI147" s="65"/>
      <c r="BJ147" s="65"/>
      <c r="BK147" s="65"/>
      <c r="BL147" s="65"/>
      <c r="BM147" s="65"/>
      <c r="BN147" s="65"/>
      <c r="BO147" s="65"/>
      <c r="BP147" s="65"/>
      <c r="BQ147" s="65"/>
      <c r="BR147" s="65"/>
      <c r="BS147" s="65"/>
      <c r="BT147" s="65"/>
    </row>
    <row r="148" spans="2:86" ht="24" customHeight="1">
      <c r="B148" s="1172"/>
      <c r="C148" s="330">
        <v>144</v>
      </c>
      <c r="D148" s="351" t="str">
        <f>IF('入力③（固定資産台帳）'!CD148=1,'入力③（固定資産台帳）'!C148,"")</f>
        <v/>
      </c>
      <c r="E148" s="352">
        <f>IF('入力③（固定資産台帳）'!CD148=1,'入力③（固定資産台帳）'!D148,0)</f>
        <v>0</v>
      </c>
      <c r="F148" s="353">
        <f>IF('入力③（固定資産台帳）'!CD148=1,'入力③（固定資産台帳）'!F148,0)</f>
        <v>0</v>
      </c>
      <c r="G148" s="60"/>
      <c r="H148" s="60" t="s">
        <v>248</v>
      </c>
      <c r="I148" s="63"/>
      <c r="J148" s="172"/>
      <c r="K148" s="169"/>
      <c r="L148" s="209">
        <f t="shared" si="56"/>
        <v>0</v>
      </c>
      <c r="M148" s="209">
        <f t="shared" si="56"/>
        <v>0</v>
      </c>
      <c r="N148" s="209">
        <f t="shared" si="56"/>
        <v>0</v>
      </c>
      <c r="O148" s="209">
        <f t="shared" si="56"/>
        <v>0</v>
      </c>
      <c r="P148" s="209">
        <f t="shared" si="56"/>
        <v>0</v>
      </c>
      <c r="Q148" s="209">
        <f t="shared" si="56"/>
        <v>0</v>
      </c>
      <c r="R148" s="209">
        <f t="shared" si="56"/>
        <v>0</v>
      </c>
      <c r="S148" s="209">
        <f t="shared" si="56"/>
        <v>0</v>
      </c>
      <c r="T148" s="209">
        <f t="shared" si="56"/>
        <v>0</v>
      </c>
      <c r="U148" s="209">
        <f t="shared" si="56"/>
        <v>0</v>
      </c>
      <c r="V148" s="209">
        <f t="shared" si="56"/>
        <v>0</v>
      </c>
      <c r="W148" s="209">
        <f t="shared" si="56"/>
        <v>0</v>
      </c>
      <c r="X148" s="210">
        <f t="shared" si="56"/>
        <v>0</v>
      </c>
      <c r="Y148" s="211">
        <f t="shared" si="57"/>
        <v>0</v>
      </c>
      <c r="Z148" s="209">
        <f t="shared" si="57"/>
        <v>0</v>
      </c>
      <c r="AA148" s="209">
        <f t="shared" si="57"/>
        <v>0</v>
      </c>
      <c r="AB148" s="209">
        <f t="shared" si="57"/>
        <v>0</v>
      </c>
      <c r="AC148" s="209">
        <f t="shared" si="57"/>
        <v>0</v>
      </c>
      <c r="AD148" s="209">
        <f t="shared" si="57"/>
        <v>0</v>
      </c>
      <c r="AE148" s="209">
        <f t="shared" si="51"/>
        <v>0</v>
      </c>
      <c r="AF148" s="209">
        <f t="shared" si="55"/>
        <v>0</v>
      </c>
      <c r="AG148" s="209">
        <f t="shared" si="54"/>
        <v>0</v>
      </c>
      <c r="AH148" s="209">
        <f t="shared" si="54"/>
        <v>0</v>
      </c>
      <c r="AI148" s="209">
        <f t="shared" si="54"/>
        <v>0</v>
      </c>
      <c r="AJ148" s="209">
        <f t="shared" si="54"/>
        <v>0</v>
      </c>
      <c r="AK148" s="209">
        <f t="shared" si="54"/>
        <v>0</v>
      </c>
      <c r="AL148" s="210">
        <f t="shared" si="54"/>
        <v>0</v>
      </c>
      <c r="BG148" s="65"/>
      <c r="BH148" s="65"/>
      <c r="BI148" s="65"/>
      <c r="BJ148" s="65"/>
      <c r="BK148" s="65"/>
      <c r="BL148" s="65"/>
      <c r="BM148" s="65"/>
      <c r="BN148" s="65"/>
      <c r="BO148" s="65"/>
      <c r="BP148" s="65"/>
      <c r="BQ148" s="65"/>
      <c r="BR148" s="65"/>
      <c r="BS148" s="65"/>
      <c r="BT148" s="65"/>
    </row>
    <row r="149" spans="2:86" ht="24" customHeight="1">
      <c r="B149" s="1172"/>
      <c r="C149" s="330">
        <v>145</v>
      </c>
      <c r="D149" s="351" t="str">
        <f>IF('入力③（固定資産台帳）'!CD149=1,'入力③（固定資産台帳）'!C149,"")</f>
        <v/>
      </c>
      <c r="E149" s="352">
        <f>IF('入力③（固定資産台帳）'!CD149=1,'入力③（固定資産台帳）'!D149,0)</f>
        <v>0</v>
      </c>
      <c r="F149" s="353">
        <f>IF('入力③（固定資産台帳）'!CD149=1,'入力③（固定資産台帳）'!F149,0)</f>
        <v>0</v>
      </c>
      <c r="G149" s="60"/>
      <c r="H149" s="60" t="s">
        <v>248</v>
      </c>
      <c r="I149" s="63"/>
      <c r="J149" s="172"/>
      <c r="K149" s="169"/>
      <c r="L149" s="209">
        <f t="shared" si="56"/>
        <v>0</v>
      </c>
      <c r="M149" s="209">
        <f t="shared" si="56"/>
        <v>0</v>
      </c>
      <c r="N149" s="209">
        <f t="shared" si="56"/>
        <v>0</v>
      </c>
      <c r="O149" s="209">
        <f t="shared" si="56"/>
        <v>0</v>
      </c>
      <c r="P149" s="209">
        <f t="shared" si="56"/>
        <v>0</v>
      </c>
      <c r="Q149" s="209">
        <f t="shared" si="56"/>
        <v>0</v>
      </c>
      <c r="R149" s="209">
        <f t="shared" si="56"/>
        <v>0</v>
      </c>
      <c r="S149" s="209">
        <f t="shared" si="56"/>
        <v>0</v>
      </c>
      <c r="T149" s="209">
        <f t="shared" si="56"/>
        <v>0</v>
      </c>
      <c r="U149" s="209">
        <f t="shared" si="56"/>
        <v>0</v>
      </c>
      <c r="V149" s="209">
        <f t="shared" si="56"/>
        <v>0</v>
      </c>
      <c r="W149" s="209">
        <f t="shared" si="56"/>
        <v>0</v>
      </c>
      <c r="X149" s="210">
        <f t="shared" si="56"/>
        <v>0</v>
      </c>
      <c r="Y149" s="211">
        <f t="shared" si="57"/>
        <v>0</v>
      </c>
      <c r="Z149" s="209">
        <f t="shared" si="57"/>
        <v>0</v>
      </c>
      <c r="AA149" s="209">
        <f t="shared" si="57"/>
        <v>0</v>
      </c>
      <c r="AB149" s="209">
        <f t="shared" si="57"/>
        <v>0</v>
      </c>
      <c r="AC149" s="209">
        <f t="shared" si="57"/>
        <v>0</v>
      </c>
      <c r="AD149" s="209">
        <f t="shared" si="57"/>
        <v>0</v>
      </c>
      <c r="AE149" s="209">
        <f t="shared" si="51"/>
        <v>0</v>
      </c>
      <c r="AF149" s="209">
        <f t="shared" si="55"/>
        <v>0</v>
      </c>
      <c r="AG149" s="209">
        <f t="shared" si="54"/>
        <v>0</v>
      </c>
      <c r="AH149" s="209">
        <f t="shared" si="54"/>
        <v>0</v>
      </c>
      <c r="AI149" s="209">
        <f t="shared" si="54"/>
        <v>0</v>
      </c>
      <c r="AJ149" s="209">
        <f t="shared" si="54"/>
        <v>0</v>
      </c>
      <c r="AK149" s="209">
        <f t="shared" si="54"/>
        <v>0</v>
      </c>
      <c r="AL149" s="210">
        <f t="shared" si="54"/>
        <v>0</v>
      </c>
      <c r="BG149" s="65"/>
      <c r="BH149" s="65"/>
      <c r="BI149" s="65"/>
      <c r="BJ149" s="65"/>
      <c r="BK149" s="65"/>
      <c r="BL149" s="65"/>
      <c r="BM149" s="65"/>
      <c r="BN149" s="65"/>
      <c r="BO149" s="65"/>
      <c r="BP149" s="65"/>
      <c r="BQ149" s="65"/>
      <c r="BR149" s="65"/>
      <c r="BS149" s="65"/>
      <c r="BT149" s="65"/>
    </row>
    <row r="150" spans="2:86" ht="24" customHeight="1">
      <c r="B150" s="1172"/>
      <c r="C150" s="330">
        <v>146</v>
      </c>
      <c r="D150" s="351" t="str">
        <f>IF('入力③（固定資産台帳）'!CD150=1,'入力③（固定資産台帳）'!C150,"")</f>
        <v/>
      </c>
      <c r="E150" s="352">
        <f>IF('入力③（固定資産台帳）'!CD150=1,'入力③（固定資産台帳）'!D150,0)</f>
        <v>0</v>
      </c>
      <c r="F150" s="353">
        <f>IF('入力③（固定資産台帳）'!CD150=1,'入力③（固定資産台帳）'!F150,0)</f>
        <v>0</v>
      </c>
      <c r="G150" s="60"/>
      <c r="H150" s="60" t="s">
        <v>248</v>
      </c>
      <c r="I150" s="63"/>
      <c r="J150" s="172"/>
      <c r="K150" s="169"/>
      <c r="L150" s="209">
        <f t="shared" si="56"/>
        <v>0</v>
      </c>
      <c r="M150" s="209">
        <f t="shared" si="56"/>
        <v>0</v>
      </c>
      <c r="N150" s="209">
        <f t="shared" si="56"/>
        <v>0</v>
      </c>
      <c r="O150" s="209">
        <f t="shared" si="56"/>
        <v>0</v>
      </c>
      <c r="P150" s="209">
        <f t="shared" si="56"/>
        <v>0</v>
      </c>
      <c r="Q150" s="209">
        <f t="shared" si="56"/>
        <v>0</v>
      </c>
      <c r="R150" s="209">
        <f t="shared" si="56"/>
        <v>0</v>
      </c>
      <c r="S150" s="209">
        <f t="shared" si="56"/>
        <v>0</v>
      </c>
      <c r="T150" s="209">
        <f t="shared" si="56"/>
        <v>0</v>
      </c>
      <c r="U150" s="209">
        <f t="shared" si="56"/>
        <v>0</v>
      </c>
      <c r="V150" s="209">
        <f t="shared" si="56"/>
        <v>0</v>
      </c>
      <c r="W150" s="209">
        <f t="shared" si="56"/>
        <v>0</v>
      </c>
      <c r="X150" s="210">
        <f t="shared" si="56"/>
        <v>0</v>
      </c>
      <c r="Y150" s="211">
        <f t="shared" si="57"/>
        <v>0</v>
      </c>
      <c r="Z150" s="209">
        <f t="shared" si="57"/>
        <v>0</v>
      </c>
      <c r="AA150" s="209">
        <f t="shared" si="57"/>
        <v>0</v>
      </c>
      <c r="AB150" s="209">
        <f t="shared" si="57"/>
        <v>0</v>
      </c>
      <c r="AC150" s="209">
        <f t="shared" si="57"/>
        <v>0</v>
      </c>
      <c r="AD150" s="209">
        <f t="shared" si="57"/>
        <v>0</v>
      </c>
      <c r="AE150" s="209">
        <f t="shared" si="51"/>
        <v>0</v>
      </c>
      <c r="AF150" s="209">
        <f t="shared" si="55"/>
        <v>0</v>
      </c>
      <c r="AG150" s="209">
        <f t="shared" si="54"/>
        <v>0</v>
      </c>
      <c r="AH150" s="209">
        <f t="shared" si="54"/>
        <v>0</v>
      </c>
      <c r="AI150" s="209">
        <f t="shared" si="54"/>
        <v>0</v>
      </c>
      <c r="AJ150" s="209">
        <f t="shared" si="54"/>
        <v>0</v>
      </c>
      <c r="AK150" s="209">
        <f t="shared" si="54"/>
        <v>0</v>
      </c>
      <c r="AL150" s="210">
        <f t="shared" si="54"/>
        <v>0</v>
      </c>
      <c r="BG150" s="65"/>
      <c r="BH150" s="65"/>
      <c r="BI150" s="65"/>
      <c r="BJ150" s="65"/>
      <c r="BK150" s="65"/>
      <c r="BL150" s="65"/>
      <c r="BM150" s="65"/>
      <c r="BN150" s="65"/>
      <c r="BO150" s="65"/>
      <c r="BP150" s="65"/>
      <c r="BQ150" s="65"/>
      <c r="BR150" s="65"/>
      <c r="BS150" s="65"/>
      <c r="BT150" s="65"/>
    </row>
    <row r="151" spans="2:86" ht="24" customHeight="1">
      <c r="B151" s="1172"/>
      <c r="C151" s="330">
        <v>147</v>
      </c>
      <c r="D151" s="351" t="str">
        <f>IF('入力③（固定資産台帳）'!CD151=1,'入力③（固定資産台帳）'!C151,"")</f>
        <v/>
      </c>
      <c r="E151" s="352">
        <f>IF('入力③（固定資産台帳）'!CD151=1,'入力③（固定資産台帳）'!D151,0)</f>
        <v>0</v>
      </c>
      <c r="F151" s="353">
        <f>IF('入力③（固定資産台帳）'!CD151=1,'入力③（固定資産台帳）'!F151,0)</f>
        <v>0</v>
      </c>
      <c r="G151" s="60"/>
      <c r="H151" s="60" t="s">
        <v>248</v>
      </c>
      <c r="I151" s="63"/>
      <c r="J151" s="172"/>
      <c r="K151" s="169"/>
      <c r="L151" s="209">
        <f t="shared" si="56"/>
        <v>0</v>
      </c>
      <c r="M151" s="209">
        <f t="shared" si="56"/>
        <v>0</v>
      </c>
      <c r="N151" s="209">
        <f t="shared" si="56"/>
        <v>0</v>
      </c>
      <c r="O151" s="209">
        <f t="shared" si="56"/>
        <v>0</v>
      </c>
      <c r="P151" s="209">
        <f t="shared" si="56"/>
        <v>0</v>
      </c>
      <c r="Q151" s="209">
        <f t="shared" si="56"/>
        <v>0</v>
      </c>
      <c r="R151" s="209">
        <f t="shared" si="56"/>
        <v>0</v>
      </c>
      <c r="S151" s="209">
        <f t="shared" si="56"/>
        <v>0</v>
      </c>
      <c r="T151" s="209">
        <f t="shared" si="56"/>
        <v>0</v>
      </c>
      <c r="U151" s="209">
        <f t="shared" si="56"/>
        <v>0</v>
      </c>
      <c r="V151" s="209">
        <f t="shared" si="56"/>
        <v>0</v>
      </c>
      <c r="W151" s="209">
        <f t="shared" si="56"/>
        <v>0</v>
      </c>
      <c r="X151" s="210">
        <f t="shared" si="56"/>
        <v>0</v>
      </c>
      <c r="Y151" s="211">
        <f t="shared" si="57"/>
        <v>0</v>
      </c>
      <c r="Z151" s="209">
        <f t="shared" si="57"/>
        <v>0</v>
      </c>
      <c r="AA151" s="209">
        <f t="shared" si="57"/>
        <v>0</v>
      </c>
      <c r="AB151" s="209">
        <f t="shared" si="57"/>
        <v>0</v>
      </c>
      <c r="AC151" s="209">
        <f t="shared" si="57"/>
        <v>0</v>
      </c>
      <c r="AD151" s="209">
        <f t="shared" si="57"/>
        <v>0</v>
      </c>
      <c r="AE151" s="209">
        <f t="shared" si="51"/>
        <v>0</v>
      </c>
      <c r="AF151" s="209">
        <f t="shared" si="55"/>
        <v>0</v>
      </c>
      <c r="AG151" s="209">
        <f t="shared" si="54"/>
        <v>0</v>
      </c>
      <c r="AH151" s="209">
        <f t="shared" si="54"/>
        <v>0</v>
      </c>
      <c r="AI151" s="209">
        <f t="shared" si="54"/>
        <v>0</v>
      </c>
      <c r="AJ151" s="209">
        <f t="shared" si="54"/>
        <v>0</v>
      </c>
      <c r="AK151" s="209">
        <f t="shared" si="54"/>
        <v>0</v>
      </c>
      <c r="AL151" s="210">
        <f t="shared" si="54"/>
        <v>0</v>
      </c>
      <c r="BG151" s="65"/>
      <c r="BH151" s="65"/>
      <c r="BI151" s="65"/>
      <c r="BJ151" s="65"/>
      <c r="BK151" s="65"/>
      <c r="BL151" s="65"/>
      <c r="BM151" s="65"/>
      <c r="BN151" s="65"/>
      <c r="BO151" s="65"/>
      <c r="BP151" s="65"/>
      <c r="BQ151" s="65"/>
      <c r="BR151" s="65"/>
      <c r="BS151" s="65"/>
      <c r="BT151" s="65"/>
    </row>
    <row r="152" spans="2:86" ht="24" customHeight="1">
      <c r="B152" s="1172"/>
      <c r="C152" s="330">
        <v>148</v>
      </c>
      <c r="D152" s="351" t="str">
        <f>IF('入力③（固定資産台帳）'!CD152=1,'入力③（固定資産台帳）'!C152,"")</f>
        <v/>
      </c>
      <c r="E152" s="352">
        <f>IF('入力③（固定資産台帳）'!CD152=1,'入力③（固定資産台帳）'!D152,0)</f>
        <v>0</v>
      </c>
      <c r="F152" s="353">
        <f>IF('入力③（固定資産台帳）'!CD152=1,'入力③（固定資産台帳）'!F152,0)</f>
        <v>0</v>
      </c>
      <c r="G152" s="60"/>
      <c r="H152" s="60" t="s">
        <v>248</v>
      </c>
      <c r="I152" s="63"/>
      <c r="J152" s="172"/>
      <c r="K152" s="169"/>
      <c r="L152" s="209">
        <f t="shared" si="56"/>
        <v>0</v>
      </c>
      <c r="M152" s="209">
        <f t="shared" si="56"/>
        <v>0</v>
      </c>
      <c r="N152" s="209">
        <f t="shared" si="56"/>
        <v>0</v>
      </c>
      <c r="O152" s="209">
        <f t="shared" si="56"/>
        <v>0</v>
      </c>
      <c r="P152" s="209">
        <f t="shared" si="56"/>
        <v>0</v>
      </c>
      <c r="Q152" s="209">
        <f t="shared" si="56"/>
        <v>0</v>
      </c>
      <c r="R152" s="209">
        <f t="shared" si="56"/>
        <v>0</v>
      </c>
      <c r="S152" s="209">
        <f t="shared" si="56"/>
        <v>0</v>
      </c>
      <c r="T152" s="209">
        <f t="shared" si="56"/>
        <v>0</v>
      </c>
      <c r="U152" s="209">
        <f t="shared" si="56"/>
        <v>0</v>
      </c>
      <c r="V152" s="209">
        <f t="shared" si="56"/>
        <v>0</v>
      </c>
      <c r="W152" s="209">
        <f t="shared" si="56"/>
        <v>0</v>
      </c>
      <c r="X152" s="210">
        <f t="shared" si="56"/>
        <v>0</v>
      </c>
      <c r="Y152" s="211">
        <f t="shared" si="57"/>
        <v>0</v>
      </c>
      <c r="Z152" s="209">
        <f t="shared" si="57"/>
        <v>0</v>
      </c>
      <c r="AA152" s="209">
        <f t="shared" si="57"/>
        <v>0</v>
      </c>
      <c r="AB152" s="209">
        <f t="shared" si="57"/>
        <v>0</v>
      </c>
      <c r="AC152" s="209">
        <f t="shared" si="57"/>
        <v>0</v>
      </c>
      <c r="AD152" s="209">
        <f t="shared" si="57"/>
        <v>0</v>
      </c>
      <c r="AE152" s="209">
        <f t="shared" si="51"/>
        <v>0</v>
      </c>
      <c r="AF152" s="209">
        <f t="shared" si="55"/>
        <v>0</v>
      </c>
      <c r="AG152" s="209">
        <f t="shared" si="54"/>
        <v>0</v>
      </c>
      <c r="AH152" s="209">
        <f t="shared" si="54"/>
        <v>0</v>
      </c>
      <c r="AI152" s="209">
        <f t="shared" si="54"/>
        <v>0</v>
      </c>
      <c r="AJ152" s="209">
        <f t="shared" si="54"/>
        <v>0</v>
      </c>
      <c r="AK152" s="209">
        <f t="shared" si="54"/>
        <v>0</v>
      </c>
      <c r="AL152" s="210">
        <f t="shared" si="54"/>
        <v>0</v>
      </c>
      <c r="BG152" s="65"/>
      <c r="BH152" s="65"/>
      <c r="BI152" s="65"/>
      <c r="BJ152" s="65"/>
      <c r="BK152" s="65"/>
      <c r="BL152" s="65"/>
      <c r="BM152" s="65"/>
      <c r="BN152" s="65"/>
      <c r="BO152" s="65"/>
      <c r="BP152" s="65"/>
      <c r="BQ152" s="65"/>
      <c r="BR152" s="65"/>
      <c r="BS152" s="65"/>
      <c r="BT152" s="65"/>
    </row>
    <row r="153" spans="2:86" ht="24" customHeight="1">
      <c r="B153" s="1172"/>
      <c r="C153" s="330">
        <v>149</v>
      </c>
      <c r="D153" s="351" t="str">
        <f>IF('入力③（固定資産台帳）'!CD153=1,'入力③（固定資産台帳）'!C153,"")</f>
        <v/>
      </c>
      <c r="E153" s="352">
        <f>IF('入力③（固定資産台帳）'!CD153=1,'入力③（固定資産台帳）'!D153,0)</f>
        <v>0</v>
      </c>
      <c r="F153" s="353">
        <f>IF('入力③（固定資産台帳）'!CD153=1,'入力③（固定資産台帳）'!F153,0)</f>
        <v>0</v>
      </c>
      <c r="G153" s="60"/>
      <c r="H153" s="60" t="s">
        <v>248</v>
      </c>
      <c r="I153" s="63"/>
      <c r="J153" s="172"/>
      <c r="K153" s="169"/>
      <c r="L153" s="209">
        <f t="shared" si="56"/>
        <v>0</v>
      </c>
      <c r="M153" s="209">
        <f t="shared" si="56"/>
        <v>0</v>
      </c>
      <c r="N153" s="209">
        <f t="shared" si="56"/>
        <v>0</v>
      </c>
      <c r="O153" s="209">
        <f t="shared" si="56"/>
        <v>0</v>
      </c>
      <c r="P153" s="209">
        <f t="shared" si="56"/>
        <v>0</v>
      </c>
      <c r="Q153" s="209">
        <f t="shared" si="56"/>
        <v>0</v>
      </c>
      <c r="R153" s="209">
        <f t="shared" si="56"/>
        <v>0</v>
      </c>
      <c r="S153" s="209">
        <f t="shared" si="56"/>
        <v>0</v>
      </c>
      <c r="T153" s="209">
        <f t="shared" si="56"/>
        <v>0</v>
      </c>
      <c r="U153" s="209">
        <f t="shared" si="56"/>
        <v>0</v>
      </c>
      <c r="V153" s="209">
        <f t="shared" si="56"/>
        <v>0</v>
      </c>
      <c r="W153" s="209">
        <f t="shared" si="56"/>
        <v>0</v>
      </c>
      <c r="X153" s="210">
        <f t="shared" si="56"/>
        <v>0</v>
      </c>
      <c r="Y153" s="211">
        <f t="shared" si="57"/>
        <v>0</v>
      </c>
      <c r="Z153" s="209">
        <f t="shared" si="57"/>
        <v>0</v>
      </c>
      <c r="AA153" s="209">
        <f t="shared" si="57"/>
        <v>0</v>
      </c>
      <c r="AB153" s="209">
        <f t="shared" si="57"/>
        <v>0</v>
      </c>
      <c r="AC153" s="209">
        <f t="shared" si="57"/>
        <v>0</v>
      </c>
      <c r="AD153" s="209">
        <f t="shared" si="57"/>
        <v>0</v>
      </c>
      <c r="AE153" s="209">
        <f t="shared" si="51"/>
        <v>0</v>
      </c>
      <c r="AF153" s="209">
        <f t="shared" si="55"/>
        <v>0</v>
      </c>
      <c r="AG153" s="209">
        <f t="shared" si="54"/>
        <v>0</v>
      </c>
      <c r="AH153" s="209">
        <f t="shared" si="54"/>
        <v>0</v>
      </c>
      <c r="AI153" s="209">
        <f t="shared" si="54"/>
        <v>0</v>
      </c>
      <c r="AJ153" s="209">
        <f t="shared" si="54"/>
        <v>0</v>
      </c>
      <c r="AK153" s="209">
        <f t="shared" si="54"/>
        <v>0</v>
      </c>
      <c r="AL153" s="210">
        <f t="shared" si="54"/>
        <v>0</v>
      </c>
      <c r="BG153" s="65"/>
      <c r="BH153" s="65"/>
      <c r="BI153" s="65"/>
      <c r="BJ153" s="65"/>
      <c r="BK153" s="65"/>
      <c r="BL153" s="65"/>
      <c r="BM153" s="65"/>
      <c r="BN153" s="65"/>
      <c r="BO153" s="65"/>
      <c r="BP153" s="65"/>
      <c r="BQ153" s="65"/>
      <c r="BR153" s="65"/>
      <c r="BS153" s="65"/>
      <c r="BT153" s="65"/>
    </row>
    <row r="154" spans="2:86" ht="24" customHeight="1">
      <c r="B154" s="1172"/>
      <c r="C154" s="330">
        <v>150</v>
      </c>
      <c r="D154" s="351" t="str">
        <f>IF('入力③（固定資産台帳）'!CD154=1,'入力③（固定資産台帳）'!C154,"")</f>
        <v/>
      </c>
      <c r="E154" s="352">
        <f>IF('入力③（固定資産台帳）'!CD154=1,'入力③（固定資産台帳）'!D154,0)</f>
        <v>0</v>
      </c>
      <c r="F154" s="353">
        <f>IF('入力③（固定資産台帳）'!CD154=1,'入力③（固定資産台帳）'!F154,0)</f>
        <v>0</v>
      </c>
      <c r="G154" s="60"/>
      <c r="H154" s="60" t="s">
        <v>248</v>
      </c>
      <c r="I154" s="63"/>
      <c r="J154" s="172"/>
      <c r="K154" s="169"/>
      <c r="L154" s="209">
        <f t="shared" si="56"/>
        <v>0</v>
      </c>
      <c r="M154" s="209">
        <f t="shared" si="56"/>
        <v>0</v>
      </c>
      <c r="N154" s="209">
        <f t="shared" si="56"/>
        <v>0</v>
      </c>
      <c r="O154" s="209">
        <f t="shared" si="56"/>
        <v>0</v>
      </c>
      <c r="P154" s="209">
        <f t="shared" si="56"/>
        <v>0</v>
      </c>
      <c r="Q154" s="209">
        <f t="shared" si="56"/>
        <v>0</v>
      </c>
      <c r="R154" s="209">
        <f t="shared" si="56"/>
        <v>0</v>
      </c>
      <c r="S154" s="209">
        <f t="shared" si="56"/>
        <v>0</v>
      </c>
      <c r="T154" s="209">
        <f t="shared" si="56"/>
        <v>0</v>
      </c>
      <c r="U154" s="209">
        <f t="shared" si="56"/>
        <v>0</v>
      </c>
      <c r="V154" s="209">
        <f t="shared" si="56"/>
        <v>0</v>
      </c>
      <c r="W154" s="209">
        <f t="shared" si="56"/>
        <v>0</v>
      </c>
      <c r="X154" s="210">
        <f t="shared" si="56"/>
        <v>0</v>
      </c>
      <c r="Y154" s="211">
        <f t="shared" si="57"/>
        <v>0</v>
      </c>
      <c r="Z154" s="209">
        <f t="shared" si="57"/>
        <v>0</v>
      </c>
      <c r="AA154" s="209">
        <f t="shared" si="57"/>
        <v>0</v>
      </c>
      <c r="AB154" s="209">
        <f t="shared" si="57"/>
        <v>0</v>
      </c>
      <c r="AC154" s="209">
        <f t="shared" si="57"/>
        <v>0</v>
      </c>
      <c r="AD154" s="209">
        <f t="shared" si="57"/>
        <v>0</v>
      </c>
      <c r="AE154" s="209">
        <f t="shared" si="51"/>
        <v>0</v>
      </c>
      <c r="AF154" s="209">
        <f t="shared" si="55"/>
        <v>0</v>
      </c>
      <c r="AG154" s="209">
        <f t="shared" si="54"/>
        <v>0</v>
      </c>
      <c r="AH154" s="209">
        <f t="shared" si="54"/>
        <v>0</v>
      </c>
      <c r="AI154" s="209">
        <f t="shared" si="54"/>
        <v>0</v>
      </c>
      <c r="AJ154" s="209">
        <f t="shared" si="54"/>
        <v>0</v>
      </c>
      <c r="AK154" s="209">
        <f t="shared" si="54"/>
        <v>0</v>
      </c>
      <c r="AL154" s="210">
        <f t="shared" si="54"/>
        <v>0</v>
      </c>
      <c r="BG154" s="65"/>
      <c r="BH154" s="65"/>
      <c r="BI154" s="65"/>
      <c r="BJ154" s="65"/>
      <c r="BK154" s="65"/>
      <c r="BL154" s="65"/>
      <c r="BM154" s="65"/>
      <c r="BN154" s="65"/>
      <c r="BO154" s="65"/>
      <c r="BP154" s="65"/>
      <c r="BQ154" s="65"/>
      <c r="BR154" s="65"/>
      <c r="BS154" s="65"/>
      <c r="BT154" s="65"/>
    </row>
    <row r="155" spans="2:86" ht="24" customHeight="1">
      <c r="B155" s="1172"/>
      <c r="C155" s="330">
        <v>151</v>
      </c>
      <c r="D155" s="351" t="str">
        <f>IF('入力③（固定資産台帳）'!CD155=1,'入力③（固定資産台帳）'!C155,"")</f>
        <v/>
      </c>
      <c r="E155" s="352">
        <f>IF('入力③（固定資産台帳）'!CD155=1,'入力③（固定資産台帳）'!D155,0)</f>
        <v>0</v>
      </c>
      <c r="F155" s="353">
        <f>IF('入力③（固定資産台帳）'!CD155=1,'入力③（固定資産台帳）'!F155,0)</f>
        <v>0</v>
      </c>
      <c r="G155" s="60"/>
      <c r="H155" s="60" t="s">
        <v>127</v>
      </c>
      <c r="I155" s="63"/>
      <c r="J155" s="172"/>
      <c r="K155" s="169"/>
      <c r="L155" s="209">
        <f t="shared" si="40"/>
        <v>0</v>
      </c>
      <c r="M155" s="209">
        <f t="shared" si="40"/>
        <v>0</v>
      </c>
      <c r="N155" s="209">
        <f t="shared" si="40"/>
        <v>0</v>
      </c>
      <c r="O155" s="209">
        <f t="shared" si="40"/>
        <v>0</v>
      </c>
      <c r="P155" s="209">
        <f t="shared" si="40"/>
        <v>0</v>
      </c>
      <c r="Q155" s="209">
        <f t="shared" si="40"/>
        <v>0</v>
      </c>
      <c r="R155" s="209">
        <f t="shared" si="40"/>
        <v>0</v>
      </c>
      <c r="S155" s="209">
        <f t="shared" si="40"/>
        <v>0</v>
      </c>
      <c r="T155" s="209">
        <f t="shared" si="40"/>
        <v>0</v>
      </c>
      <c r="U155" s="209">
        <f t="shared" si="40"/>
        <v>0</v>
      </c>
      <c r="V155" s="209">
        <f t="shared" si="40"/>
        <v>0</v>
      </c>
      <c r="W155" s="209">
        <f t="shared" si="40"/>
        <v>0</v>
      </c>
      <c r="X155" s="210">
        <f t="shared" si="40"/>
        <v>0</v>
      </c>
      <c r="Y155" s="211">
        <f t="shared" si="47"/>
        <v>0</v>
      </c>
      <c r="Z155" s="209">
        <f t="shared" si="47"/>
        <v>0</v>
      </c>
      <c r="AA155" s="209">
        <f t="shared" si="47"/>
        <v>0</v>
      </c>
      <c r="AB155" s="209">
        <f t="shared" si="47"/>
        <v>0</v>
      </c>
      <c r="AC155" s="209">
        <f t="shared" si="47"/>
        <v>0</v>
      </c>
      <c r="AD155" s="209">
        <f t="shared" si="47"/>
        <v>0</v>
      </c>
      <c r="AE155" s="209">
        <f t="shared" si="46"/>
        <v>0</v>
      </c>
      <c r="AF155" s="209">
        <f t="shared" si="46"/>
        <v>0</v>
      </c>
      <c r="AG155" s="209">
        <f t="shared" si="41"/>
        <v>0</v>
      </c>
      <c r="AH155" s="209">
        <f t="shared" si="41"/>
        <v>0</v>
      </c>
      <c r="AI155" s="209">
        <f t="shared" si="41"/>
        <v>0</v>
      </c>
      <c r="AJ155" s="209">
        <f t="shared" si="41"/>
        <v>0</v>
      </c>
      <c r="AK155" s="209">
        <f t="shared" si="41"/>
        <v>0</v>
      </c>
      <c r="AL155" s="210">
        <f t="shared" si="41"/>
        <v>0</v>
      </c>
      <c r="AP155" s="53">
        <f t="shared" si="33"/>
        <v>1</v>
      </c>
      <c r="AQ155" s="163" t="e">
        <f t="shared" si="35"/>
        <v>#NUM!</v>
      </c>
      <c r="AR155" s="53">
        <f t="shared" si="45"/>
        <v>0</v>
      </c>
      <c r="AS155" s="53">
        <f t="shared" si="45"/>
        <v>-1</v>
      </c>
      <c r="AT155" s="53">
        <f t="shared" si="45"/>
        <v>-1</v>
      </c>
      <c r="AU155" s="53">
        <f t="shared" si="45"/>
        <v>-1</v>
      </c>
      <c r="AV155" s="53">
        <f t="shared" si="45"/>
        <v>-1</v>
      </c>
      <c r="AW155" s="53">
        <f t="shared" si="45"/>
        <v>-1</v>
      </c>
      <c r="AX155" s="53">
        <f t="shared" si="45"/>
        <v>-1</v>
      </c>
      <c r="AY155" s="53">
        <f t="shared" si="45"/>
        <v>-1</v>
      </c>
      <c r="AZ155" s="53">
        <f t="shared" si="45"/>
        <v>-1</v>
      </c>
      <c r="BA155" s="53">
        <f t="shared" si="45"/>
        <v>-1</v>
      </c>
      <c r="BB155" s="53">
        <f t="shared" si="45"/>
        <v>-1</v>
      </c>
      <c r="BC155" s="53">
        <f t="shared" si="45"/>
        <v>-1</v>
      </c>
      <c r="BD155" s="53">
        <f t="shared" si="45"/>
        <v>-1</v>
      </c>
      <c r="BE155" s="53">
        <f t="shared" si="45"/>
        <v>-1</v>
      </c>
      <c r="BG155" s="65">
        <f t="shared" si="43"/>
        <v>0</v>
      </c>
      <c r="BH155" s="65">
        <f t="shared" si="43"/>
        <v>-1</v>
      </c>
      <c r="BI155" s="65">
        <f t="shared" si="43"/>
        <v>-1</v>
      </c>
      <c r="BJ155" s="65">
        <f t="shared" si="43"/>
        <v>-1</v>
      </c>
      <c r="BK155" s="65">
        <f t="shared" si="43"/>
        <v>-1</v>
      </c>
      <c r="BL155" s="65">
        <f t="shared" si="43"/>
        <v>-1</v>
      </c>
      <c r="BM155" s="65">
        <f t="shared" si="43"/>
        <v>-1</v>
      </c>
      <c r="BN155" s="65">
        <f t="shared" si="43"/>
        <v>-1</v>
      </c>
      <c r="BO155" s="65">
        <f t="shared" si="43"/>
        <v>-1</v>
      </c>
      <c r="BP155" s="65">
        <f t="shared" si="43"/>
        <v>-1</v>
      </c>
      <c r="BQ155" s="65">
        <f t="shared" si="43"/>
        <v>-1</v>
      </c>
      <c r="BR155" s="65">
        <f t="shared" si="43"/>
        <v>-1</v>
      </c>
      <c r="BS155" s="65">
        <f t="shared" si="43"/>
        <v>-1</v>
      </c>
      <c r="BT155" s="65">
        <f t="shared" si="43"/>
        <v>-1</v>
      </c>
      <c r="BV155" s="163">
        <f t="shared" si="48"/>
        <v>0</v>
      </c>
      <c r="BW155" s="163">
        <f t="shared" si="48"/>
        <v>0</v>
      </c>
      <c r="BX155" s="163">
        <f t="shared" si="48"/>
        <v>0</v>
      </c>
      <c r="BY155" s="163">
        <f t="shared" si="48"/>
        <v>0</v>
      </c>
      <c r="BZ155" s="163">
        <f t="shared" si="48"/>
        <v>0</v>
      </c>
      <c r="CA155" s="163">
        <f t="shared" si="48"/>
        <v>0</v>
      </c>
      <c r="CB155" s="163">
        <f t="shared" si="48"/>
        <v>0</v>
      </c>
      <c r="CC155" s="163">
        <f t="shared" si="48"/>
        <v>0</v>
      </c>
      <c r="CD155" s="163">
        <f t="shared" si="48"/>
        <v>0</v>
      </c>
      <c r="CE155" s="163">
        <f t="shared" si="48"/>
        <v>0</v>
      </c>
      <c r="CF155" s="163">
        <f t="shared" si="48"/>
        <v>0</v>
      </c>
      <c r="CG155" s="163">
        <f t="shared" si="48"/>
        <v>0</v>
      </c>
      <c r="CH155" s="163">
        <f t="shared" si="48"/>
        <v>0</v>
      </c>
    </row>
    <row r="156" spans="2:86" ht="24" customHeight="1">
      <c r="B156" s="1172"/>
      <c r="C156" s="330">
        <v>152</v>
      </c>
      <c r="D156" s="351" t="str">
        <f>IF('入力③（固定資産台帳）'!CD156=1,'入力③（固定資産台帳）'!C156,"")</f>
        <v/>
      </c>
      <c r="E156" s="352">
        <f>IF('入力③（固定資産台帳）'!CD156=1,'入力③（固定資産台帳）'!D156,0)</f>
        <v>0</v>
      </c>
      <c r="F156" s="353">
        <f>IF('入力③（固定資産台帳）'!CD156=1,'入力③（固定資産台帳）'!F156,0)</f>
        <v>0</v>
      </c>
      <c r="G156" s="60"/>
      <c r="H156" s="60" t="s">
        <v>127</v>
      </c>
      <c r="I156" s="63"/>
      <c r="J156" s="172"/>
      <c r="K156" s="169"/>
      <c r="L156" s="209">
        <f t="shared" si="40"/>
        <v>0</v>
      </c>
      <c r="M156" s="209">
        <f t="shared" si="40"/>
        <v>0</v>
      </c>
      <c r="N156" s="209">
        <f t="shared" si="40"/>
        <v>0</v>
      </c>
      <c r="O156" s="209">
        <f t="shared" si="40"/>
        <v>0</v>
      </c>
      <c r="P156" s="209">
        <f t="shared" si="40"/>
        <v>0</v>
      </c>
      <c r="Q156" s="209">
        <f t="shared" si="40"/>
        <v>0</v>
      </c>
      <c r="R156" s="209">
        <f t="shared" si="40"/>
        <v>0</v>
      </c>
      <c r="S156" s="209">
        <f t="shared" si="40"/>
        <v>0</v>
      </c>
      <c r="T156" s="209">
        <f t="shared" si="40"/>
        <v>0</v>
      </c>
      <c r="U156" s="209">
        <f t="shared" si="40"/>
        <v>0</v>
      </c>
      <c r="V156" s="209">
        <f t="shared" si="40"/>
        <v>0</v>
      </c>
      <c r="W156" s="209">
        <f t="shared" si="40"/>
        <v>0</v>
      </c>
      <c r="X156" s="210">
        <f t="shared" si="40"/>
        <v>0</v>
      </c>
      <c r="Y156" s="211">
        <f t="shared" si="47"/>
        <v>0</v>
      </c>
      <c r="Z156" s="209">
        <f t="shared" si="47"/>
        <v>0</v>
      </c>
      <c r="AA156" s="209">
        <f t="shared" si="47"/>
        <v>0</v>
      </c>
      <c r="AB156" s="209">
        <f t="shared" si="47"/>
        <v>0</v>
      </c>
      <c r="AC156" s="209">
        <f t="shared" si="47"/>
        <v>0</v>
      </c>
      <c r="AD156" s="209">
        <f t="shared" si="47"/>
        <v>0</v>
      </c>
      <c r="AE156" s="209">
        <f t="shared" si="46"/>
        <v>0</v>
      </c>
      <c r="AF156" s="209">
        <f t="shared" si="46"/>
        <v>0</v>
      </c>
      <c r="AG156" s="209">
        <f t="shared" si="41"/>
        <v>0</v>
      </c>
      <c r="AH156" s="209">
        <f t="shared" si="41"/>
        <v>0</v>
      </c>
      <c r="AI156" s="209">
        <f t="shared" si="41"/>
        <v>0</v>
      </c>
      <c r="AJ156" s="209">
        <f t="shared" si="41"/>
        <v>0</v>
      </c>
      <c r="AK156" s="209">
        <f t="shared" si="41"/>
        <v>0</v>
      </c>
      <c r="AL156" s="210">
        <f t="shared" si="41"/>
        <v>0</v>
      </c>
      <c r="AP156" s="53">
        <f t="shared" si="33"/>
        <v>1</v>
      </c>
      <c r="AQ156" s="163" t="e">
        <f t="shared" si="35"/>
        <v>#NUM!</v>
      </c>
      <c r="AR156" s="53">
        <f t="shared" si="45"/>
        <v>0</v>
      </c>
      <c r="AS156" s="53">
        <f t="shared" si="45"/>
        <v>-1</v>
      </c>
      <c r="AT156" s="53">
        <f t="shared" si="45"/>
        <v>-1</v>
      </c>
      <c r="AU156" s="53">
        <f t="shared" si="45"/>
        <v>-1</v>
      </c>
      <c r="AV156" s="53">
        <f t="shared" si="45"/>
        <v>-1</v>
      </c>
      <c r="AW156" s="53">
        <f t="shared" si="45"/>
        <v>-1</v>
      </c>
      <c r="AX156" s="53">
        <f t="shared" si="45"/>
        <v>-1</v>
      </c>
      <c r="AY156" s="53">
        <f t="shared" si="45"/>
        <v>-1</v>
      </c>
      <c r="AZ156" s="53">
        <f t="shared" si="45"/>
        <v>-1</v>
      </c>
      <c r="BA156" s="53">
        <f t="shared" si="45"/>
        <v>-1</v>
      </c>
      <c r="BB156" s="53">
        <f t="shared" si="45"/>
        <v>-1</v>
      </c>
      <c r="BC156" s="53">
        <f t="shared" si="45"/>
        <v>-1</v>
      </c>
      <c r="BD156" s="53">
        <f t="shared" si="45"/>
        <v>-1</v>
      </c>
      <c r="BE156" s="53">
        <f t="shared" si="45"/>
        <v>-1</v>
      </c>
      <c r="BG156" s="65">
        <f t="shared" si="43"/>
        <v>0</v>
      </c>
      <c r="BH156" s="65">
        <f t="shared" si="43"/>
        <v>-1</v>
      </c>
      <c r="BI156" s="65">
        <f t="shared" si="43"/>
        <v>-1</v>
      </c>
      <c r="BJ156" s="65">
        <f t="shared" si="43"/>
        <v>-1</v>
      </c>
      <c r="BK156" s="65">
        <f t="shared" si="43"/>
        <v>-1</v>
      </c>
      <c r="BL156" s="65">
        <f t="shared" si="43"/>
        <v>-1</v>
      </c>
      <c r="BM156" s="65">
        <f t="shared" si="43"/>
        <v>-1</v>
      </c>
      <c r="BN156" s="65">
        <f t="shared" si="43"/>
        <v>-1</v>
      </c>
      <c r="BO156" s="65">
        <f t="shared" si="43"/>
        <v>-1</v>
      </c>
      <c r="BP156" s="65">
        <f t="shared" si="43"/>
        <v>-1</v>
      </c>
      <c r="BQ156" s="65">
        <f t="shared" si="43"/>
        <v>-1</v>
      </c>
      <c r="BR156" s="65">
        <f t="shared" si="43"/>
        <v>-1</v>
      </c>
      <c r="BS156" s="65">
        <f t="shared" si="43"/>
        <v>-1</v>
      </c>
      <c r="BT156" s="65">
        <f t="shared" si="43"/>
        <v>-1</v>
      </c>
      <c r="BV156" s="163">
        <f t="shared" si="48"/>
        <v>0</v>
      </c>
      <c r="BW156" s="163">
        <f t="shared" si="48"/>
        <v>0</v>
      </c>
      <c r="BX156" s="163">
        <f t="shared" si="48"/>
        <v>0</v>
      </c>
      <c r="BY156" s="163">
        <f t="shared" si="48"/>
        <v>0</v>
      </c>
      <c r="BZ156" s="163">
        <f t="shared" si="48"/>
        <v>0</v>
      </c>
      <c r="CA156" s="163">
        <f t="shared" si="48"/>
        <v>0</v>
      </c>
      <c r="CB156" s="163">
        <f t="shared" si="48"/>
        <v>0</v>
      </c>
      <c r="CC156" s="163">
        <f t="shared" si="48"/>
        <v>0</v>
      </c>
      <c r="CD156" s="163">
        <f t="shared" si="48"/>
        <v>0</v>
      </c>
      <c r="CE156" s="163">
        <f t="shared" si="48"/>
        <v>0</v>
      </c>
      <c r="CF156" s="163">
        <f t="shared" si="48"/>
        <v>0</v>
      </c>
      <c r="CG156" s="163">
        <f t="shared" si="48"/>
        <v>0</v>
      </c>
      <c r="CH156" s="163">
        <f t="shared" si="48"/>
        <v>0</v>
      </c>
    </row>
    <row r="157" spans="2:86" ht="24" customHeight="1">
      <c r="B157" s="1172"/>
      <c r="C157" s="330">
        <v>153</v>
      </c>
      <c r="D157" s="351" t="str">
        <f>IF('入力③（固定資産台帳）'!CD157=1,'入力③（固定資産台帳）'!C157,"")</f>
        <v/>
      </c>
      <c r="E157" s="352">
        <f>IF('入力③（固定資産台帳）'!CD157=1,'入力③（固定資産台帳）'!D157,0)</f>
        <v>0</v>
      </c>
      <c r="F157" s="353">
        <f>IF('入力③（固定資産台帳）'!CD157=1,'入力③（固定資産台帳）'!F157,0)</f>
        <v>0</v>
      </c>
      <c r="G157" s="60"/>
      <c r="H157" s="60" t="s">
        <v>127</v>
      </c>
      <c r="I157" s="63"/>
      <c r="J157" s="172"/>
      <c r="K157" s="169"/>
      <c r="L157" s="209">
        <f t="shared" si="40"/>
        <v>0</v>
      </c>
      <c r="M157" s="209">
        <f t="shared" si="40"/>
        <v>0</v>
      </c>
      <c r="N157" s="209">
        <f t="shared" si="40"/>
        <v>0</v>
      </c>
      <c r="O157" s="209">
        <f t="shared" si="40"/>
        <v>0</v>
      </c>
      <c r="P157" s="209">
        <f t="shared" si="40"/>
        <v>0</v>
      </c>
      <c r="Q157" s="209">
        <f t="shared" si="40"/>
        <v>0</v>
      </c>
      <c r="R157" s="209">
        <f t="shared" si="40"/>
        <v>0</v>
      </c>
      <c r="S157" s="209">
        <f t="shared" si="40"/>
        <v>0</v>
      </c>
      <c r="T157" s="209">
        <f t="shared" si="40"/>
        <v>0</v>
      </c>
      <c r="U157" s="209">
        <f t="shared" si="40"/>
        <v>0</v>
      </c>
      <c r="V157" s="209">
        <f t="shared" si="40"/>
        <v>0</v>
      </c>
      <c r="W157" s="209">
        <f t="shared" si="40"/>
        <v>0</v>
      </c>
      <c r="X157" s="210">
        <f t="shared" si="40"/>
        <v>0</v>
      </c>
      <c r="Y157" s="211">
        <f t="shared" si="47"/>
        <v>0</v>
      </c>
      <c r="Z157" s="209">
        <f t="shared" si="47"/>
        <v>0</v>
      </c>
      <c r="AA157" s="209">
        <f t="shared" si="47"/>
        <v>0</v>
      </c>
      <c r="AB157" s="209">
        <f t="shared" si="47"/>
        <v>0</v>
      </c>
      <c r="AC157" s="209">
        <f t="shared" si="47"/>
        <v>0</v>
      </c>
      <c r="AD157" s="209">
        <f t="shared" si="47"/>
        <v>0</v>
      </c>
      <c r="AE157" s="209">
        <f t="shared" si="46"/>
        <v>0</v>
      </c>
      <c r="AF157" s="209">
        <f t="shared" si="46"/>
        <v>0</v>
      </c>
      <c r="AG157" s="209">
        <f t="shared" si="41"/>
        <v>0</v>
      </c>
      <c r="AH157" s="209">
        <f t="shared" si="41"/>
        <v>0</v>
      </c>
      <c r="AI157" s="209">
        <f t="shared" si="41"/>
        <v>0</v>
      </c>
      <c r="AJ157" s="209">
        <f t="shared" si="41"/>
        <v>0</v>
      </c>
      <c r="AK157" s="209">
        <f t="shared" si="41"/>
        <v>0</v>
      </c>
      <c r="AL157" s="210">
        <f t="shared" si="41"/>
        <v>0</v>
      </c>
      <c r="AP157" s="53">
        <f t="shared" si="33"/>
        <v>1</v>
      </c>
      <c r="AQ157" s="163" t="e">
        <f t="shared" si="35"/>
        <v>#NUM!</v>
      </c>
      <c r="AR157" s="53">
        <f t="shared" si="45"/>
        <v>0</v>
      </c>
      <c r="AS157" s="53">
        <f t="shared" si="45"/>
        <v>-1</v>
      </c>
      <c r="AT157" s="53">
        <f t="shared" si="45"/>
        <v>-1</v>
      </c>
      <c r="AU157" s="53">
        <f t="shared" si="45"/>
        <v>-1</v>
      </c>
      <c r="AV157" s="53">
        <f t="shared" si="45"/>
        <v>-1</v>
      </c>
      <c r="AW157" s="53">
        <f t="shared" si="45"/>
        <v>-1</v>
      </c>
      <c r="AX157" s="53">
        <f t="shared" si="45"/>
        <v>-1</v>
      </c>
      <c r="AY157" s="53">
        <f t="shared" si="45"/>
        <v>-1</v>
      </c>
      <c r="AZ157" s="53">
        <f t="shared" si="45"/>
        <v>-1</v>
      </c>
      <c r="BA157" s="53">
        <f t="shared" si="45"/>
        <v>-1</v>
      </c>
      <c r="BB157" s="53">
        <f t="shared" si="45"/>
        <v>-1</v>
      </c>
      <c r="BC157" s="53">
        <f t="shared" si="45"/>
        <v>-1</v>
      </c>
      <c r="BD157" s="53">
        <f t="shared" si="45"/>
        <v>-1</v>
      </c>
      <c r="BE157" s="53">
        <f t="shared" si="45"/>
        <v>-1</v>
      </c>
      <c r="BG157" s="65">
        <f t="shared" si="43"/>
        <v>0</v>
      </c>
      <c r="BH157" s="65">
        <f t="shared" si="43"/>
        <v>-1</v>
      </c>
      <c r="BI157" s="65">
        <f t="shared" si="43"/>
        <v>-1</v>
      </c>
      <c r="BJ157" s="65">
        <f t="shared" si="43"/>
        <v>-1</v>
      </c>
      <c r="BK157" s="65">
        <f t="shared" si="43"/>
        <v>-1</v>
      </c>
      <c r="BL157" s="65">
        <f t="shared" si="43"/>
        <v>-1</v>
      </c>
      <c r="BM157" s="65">
        <f t="shared" si="43"/>
        <v>-1</v>
      </c>
      <c r="BN157" s="65">
        <f t="shared" si="43"/>
        <v>-1</v>
      </c>
      <c r="BO157" s="65">
        <f t="shared" si="43"/>
        <v>-1</v>
      </c>
      <c r="BP157" s="65">
        <f t="shared" si="43"/>
        <v>-1</v>
      </c>
      <c r="BQ157" s="65">
        <f t="shared" si="43"/>
        <v>-1</v>
      </c>
      <c r="BR157" s="65">
        <f t="shared" si="43"/>
        <v>-1</v>
      </c>
      <c r="BS157" s="65">
        <f t="shared" si="43"/>
        <v>-1</v>
      </c>
      <c r="BT157" s="65">
        <f t="shared" si="43"/>
        <v>-1</v>
      </c>
      <c r="BV157" s="163">
        <f t="shared" si="48"/>
        <v>0</v>
      </c>
      <c r="BW157" s="163">
        <f t="shared" si="48"/>
        <v>0</v>
      </c>
      <c r="BX157" s="163">
        <f t="shared" si="48"/>
        <v>0</v>
      </c>
      <c r="BY157" s="163">
        <f t="shared" si="48"/>
        <v>0</v>
      </c>
      <c r="BZ157" s="163">
        <f t="shared" si="48"/>
        <v>0</v>
      </c>
      <c r="CA157" s="163">
        <f t="shared" si="48"/>
        <v>0</v>
      </c>
      <c r="CB157" s="163">
        <f t="shared" si="48"/>
        <v>0</v>
      </c>
      <c r="CC157" s="163">
        <f t="shared" si="48"/>
        <v>0</v>
      </c>
      <c r="CD157" s="163">
        <f t="shared" si="48"/>
        <v>0</v>
      </c>
      <c r="CE157" s="163">
        <f t="shared" si="48"/>
        <v>0</v>
      </c>
      <c r="CF157" s="163">
        <f t="shared" si="48"/>
        <v>0</v>
      </c>
      <c r="CG157" s="163">
        <f t="shared" si="48"/>
        <v>0</v>
      </c>
      <c r="CH157" s="163">
        <f t="shared" si="48"/>
        <v>0</v>
      </c>
    </row>
    <row r="158" spans="2:86" ht="24" customHeight="1">
      <c r="B158" s="1172"/>
      <c r="C158" s="330">
        <v>154</v>
      </c>
      <c r="D158" s="351" t="str">
        <f>IF('入力③（固定資産台帳）'!CD158=1,'入力③（固定資産台帳）'!C158,"")</f>
        <v/>
      </c>
      <c r="E158" s="352">
        <f>IF('入力③（固定資産台帳）'!CD158=1,'入力③（固定資産台帳）'!D158,0)</f>
        <v>0</v>
      </c>
      <c r="F158" s="353">
        <f>IF('入力③（固定資産台帳）'!CD158=1,'入力③（固定資産台帳）'!F158,0)</f>
        <v>0</v>
      </c>
      <c r="G158" s="60"/>
      <c r="H158" s="60" t="s">
        <v>127</v>
      </c>
      <c r="I158" s="63"/>
      <c r="J158" s="172"/>
      <c r="K158" s="169"/>
      <c r="L158" s="209">
        <f t="shared" si="40"/>
        <v>0</v>
      </c>
      <c r="M158" s="209">
        <f t="shared" si="40"/>
        <v>0</v>
      </c>
      <c r="N158" s="209">
        <f t="shared" si="40"/>
        <v>0</v>
      </c>
      <c r="O158" s="209">
        <f t="shared" si="40"/>
        <v>0</v>
      </c>
      <c r="P158" s="209">
        <f t="shared" si="40"/>
        <v>0</v>
      </c>
      <c r="Q158" s="209">
        <f t="shared" si="40"/>
        <v>0</v>
      </c>
      <c r="R158" s="209">
        <f t="shared" si="40"/>
        <v>0</v>
      </c>
      <c r="S158" s="209">
        <f t="shared" si="40"/>
        <v>0</v>
      </c>
      <c r="T158" s="209">
        <f t="shared" ref="T158:X189" si="58">IF(BP158&lt;1,0,CD158*$I158/100)</f>
        <v>0</v>
      </c>
      <c r="U158" s="209">
        <f t="shared" si="58"/>
        <v>0</v>
      </c>
      <c r="V158" s="209">
        <f t="shared" si="58"/>
        <v>0</v>
      </c>
      <c r="W158" s="209">
        <f t="shared" si="58"/>
        <v>0</v>
      </c>
      <c r="X158" s="210">
        <f t="shared" si="58"/>
        <v>0</v>
      </c>
      <c r="Y158" s="211">
        <f t="shared" si="47"/>
        <v>0</v>
      </c>
      <c r="Z158" s="209">
        <f t="shared" si="47"/>
        <v>0</v>
      </c>
      <c r="AA158" s="209">
        <f t="shared" si="47"/>
        <v>0</v>
      </c>
      <c r="AB158" s="209">
        <f t="shared" si="47"/>
        <v>0</v>
      </c>
      <c r="AC158" s="209">
        <f t="shared" si="47"/>
        <v>0</v>
      </c>
      <c r="AD158" s="209">
        <f t="shared" si="47"/>
        <v>0</v>
      </c>
      <c r="AE158" s="209">
        <f t="shared" si="46"/>
        <v>0</v>
      </c>
      <c r="AF158" s="209">
        <f t="shared" si="46"/>
        <v>0</v>
      </c>
      <c r="AG158" s="209">
        <f t="shared" si="41"/>
        <v>0</v>
      </c>
      <c r="AH158" s="209">
        <f t="shared" si="41"/>
        <v>0</v>
      </c>
      <c r="AI158" s="209">
        <f t="shared" si="41"/>
        <v>0</v>
      </c>
      <c r="AJ158" s="209">
        <f t="shared" si="41"/>
        <v>0</v>
      </c>
      <c r="AK158" s="209">
        <f t="shared" si="41"/>
        <v>0</v>
      </c>
      <c r="AL158" s="210">
        <f t="shared" si="41"/>
        <v>0</v>
      </c>
      <c r="AP158" s="53">
        <f t="shared" si="33"/>
        <v>1</v>
      </c>
      <c r="AQ158" s="163" t="e">
        <f t="shared" si="35"/>
        <v>#NUM!</v>
      </c>
      <c r="AR158" s="53">
        <f t="shared" si="45"/>
        <v>0</v>
      </c>
      <c r="AS158" s="53">
        <f t="shared" si="45"/>
        <v>-1</v>
      </c>
      <c r="AT158" s="53">
        <f t="shared" si="45"/>
        <v>-1</v>
      </c>
      <c r="AU158" s="53">
        <f t="shared" si="45"/>
        <v>-1</v>
      </c>
      <c r="AV158" s="53">
        <f t="shared" si="45"/>
        <v>-1</v>
      </c>
      <c r="AW158" s="53">
        <f t="shared" si="45"/>
        <v>-1</v>
      </c>
      <c r="AX158" s="53">
        <f t="shared" si="45"/>
        <v>-1</v>
      </c>
      <c r="AY158" s="53">
        <f t="shared" si="45"/>
        <v>-1</v>
      </c>
      <c r="AZ158" s="53">
        <f t="shared" si="45"/>
        <v>-1</v>
      </c>
      <c r="BA158" s="53">
        <f t="shared" si="45"/>
        <v>-1</v>
      </c>
      <c r="BB158" s="53">
        <f t="shared" si="45"/>
        <v>-1</v>
      </c>
      <c r="BC158" s="53">
        <f t="shared" si="45"/>
        <v>-1</v>
      </c>
      <c r="BD158" s="53">
        <f t="shared" si="45"/>
        <v>-1</v>
      </c>
      <c r="BE158" s="53">
        <f t="shared" si="45"/>
        <v>-1</v>
      </c>
      <c r="BG158" s="65">
        <f t="shared" si="43"/>
        <v>0</v>
      </c>
      <c r="BH158" s="65">
        <f t="shared" si="43"/>
        <v>-1</v>
      </c>
      <c r="BI158" s="65">
        <f t="shared" si="43"/>
        <v>-1</v>
      </c>
      <c r="BJ158" s="65">
        <f t="shared" si="43"/>
        <v>-1</v>
      </c>
      <c r="BK158" s="65">
        <f t="shared" si="43"/>
        <v>-1</v>
      </c>
      <c r="BL158" s="65">
        <f t="shared" si="43"/>
        <v>-1</v>
      </c>
      <c r="BM158" s="65">
        <f t="shared" si="43"/>
        <v>-1</v>
      </c>
      <c r="BN158" s="65">
        <f t="shared" si="43"/>
        <v>-1</v>
      </c>
      <c r="BO158" s="65">
        <f t="shared" si="43"/>
        <v>-1</v>
      </c>
      <c r="BP158" s="65">
        <f t="shared" si="43"/>
        <v>-1</v>
      </c>
      <c r="BQ158" s="65">
        <f t="shared" si="43"/>
        <v>-1</v>
      </c>
      <c r="BR158" s="65">
        <f t="shared" si="43"/>
        <v>-1</v>
      </c>
      <c r="BS158" s="65">
        <f t="shared" si="43"/>
        <v>-1</v>
      </c>
      <c r="BT158" s="65">
        <f t="shared" si="43"/>
        <v>-1</v>
      </c>
      <c r="BV158" s="163">
        <f t="shared" si="48"/>
        <v>0</v>
      </c>
      <c r="BW158" s="163">
        <f t="shared" si="48"/>
        <v>0</v>
      </c>
      <c r="BX158" s="163">
        <f t="shared" si="48"/>
        <v>0</v>
      </c>
      <c r="BY158" s="163">
        <f t="shared" si="48"/>
        <v>0</v>
      </c>
      <c r="BZ158" s="163">
        <f t="shared" si="48"/>
        <v>0</v>
      </c>
      <c r="CA158" s="163">
        <f t="shared" si="48"/>
        <v>0</v>
      </c>
      <c r="CB158" s="163">
        <f t="shared" si="48"/>
        <v>0</v>
      </c>
      <c r="CC158" s="163">
        <f t="shared" si="48"/>
        <v>0</v>
      </c>
      <c r="CD158" s="163">
        <f t="shared" si="48"/>
        <v>0</v>
      </c>
      <c r="CE158" s="163">
        <f t="shared" si="48"/>
        <v>0</v>
      </c>
      <c r="CF158" s="163">
        <f t="shared" si="48"/>
        <v>0</v>
      </c>
      <c r="CG158" s="163">
        <f t="shared" si="48"/>
        <v>0</v>
      </c>
      <c r="CH158" s="163">
        <f t="shared" si="48"/>
        <v>0</v>
      </c>
    </row>
    <row r="159" spans="2:86" ht="24" customHeight="1">
      <c r="B159" s="1172"/>
      <c r="C159" s="330">
        <v>155</v>
      </c>
      <c r="D159" s="351" t="str">
        <f>IF('入力③（固定資産台帳）'!CD159=1,'入力③（固定資産台帳）'!C159,"")</f>
        <v/>
      </c>
      <c r="E159" s="352">
        <f>IF('入力③（固定資産台帳）'!CD159=1,'入力③（固定資産台帳）'!D159,0)</f>
        <v>0</v>
      </c>
      <c r="F159" s="353">
        <f>IF('入力③（固定資産台帳）'!CD159=1,'入力③（固定資産台帳）'!F159,0)</f>
        <v>0</v>
      </c>
      <c r="G159" s="60"/>
      <c r="H159" s="60" t="s">
        <v>127</v>
      </c>
      <c r="I159" s="63"/>
      <c r="J159" s="172"/>
      <c r="K159" s="169"/>
      <c r="L159" s="209">
        <f t="shared" ref="L159:S190" si="59">IF(BH159&lt;1,0,BV159*$I159/100)</f>
        <v>0</v>
      </c>
      <c r="M159" s="209">
        <f t="shared" si="59"/>
        <v>0</v>
      </c>
      <c r="N159" s="209">
        <f t="shared" si="59"/>
        <v>0</v>
      </c>
      <c r="O159" s="209">
        <f t="shared" si="59"/>
        <v>0</v>
      </c>
      <c r="P159" s="209">
        <f t="shared" si="59"/>
        <v>0</v>
      </c>
      <c r="Q159" s="209">
        <f t="shared" si="59"/>
        <v>0</v>
      </c>
      <c r="R159" s="209">
        <f t="shared" si="59"/>
        <v>0</v>
      </c>
      <c r="S159" s="209">
        <f t="shared" si="59"/>
        <v>0</v>
      </c>
      <c r="T159" s="209">
        <f t="shared" si="58"/>
        <v>0</v>
      </c>
      <c r="U159" s="209">
        <f t="shared" si="58"/>
        <v>0</v>
      </c>
      <c r="V159" s="209">
        <f t="shared" si="58"/>
        <v>0</v>
      </c>
      <c r="W159" s="209">
        <f t="shared" si="58"/>
        <v>0</v>
      </c>
      <c r="X159" s="210">
        <f t="shared" si="58"/>
        <v>0</v>
      </c>
      <c r="Y159" s="211">
        <f t="shared" si="47"/>
        <v>0</v>
      </c>
      <c r="Z159" s="209">
        <f t="shared" si="47"/>
        <v>0</v>
      </c>
      <c r="AA159" s="209">
        <f t="shared" si="47"/>
        <v>0</v>
      </c>
      <c r="AB159" s="209">
        <f t="shared" si="47"/>
        <v>0</v>
      </c>
      <c r="AC159" s="209">
        <f t="shared" si="47"/>
        <v>0</v>
      </c>
      <c r="AD159" s="209">
        <f t="shared" si="47"/>
        <v>0</v>
      </c>
      <c r="AE159" s="209">
        <f t="shared" si="46"/>
        <v>0</v>
      </c>
      <c r="AF159" s="209">
        <f t="shared" si="46"/>
        <v>0</v>
      </c>
      <c r="AG159" s="209">
        <f t="shared" si="41"/>
        <v>0</v>
      </c>
      <c r="AH159" s="209">
        <f t="shared" si="41"/>
        <v>0</v>
      </c>
      <c r="AI159" s="209">
        <f t="shared" si="41"/>
        <v>0</v>
      </c>
      <c r="AJ159" s="209">
        <f t="shared" si="41"/>
        <v>0</v>
      </c>
      <c r="AK159" s="209">
        <f t="shared" si="41"/>
        <v>0</v>
      </c>
      <c r="AL159" s="210">
        <f t="shared" si="41"/>
        <v>0</v>
      </c>
      <c r="AP159" s="53">
        <f t="shared" si="33"/>
        <v>1</v>
      </c>
      <c r="AQ159" s="163" t="e">
        <f t="shared" si="35"/>
        <v>#NUM!</v>
      </c>
      <c r="AR159" s="53">
        <f t="shared" si="45"/>
        <v>0</v>
      </c>
      <c r="AS159" s="53">
        <f t="shared" si="45"/>
        <v>-1</v>
      </c>
      <c r="AT159" s="53">
        <f t="shared" si="45"/>
        <v>-1</v>
      </c>
      <c r="AU159" s="53">
        <f t="shared" si="45"/>
        <v>-1</v>
      </c>
      <c r="AV159" s="53">
        <f t="shared" si="45"/>
        <v>-1</v>
      </c>
      <c r="AW159" s="53">
        <f t="shared" si="45"/>
        <v>-1</v>
      </c>
      <c r="AX159" s="53">
        <f t="shared" si="45"/>
        <v>-1</v>
      </c>
      <c r="AY159" s="53">
        <f t="shared" si="45"/>
        <v>-1</v>
      </c>
      <c r="AZ159" s="53">
        <f t="shared" si="45"/>
        <v>-1</v>
      </c>
      <c r="BA159" s="53">
        <f t="shared" si="45"/>
        <v>-1</v>
      </c>
      <c r="BB159" s="53">
        <f t="shared" si="45"/>
        <v>-1</v>
      </c>
      <c r="BC159" s="53">
        <f t="shared" si="45"/>
        <v>-1</v>
      </c>
      <c r="BD159" s="53">
        <f t="shared" si="45"/>
        <v>-1</v>
      </c>
      <c r="BE159" s="53">
        <f t="shared" si="45"/>
        <v>-1</v>
      </c>
      <c r="BG159" s="65">
        <f t="shared" si="43"/>
        <v>0</v>
      </c>
      <c r="BH159" s="65">
        <f t="shared" si="43"/>
        <v>-1</v>
      </c>
      <c r="BI159" s="65">
        <f t="shared" si="43"/>
        <v>-1</v>
      </c>
      <c r="BJ159" s="65">
        <f t="shared" ref="BJ159:BT159" si="60">IF($E159+$G159+$J159-1&lt;BJ$3,-1,BJ$3-$E159+1)</f>
        <v>-1</v>
      </c>
      <c r="BK159" s="65">
        <f t="shared" si="60"/>
        <v>-1</v>
      </c>
      <c r="BL159" s="65">
        <f t="shared" si="60"/>
        <v>-1</v>
      </c>
      <c r="BM159" s="65">
        <f t="shared" si="60"/>
        <v>-1</v>
      </c>
      <c r="BN159" s="65">
        <f t="shared" si="60"/>
        <v>-1</v>
      </c>
      <c r="BO159" s="65">
        <f t="shared" si="60"/>
        <v>-1</v>
      </c>
      <c r="BP159" s="65">
        <f t="shared" si="60"/>
        <v>-1</v>
      </c>
      <c r="BQ159" s="65">
        <f t="shared" si="60"/>
        <v>-1</v>
      </c>
      <c r="BR159" s="65">
        <f t="shared" si="60"/>
        <v>-1</v>
      </c>
      <c r="BS159" s="65">
        <f t="shared" si="60"/>
        <v>-1</v>
      </c>
      <c r="BT159" s="65">
        <f t="shared" si="60"/>
        <v>-1</v>
      </c>
      <c r="BV159" s="163">
        <f t="shared" si="48"/>
        <v>0</v>
      </c>
      <c r="BW159" s="163">
        <f t="shared" si="48"/>
        <v>0</v>
      </c>
      <c r="BX159" s="163">
        <f t="shared" si="48"/>
        <v>0</v>
      </c>
      <c r="BY159" s="163">
        <f t="shared" si="48"/>
        <v>0</v>
      </c>
      <c r="BZ159" s="163">
        <f t="shared" si="48"/>
        <v>0</v>
      </c>
      <c r="CA159" s="163">
        <f t="shared" si="48"/>
        <v>0</v>
      </c>
      <c r="CB159" s="163">
        <f t="shared" si="48"/>
        <v>0</v>
      </c>
      <c r="CC159" s="163">
        <f t="shared" si="48"/>
        <v>0</v>
      </c>
      <c r="CD159" s="163">
        <f t="shared" si="48"/>
        <v>0</v>
      </c>
      <c r="CE159" s="163">
        <f t="shared" si="48"/>
        <v>0</v>
      </c>
      <c r="CF159" s="163">
        <f t="shared" si="48"/>
        <v>0</v>
      </c>
      <c r="CG159" s="163">
        <f t="shared" si="48"/>
        <v>0</v>
      </c>
      <c r="CH159" s="163">
        <f t="shared" si="48"/>
        <v>0</v>
      </c>
    </row>
    <row r="160" spans="2:86" ht="24" customHeight="1">
      <c r="B160" s="1172"/>
      <c r="C160" s="330">
        <v>156</v>
      </c>
      <c r="D160" s="351" t="str">
        <f>IF('入力③（固定資産台帳）'!CD160=1,'入力③（固定資産台帳）'!C160,"")</f>
        <v/>
      </c>
      <c r="E160" s="352">
        <f>IF('入力③（固定資産台帳）'!CD160=1,'入力③（固定資産台帳）'!D160,0)</f>
        <v>0</v>
      </c>
      <c r="F160" s="353">
        <f>IF('入力③（固定資産台帳）'!CD160=1,'入力③（固定資産台帳）'!F160,0)</f>
        <v>0</v>
      </c>
      <c r="G160" s="60"/>
      <c r="H160" s="60" t="s">
        <v>127</v>
      </c>
      <c r="I160" s="63"/>
      <c r="J160" s="172"/>
      <c r="K160" s="169"/>
      <c r="L160" s="209">
        <f t="shared" si="59"/>
        <v>0</v>
      </c>
      <c r="M160" s="209">
        <f t="shared" si="59"/>
        <v>0</v>
      </c>
      <c r="N160" s="209">
        <f t="shared" si="59"/>
        <v>0</v>
      </c>
      <c r="O160" s="209">
        <f t="shared" si="59"/>
        <v>0</v>
      </c>
      <c r="P160" s="209">
        <f t="shared" si="59"/>
        <v>0</v>
      </c>
      <c r="Q160" s="209">
        <f t="shared" si="59"/>
        <v>0</v>
      </c>
      <c r="R160" s="209">
        <f t="shared" si="59"/>
        <v>0</v>
      </c>
      <c r="S160" s="209">
        <f t="shared" si="59"/>
        <v>0</v>
      </c>
      <c r="T160" s="209">
        <f t="shared" si="58"/>
        <v>0</v>
      </c>
      <c r="U160" s="209">
        <f t="shared" si="58"/>
        <v>0</v>
      </c>
      <c r="V160" s="209">
        <f t="shared" si="58"/>
        <v>0</v>
      </c>
      <c r="W160" s="209">
        <f t="shared" si="58"/>
        <v>0</v>
      </c>
      <c r="X160" s="210">
        <f t="shared" si="58"/>
        <v>0</v>
      </c>
      <c r="Y160" s="211">
        <f t="shared" si="47"/>
        <v>0</v>
      </c>
      <c r="Z160" s="209">
        <f t="shared" si="47"/>
        <v>0</v>
      </c>
      <c r="AA160" s="209">
        <f t="shared" si="47"/>
        <v>0</v>
      </c>
      <c r="AB160" s="209">
        <f t="shared" si="47"/>
        <v>0</v>
      </c>
      <c r="AC160" s="209">
        <f t="shared" si="47"/>
        <v>0</v>
      </c>
      <c r="AD160" s="209">
        <f t="shared" si="47"/>
        <v>0</v>
      </c>
      <c r="AE160" s="209">
        <f t="shared" si="46"/>
        <v>0</v>
      </c>
      <c r="AF160" s="209">
        <f t="shared" si="46"/>
        <v>0</v>
      </c>
      <c r="AG160" s="209">
        <f t="shared" si="41"/>
        <v>0</v>
      </c>
      <c r="AH160" s="209">
        <f t="shared" si="41"/>
        <v>0</v>
      </c>
      <c r="AI160" s="209">
        <f t="shared" si="41"/>
        <v>0</v>
      </c>
      <c r="AJ160" s="209">
        <f t="shared" si="41"/>
        <v>0</v>
      </c>
      <c r="AK160" s="209">
        <f t="shared" si="41"/>
        <v>0</v>
      </c>
      <c r="AL160" s="210">
        <f t="shared" si="41"/>
        <v>0</v>
      </c>
      <c r="AP160" s="53">
        <f t="shared" si="33"/>
        <v>1</v>
      </c>
      <c r="AQ160" s="163" t="e">
        <f t="shared" si="35"/>
        <v>#NUM!</v>
      </c>
      <c r="AR160" s="53">
        <f t="shared" si="45"/>
        <v>0</v>
      </c>
      <c r="AS160" s="53">
        <f t="shared" si="45"/>
        <v>-1</v>
      </c>
      <c r="AT160" s="53">
        <f t="shared" si="45"/>
        <v>-1</v>
      </c>
      <c r="AU160" s="53">
        <f t="shared" si="45"/>
        <v>-1</v>
      </c>
      <c r="AV160" s="53">
        <f t="shared" si="45"/>
        <v>-1</v>
      </c>
      <c r="AW160" s="53">
        <f t="shared" si="45"/>
        <v>-1</v>
      </c>
      <c r="AX160" s="53">
        <f t="shared" si="45"/>
        <v>-1</v>
      </c>
      <c r="AY160" s="53">
        <f t="shared" si="45"/>
        <v>-1</v>
      </c>
      <c r="AZ160" s="53">
        <f t="shared" si="45"/>
        <v>-1</v>
      </c>
      <c r="BA160" s="53">
        <f t="shared" si="45"/>
        <v>-1</v>
      </c>
      <c r="BB160" s="53">
        <f t="shared" si="45"/>
        <v>-1</v>
      </c>
      <c r="BC160" s="53">
        <f t="shared" si="45"/>
        <v>-1</v>
      </c>
      <c r="BD160" s="53">
        <f t="shared" si="45"/>
        <v>-1</v>
      </c>
      <c r="BE160" s="53">
        <f t="shared" si="45"/>
        <v>-1</v>
      </c>
      <c r="BG160" s="65">
        <f t="shared" ref="BG160:BT178" si="61">IF($E160+$G160+$J160-1&lt;BG$3,-1,BG$3-$E160+1)</f>
        <v>0</v>
      </c>
      <c r="BH160" s="65">
        <f t="shared" si="61"/>
        <v>-1</v>
      </c>
      <c r="BI160" s="65">
        <f t="shared" si="61"/>
        <v>-1</v>
      </c>
      <c r="BJ160" s="65">
        <f t="shared" si="61"/>
        <v>-1</v>
      </c>
      <c r="BK160" s="65">
        <f t="shared" si="61"/>
        <v>-1</v>
      </c>
      <c r="BL160" s="65">
        <f t="shared" si="61"/>
        <v>-1</v>
      </c>
      <c r="BM160" s="65">
        <f t="shared" si="61"/>
        <v>-1</v>
      </c>
      <c r="BN160" s="65">
        <f t="shared" si="61"/>
        <v>-1</v>
      </c>
      <c r="BO160" s="65">
        <f t="shared" si="61"/>
        <v>-1</v>
      </c>
      <c r="BP160" s="65">
        <f t="shared" si="61"/>
        <v>-1</v>
      </c>
      <c r="BQ160" s="65">
        <f t="shared" si="61"/>
        <v>-1</v>
      </c>
      <c r="BR160" s="65">
        <f t="shared" si="61"/>
        <v>-1</v>
      </c>
      <c r="BS160" s="65">
        <f t="shared" si="61"/>
        <v>-1</v>
      </c>
      <c r="BT160" s="65">
        <f t="shared" si="61"/>
        <v>-1</v>
      </c>
      <c r="BV160" s="163">
        <f t="shared" si="48"/>
        <v>0</v>
      </c>
      <c r="BW160" s="163">
        <f t="shared" si="48"/>
        <v>0</v>
      </c>
      <c r="BX160" s="163">
        <f t="shared" si="48"/>
        <v>0</v>
      </c>
      <c r="BY160" s="163">
        <f t="shared" si="48"/>
        <v>0</v>
      </c>
      <c r="BZ160" s="163">
        <f t="shared" si="48"/>
        <v>0</v>
      </c>
      <c r="CA160" s="163">
        <f t="shared" si="48"/>
        <v>0</v>
      </c>
      <c r="CB160" s="163">
        <f t="shared" si="48"/>
        <v>0</v>
      </c>
      <c r="CC160" s="163">
        <f t="shared" si="48"/>
        <v>0</v>
      </c>
      <c r="CD160" s="163">
        <f t="shared" si="48"/>
        <v>0</v>
      </c>
      <c r="CE160" s="163">
        <f t="shared" si="48"/>
        <v>0</v>
      </c>
      <c r="CF160" s="163">
        <f t="shared" si="48"/>
        <v>0</v>
      </c>
      <c r="CG160" s="163">
        <f t="shared" si="48"/>
        <v>0</v>
      </c>
      <c r="CH160" s="163">
        <f t="shared" si="48"/>
        <v>0</v>
      </c>
    </row>
    <row r="161" spans="2:86" ht="24" customHeight="1">
      <c r="B161" s="1172"/>
      <c r="C161" s="330">
        <v>157</v>
      </c>
      <c r="D161" s="351" t="str">
        <f>IF('入力③（固定資産台帳）'!CD161=1,'入力③（固定資産台帳）'!C161,"")</f>
        <v/>
      </c>
      <c r="E161" s="352">
        <f>IF('入力③（固定資産台帳）'!CD161=1,'入力③（固定資産台帳）'!D161,0)</f>
        <v>0</v>
      </c>
      <c r="F161" s="353">
        <f>IF('入力③（固定資産台帳）'!CD161=1,'入力③（固定資産台帳）'!F161,0)</f>
        <v>0</v>
      </c>
      <c r="G161" s="60"/>
      <c r="H161" s="60" t="s">
        <v>127</v>
      </c>
      <c r="I161" s="63"/>
      <c r="J161" s="172"/>
      <c r="K161" s="169"/>
      <c r="L161" s="209">
        <f t="shared" si="59"/>
        <v>0</v>
      </c>
      <c r="M161" s="209">
        <f t="shared" si="59"/>
        <v>0</v>
      </c>
      <c r="N161" s="209">
        <f t="shared" si="59"/>
        <v>0</v>
      </c>
      <c r="O161" s="209">
        <f t="shared" si="59"/>
        <v>0</v>
      </c>
      <c r="P161" s="209">
        <f t="shared" si="59"/>
        <v>0</v>
      </c>
      <c r="Q161" s="209">
        <f t="shared" si="59"/>
        <v>0</v>
      </c>
      <c r="R161" s="209">
        <f t="shared" si="59"/>
        <v>0</v>
      </c>
      <c r="S161" s="209">
        <f t="shared" si="59"/>
        <v>0</v>
      </c>
      <c r="T161" s="209">
        <f t="shared" si="58"/>
        <v>0</v>
      </c>
      <c r="U161" s="209">
        <f t="shared" si="58"/>
        <v>0</v>
      </c>
      <c r="V161" s="209">
        <f t="shared" si="58"/>
        <v>0</v>
      </c>
      <c r="W161" s="209">
        <f t="shared" si="58"/>
        <v>0</v>
      </c>
      <c r="X161" s="210">
        <f t="shared" si="58"/>
        <v>0</v>
      </c>
      <c r="Y161" s="211">
        <f t="shared" si="47"/>
        <v>0</v>
      </c>
      <c r="Z161" s="209">
        <f t="shared" si="47"/>
        <v>0</v>
      </c>
      <c r="AA161" s="209">
        <f t="shared" si="47"/>
        <v>0</v>
      </c>
      <c r="AB161" s="209">
        <f t="shared" si="47"/>
        <v>0</v>
      </c>
      <c r="AC161" s="209">
        <f t="shared" si="47"/>
        <v>0</v>
      </c>
      <c r="AD161" s="209">
        <f t="shared" si="47"/>
        <v>0</v>
      </c>
      <c r="AE161" s="209">
        <f t="shared" si="46"/>
        <v>0</v>
      </c>
      <c r="AF161" s="209">
        <f t="shared" si="46"/>
        <v>0</v>
      </c>
      <c r="AG161" s="209">
        <f t="shared" si="41"/>
        <v>0</v>
      </c>
      <c r="AH161" s="209">
        <f t="shared" si="41"/>
        <v>0</v>
      </c>
      <c r="AI161" s="209">
        <f t="shared" si="41"/>
        <v>0</v>
      </c>
      <c r="AJ161" s="209">
        <f t="shared" si="41"/>
        <v>0</v>
      </c>
      <c r="AK161" s="209">
        <f t="shared" si="41"/>
        <v>0</v>
      </c>
      <c r="AL161" s="210">
        <f t="shared" si="41"/>
        <v>0</v>
      </c>
      <c r="AP161" s="53">
        <f t="shared" si="33"/>
        <v>1</v>
      </c>
      <c r="AQ161" s="163" t="e">
        <f t="shared" si="35"/>
        <v>#NUM!</v>
      </c>
      <c r="AR161" s="53">
        <f t="shared" si="45"/>
        <v>0</v>
      </c>
      <c r="AS161" s="53">
        <f t="shared" si="45"/>
        <v>-1</v>
      </c>
      <c r="AT161" s="53">
        <f t="shared" si="45"/>
        <v>-1</v>
      </c>
      <c r="AU161" s="53">
        <f t="shared" si="45"/>
        <v>-1</v>
      </c>
      <c r="AV161" s="53">
        <f t="shared" si="45"/>
        <v>-1</v>
      </c>
      <c r="AW161" s="53">
        <f t="shared" si="45"/>
        <v>-1</v>
      </c>
      <c r="AX161" s="53">
        <f t="shared" si="45"/>
        <v>-1</v>
      </c>
      <c r="AY161" s="53">
        <f t="shared" si="45"/>
        <v>-1</v>
      </c>
      <c r="AZ161" s="53">
        <f t="shared" si="45"/>
        <v>-1</v>
      </c>
      <c r="BA161" s="53">
        <f t="shared" si="45"/>
        <v>-1</v>
      </c>
      <c r="BB161" s="53">
        <f t="shared" si="45"/>
        <v>-1</v>
      </c>
      <c r="BC161" s="53">
        <f t="shared" si="45"/>
        <v>-1</v>
      </c>
      <c r="BD161" s="53">
        <f t="shared" si="45"/>
        <v>-1</v>
      </c>
      <c r="BE161" s="53">
        <f t="shared" si="45"/>
        <v>-1</v>
      </c>
      <c r="BG161" s="65">
        <f t="shared" si="61"/>
        <v>0</v>
      </c>
      <c r="BH161" s="65">
        <f t="shared" si="61"/>
        <v>-1</v>
      </c>
      <c r="BI161" s="65">
        <f t="shared" si="61"/>
        <v>-1</v>
      </c>
      <c r="BJ161" s="65">
        <f t="shared" si="61"/>
        <v>-1</v>
      </c>
      <c r="BK161" s="65">
        <f t="shared" si="61"/>
        <v>-1</v>
      </c>
      <c r="BL161" s="65">
        <f t="shared" si="61"/>
        <v>-1</v>
      </c>
      <c r="BM161" s="65">
        <f t="shared" si="61"/>
        <v>-1</v>
      </c>
      <c r="BN161" s="65">
        <f t="shared" si="61"/>
        <v>-1</v>
      </c>
      <c r="BO161" s="65">
        <f t="shared" si="61"/>
        <v>-1</v>
      </c>
      <c r="BP161" s="65">
        <f t="shared" si="61"/>
        <v>-1</v>
      </c>
      <c r="BQ161" s="65">
        <f t="shared" si="61"/>
        <v>-1</v>
      </c>
      <c r="BR161" s="65">
        <f t="shared" si="61"/>
        <v>-1</v>
      </c>
      <c r="BS161" s="65">
        <f t="shared" si="61"/>
        <v>-1</v>
      </c>
      <c r="BT161" s="65">
        <f t="shared" si="61"/>
        <v>-1</v>
      </c>
      <c r="BV161" s="163">
        <f t="shared" si="48"/>
        <v>0</v>
      </c>
      <c r="BW161" s="163">
        <f t="shared" si="48"/>
        <v>0</v>
      </c>
      <c r="BX161" s="163">
        <f t="shared" si="48"/>
        <v>0</v>
      </c>
      <c r="BY161" s="163">
        <f t="shared" si="48"/>
        <v>0</v>
      </c>
      <c r="BZ161" s="163">
        <f t="shared" si="48"/>
        <v>0</v>
      </c>
      <c r="CA161" s="163">
        <f t="shared" si="48"/>
        <v>0</v>
      </c>
      <c r="CB161" s="163">
        <f t="shared" si="48"/>
        <v>0</v>
      </c>
      <c r="CC161" s="163">
        <f t="shared" si="48"/>
        <v>0</v>
      </c>
      <c r="CD161" s="163">
        <f t="shared" si="48"/>
        <v>0</v>
      </c>
      <c r="CE161" s="163">
        <f t="shared" si="48"/>
        <v>0</v>
      </c>
      <c r="CF161" s="163">
        <f t="shared" si="48"/>
        <v>0</v>
      </c>
      <c r="CG161" s="163">
        <f t="shared" si="48"/>
        <v>0</v>
      </c>
      <c r="CH161" s="163">
        <f t="shared" si="48"/>
        <v>0</v>
      </c>
    </row>
    <row r="162" spans="2:86" ht="24" customHeight="1">
      <c r="B162" s="1172"/>
      <c r="C162" s="330">
        <v>158</v>
      </c>
      <c r="D162" s="351" t="str">
        <f>IF('入力③（固定資産台帳）'!CD162=1,'入力③（固定資産台帳）'!C162,"")</f>
        <v/>
      </c>
      <c r="E162" s="352">
        <f>IF('入力③（固定資産台帳）'!CD162=1,'入力③（固定資産台帳）'!D162,0)</f>
        <v>0</v>
      </c>
      <c r="F162" s="353">
        <f>IF('入力③（固定資産台帳）'!CD162=1,'入力③（固定資産台帳）'!F162,0)</f>
        <v>0</v>
      </c>
      <c r="G162" s="60"/>
      <c r="H162" s="60" t="s">
        <v>127</v>
      </c>
      <c r="I162" s="63"/>
      <c r="J162" s="172"/>
      <c r="K162" s="169"/>
      <c r="L162" s="209">
        <f t="shared" si="59"/>
        <v>0</v>
      </c>
      <c r="M162" s="209">
        <f t="shared" si="59"/>
        <v>0</v>
      </c>
      <c r="N162" s="209">
        <f t="shared" si="59"/>
        <v>0</v>
      </c>
      <c r="O162" s="209">
        <f t="shared" si="59"/>
        <v>0</v>
      </c>
      <c r="P162" s="209">
        <f t="shared" si="59"/>
        <v>0</v>
      </c>
      <c r="Q162" s="209">
        <f t="shared" si="59"/>
        <v>0</v>
      </c>
      <c r="R162" s="209">
        <f t="shared" si="59"/>
        <v>0</v>
      </c>
      <c r="S162" s="209">
        <f t="shared" si="59"/>
        <v>0</v>
      </c>
      <c r="T162" s="209">
        <f t="shared" si="58"/>
        <v>0</v>
      </c>
      <c r="U162" s="209">
        <f t="shared" si="58"/>
        <v>0</v>
      </c>
      <c r="V162" s="209">
        <f t="shared" si="58"/>
        <v>0</v>
      </c>
      <c r="W162" s="209">
        <f t="shared" si="58"/>
        <v>0</v>
      </c>
      <c r="X162" s="210">
        <f t="shared" si="58"/>
        <v>0</v>
      </c>
      <c r="Y162" s="211">
        <f t="shared" si="47"/>
        <v>0</v>
      </c>
      <c r="Z162" s="209">
        <f t="shared" si="47"/>
        <v>0</v>
      </c>
      <c r="AA162" s="209">
        <f t="shared" si="47"/>
        <v>0</v>
      </c>
      <c r="AB162" s="209">
        <f t="shared" si="47"/>
        <v>0</v>
      </c>
      <c r="AC162" s="209">
        <f t="shared" si="47"/>
        <v>0</v>
      </c>
      <c r="AD162" s="209">
        <f t="shared" si="47"/>
        <v>0</v>
      </c>
      <c r="AE162" s="209">
        <f t="shared" si="46"/>
        <v>0</v>
      </c>
      <c r="AF162" s="209">
        <f t="shared" si="46"/>
        <v>0</v>
      </c>
      <c r="AG162" s="209">
        <f t="shared" si="41"/>
        <v>0</v>
      </c>
      <c r="AH162" s="209">
        <f t="shared" si="41"/>
        <v>0</v>
      </c>
      <c r="AI162" s="209">
        <f t="shared" si="41"/>
        <v>0</v>
      </c>
      <c r="AJ162" s="209">
        <f t="shared" si="41"/>
        <v>0</v>
      </c>
      <c r="AK162" s="209">
        <f t="shared" si="41"/>
        <v>0</v>
      </c>
      <c r="AL162" s="210">
        <f t="shared" si="41"/>
        <v>0</v>
      </c>
      <c r="AP162" s="53">
        <f t="shared" si="33"/>
        <v>1</v>
      </c>
      <c r="AQ162" s="163" t="e">
        <f t="shared" si="35"/>
        <v>#NUM!</v>
      </c>
      <c r="AR162" s="53">
        <f t="shared" si="45"/>
        <v>0</v>
      </c>
      <c r="AS162" s="53">
        <f t="shared" si="45"/>
        <v>-1</v>
      </c>
      <c r="AT162" s="53">
        <f t="shared" si="45"/>
        <v>-1</v>
      </c>
      <c r="AU162" s="53">
        <f t="shared" si="45"/>
        <v>-1</v>
      </c>
      <c r="AV162" s="53">
        <f t="shared" si="45"/>
        <v>-1</v>
      </c>
      <c r="AW162" s="53">
        <f t="shared" si="45"/>
        <v>-1</v>
      </c>
      <c r="AX162" s="53">
        <f t="shared" si="45"/>
        <v>-1</v>
      </c>
      <c r="AY162" s="53">
        <f t="shared" si="45"/>
        <v>-1</v>
      </c>
      <c r="AZ162" s="53">
        <f t="shared" si="45"/>
        <v>-1</v>
      </c>
      <c r="BA162" s="53">
        <f t="shared" si="45"/>
        <v>-1</v>
      </c>
      <c r="BB162" s="53">
        <f t="shared" si="45"/>
        <v>-1</v>
      </c>
      <c r="BC162" s="53">
        <f t="shared" si="45"/>
        <v>-1</v>
      </c>
      <c r="BD162" s="53">
        <f t="shared" si="45"/>
        <v>-1</v>
      </c>
      <c r="BE162" s="53">
        <f t="shared" si="45"/>
        <v>-1</v>
      </c>
      <c r="BG162" s="65">
        <f t="shared" si="61"/>
        <v>0</v>
      </c>
      <c r="BH162" s="65">
        <f t="shared" si="61"/>
        <v>-1</v>
      </c>
      <c r="BI162" s="65">
        <f t="shared" si="61"/>
        <v>-1</v>
      </c>
      <c r="BJ162" s="65">
        <f t="shared" si="61"/>
        <v>-1</v>
      </c>
      <c r="BK162" s="65">
        <f t="shared" si="61"/>
        <v>-1</v>
      </c>
      <c r="BL162" s="65">
        <f t="shared" si="61"/>
        <v>-1</v>
      </c>
      <c r="BM162" s="65">
        <f t="shared" si="61"/>
        <v>-1</v>
      </c>
      <c r="BN162" s="65">
        <f t="shared" si="61"/>
        <v>-1</v>
      </c>
      <c r="BO162" s="65">
        <f t="shared" si="61"/>
        <v>-1</v>
      </c>
      <c r="BP162" s="65">
        <f t="shared" si="61"/>
        <v>-1</v>
      </c>
      <c r="BQ162" s="65">
        <f t="shared" si="61"/>
        <v>-1</v>
      </c>
      <c r="BR162" s="65">
        <f t="shared" si="61"/>
        <v>-1</v>
      </c>
      <c r="BS162" s="65">
        <f t="shared" si="61"/>
        <v>-1</v>
      </c>
      <c r="BT162" s="65">
        <f t="shared" si="61"/>
        <v>-1</v>
      </c>
      <c r="BV162" s="163">
        <f t="shared" si="48"/>
        <v>0</v>
      </c>
      <c r="BW162" s="163">
        <f t="shared" si="48"/>
        <v>0</v>
      </c>
      <c r="BX162" s="163">
        <f t="shared" si="48"/>
        <v>0</v>
      </c>
      <c r="BY162" s="163">
        <f t="shared" si="48"/>
        <v>0</v>
      </c>
      <c r="BZ162" s="163">
        <f t="shared" si="48"/>
        <v>0</v>
      </c>
      <c r="CA162" s="163">
        <f t="shared" si="48"/>
        <v>0</v>
      </c>
      <c r="CB162" s="163">
        <f t="shared" si="48"/>
        <v>0</v>
      </c>
      <c r="CC162" s="163">
        <f t="shared" si="48"/>
        <v>0</v>
      </c>
      <c r="CD162" s="163">
        <f t="shared" si="48"/>
        <v>0</v>
      </c>
      <c r="CE162" s="163">
        <f t="shared" si="48"/>
        <v>0</v>
      </c>
      <c r="CF162" s="163">
        <f t="shared" si="48"/>
        <v>0</v>
      </c>
      <c r="CG162" s="163">
        <f t="shared" si="48"/>
        <v>0</v>
      </c>
      <c r="CH162" s="163">
        <f t="shared" si="48"/>
        <v>0</v>
      </c>
    </row>
    <row r="163" spans="2:86" ht="24" customHeight="1">
      <c r="B163" s="1172"/>
      <c r="C163" s="330">
        <v>159</v>
      </c>
      <c r="D163" s="351" t="str">
        <f>IF('入力③（固定資産台帳）'!CD163=1,'入力③（固定資産台帳）'!C163,"")</f>
        <v/>
      </c>
      <c r="E163" s="352">
        <f>IF('入力③（固定資産台帳）'!CD163=1,'入力③（固定資産台帳）'!D163,0)</f>
        <v>0</v>
      </c>
      <c r="F163" s="353">
        <f>IF('入力③（固定資産台帳）'!CD163=1,'入力③（固定資産台帳）'!F163,0)</f>
        <v>0</v>
      </c>
      <c r="G163" s="60"/>
      <c r="H163" s="60" t="s">
        <v>127</v>
      </c>
      <c r="I163" s="63"/>
      <c r="J163" s="172"/>
      <c r="K163" s="169"/>
      <c r="L163" s="209">
        <f t="shared" si="59"/>
        <v>0</v>
      </c>
      <c r="M163" s="209">
        <f t="shared" si="59"/>
        <v>0</v>
      </c>
      <c r="N163" s="209">
        <f t="shared" si="59"/>
        <v>0</v>
      </c>
      <c r="O163" s="209">
        <f t="shared" si="59"/>
        <v>0</v>
      </c>
      <c r="P163" s="209">
        <f t="shared" si="59"/>
        <v>0</v>
      </c>
      <c r="Q163" s="209">
        <f t="shared" si="59"/>
        <v>0</v>
      </c>
      <c r="R163" s="209">
        <f t="shared" si="59"/>
        <v>0</v>
      </c>
      <c r="S163" s="209">
        <f t="shared" si="59"/>
        <v>0</v>
      </c>
      <c r="T163" s="209">
        <f t="shared" si="58"/>
        <v>0</v>
      </c>
      <c r="U163" s="209">
        <f t="shared" si="58"/>
        <v>0</v>
      </c>
      <c r="V163" s="209">
        <f t="shared" si="58"/>
        <v>0</v>
      </c>
      <c r="W163" s="209">
        <f t="shared" si="58"/>
        <v>0</v>
      </c>
      <c r="X163" s="210">
        <f t="shared" si="58"/>
        <v>0</v>
      </c>
      <c r="Y163" s="211">
        <f t="shared" si="47"/>
        <v>0</v>
      </c>
      <c r="Z163" s="209">
        <f t="shared" si="47"/>
        <v>0</v>
      </c>
      <c r="AA163" s="209">
        <f t="shared" si="47"/>
        <v>0</v>
      </c>
      <c r="AB163" s="209">
        <f t="shared" si="47"/>
        <v>0</v>
      </c>
      <c r="AC163" s="209">
        <f t="shared" si="47"/>
        <v>0</v>
      </c>
      <c r="AD163" s="209">
        <f t="shared" si="47"/>
        <v>0</v>
      </c>
      <c r="AE163" s="209">
        <f t="shared" si="46"/>
        <v>0</v>
      </c>
      <c r="AF163" s="209">
        <f t="shared" si="46"/>
        <v>0</v>
      </c>
      <c r="AG163" s="209">
        <f t="shared" si="41"/>
        <v>0</v>
      </c>
      <c r="AH163" s="209">
        <f t="shared" si="41"/>
        <v>0</v>
      </c>
      <c r="AI163" s="209">
        <f t="shared" si="41"/>
        <v>0</v>
      </c>
      <c r="AJ163" s="209">
        <f t="shared" si="41"/>
        <v>0</v>
      </c>
      <c r="AK163" s="209">
        <f t="shared" si="41"/>
        <v>0</v>
      </c>
      <c r="AL163" s="210">
        <f t="shared" si="41"/>
        <v>0</v>
      </c>
      <c r="AP163" s="53">
        <f t="shared" si="33"/>
        <v>1</v>
      </c>
      <c r="AQ163" s="163" t="e">
        <f t="shared" si="35"/>
        <v>#NUM!</v>
      </c>
      <c r="AR163" s="53">
        <f t="shared" si="45"/>
        <v>0</v>
      </c>
      <c r="AS163" s="53">
        <f t="shared" si="45"/>
        <v>-1</v>
      </c>
      <c r="AT163" s="53">
        <f t="shared" si="45"/>
        <v>-1</v>
      </c>
      <c r="AU163" s="53">
        <f t="shared" ref="AU163:BE163" si="62">IF($E163+$G163-1&lt;AU$3,-1,AU$3-$E163-$J163+1)</f>
        <v>-1</v>
      </c>
      <c r="AV163" s="53">
        <f t="shared" si="62"/>
        <v>-1</v>
      </c>
      <c r="AW163" s="53">
        <f t="shared" si="62"/>
        <v>-1</v>
      </c>
      <c r="AX163" s="53">
        <f t="shared" si="62"/>
        <v>-1</v>
      </c>
      <c r="AY163" s="53">
        <f t="shared" si="62"/>
        <v>-1</v>
      </c>
      <c r="AZ163" s="53">
        <f t="shared" si="62"/>
        <v>-1</v>
      </c>
      <c r="BA163" s="53">
        <f t="shared" si="62"/>
        <v>-1</v>
      </c>
      <c r="BB163" s="53">
        <f t="shared" si="62"/>
        <v>-1</v>
      </c>
      <c r="BC163" s="53">
        <f t="shared" si="62"/>
        <v>-1</v>
      </c>
      <c r="BD163" s="53">
        <f t="shared" si="62"/>
        <v>-1</v>
      </c>
      <c r="BE163" s="53">
        <f t="shared" si="62"/>
        <v>-1</v>
      </c>
      <c r="BG163" s="65">
        <f t="shared" si="61"/>
        <v>0</v>
      </c>
      <c r="BH163" s="65">
        <f t="shared" si="61"/>
        <v>-1</v>
      </c>
      <c r="BI163" s="65">
        <f t="shared" si="61"/>
        <v>-1</v>
      </c>
      <c r="BJ163" s="65">
        <f t="shared" si="61"/>
        <v>-1</v>
      </c>
      <c r="BK163" s="65">
        <f t="shared" si="61"/>
        <v>-1</v>
      </c>
      <c r="BL163" s="65">
        <f t="shared" si="61"/>
        <v>-1</v>
      </c>
      <c r="BM163" s="65">
        <f t="shared" si="61"/>
        <v>-1</v>
      </c>
      <c r="BN163" s="65">
        <f t="shared" si="61"/>
        <v>-1</v>
      </c>
      <c r="BO163" s="65">
        <f t="shared" si="61"/>
        <v>-1</v>
      </c>
      <c r="BP163" s="65">
        <f t="shared" si="61"/>
        <v>-1</v>
      </c>
      <c r="BQ163" s="65">
        <f t="shared" si="61"/>
        <v>-1</v>
      </c>
      <c r="BR163" s="65">
        <f t="shared" si="61"/>
        <v>-1</v>
      </c>
      <c r="BS163" s="65">
        <f t="shared" si="61"/>
        <v>-1</v>
      </c>
      <c r="BT163" s="65">
        <f t="shared" si="61"/>
        <v>-1</v>
      </c>
      <c r="BV163" s="163">
        <f t="shared" si="48"/>
        <v>0</v>
      </c>
      <c r="BW163" s="163">
        <f t="shared" si="48"/>
        <v>0</v>
      </c>
      <c r="BX163" s="163">
        <f t="shared" si="48"/>
        <v>0</v>
      </c>
      <c r="BY163" s="163">
        <f t="shared" si="48"/>
        <v>0</v>
      </c>
      <c r="BZ163" s="163">
        <f t="shared" si="48"/>
        <v>0</v>
      </c>
      <c r="CA163" s="163">
        <f t="shared" si="48"/>
        <v>0</v>
      </c>
      <c r="CB163" s="163">
        <f t="shared" si="48"/>
        <v>0</v>
      </c>
      <c r="CC163" s="163">
        <f t="shared" si="48"/>
        <v>0</v>
      </c>
      <c r="CD163" s="163">
        <f t="shared" si="48"/>
        <v>0</v>
      </c>
      <c r="CE163" s="163">
        <f t="shared" si="48"/>
        <v>0</v>
      </c>
      <c r="CF163" s="163">
        <f t="shared" si="48"/>
        <v>0</v>
      </c>
      <c r="CG163" s="163">
        <f t="shared" si="48"/>
        <v>0</v>
      </c>
      <c r="CH163" s="163">
        <f t="shared" si="48"/>
        <v>0</v>
      </c>
    </row>
    <row r="164" spans="2:86" ht="24" customHeight="1">
      <c r="B164" s="1172"/>
      <c r="C164" s="330">
        <v>160</v>
      </c>
      <c r="D164" s="351" t="str">
        <f>IF('入力③（固定資産台帳）'!CD164=1,'入力③（固定資産台帳）'!C164,"")</f>
        <v/>
      </c>
      <c r="E164" s="352">
        <f>IF('入力③（固定資産台帳）'!CD164=1,'入力③（固定資産台帳）'!D164,0)</f>
        <v>0</v>
      </c>
      <c r="F164" s="353">
        <f>IF('入力③（固定資産台帳）'!CD164=1,'入力③（固定資産台帳）'!F164,0)</f>
        <v>0</v>
      </c>
      <c r="G164" s="60"/>
      <c r="H164" s="60" t="s">
        <v>127</v>
      </c>
      <c r="I164" s="63"/>
      <c r="J164" s="172"/>
      <c r="K164" s="169"/>
      <c r="L164" s="209">
        <f t="shared" si="59"/>
        <v>0</v>
      </c>
      <c r="M164" s="209">
        <f t="shared" si="59"/>
        <v>0</v>
      </c>
      <c r="N164" s="209">
        <f t="shared" si="59"/>
        <v>0</v>
      </c>
      <c r="O164" s="209">
        <f t="shared" si="59"/>
        <v>0</v>
      </c>
      <c r="P164" s="209">
        <f t="shared" si="59"/>
        <v>0</v>
      </c>
      <c r="Q164" s="209">
        <f t="shared" si="59"/>
        <v>0</v>
      </c>
      <c r="R164" s="209">
        <f t="shared" si="59"/>
        <v>0</v>
      </c>
      <c r="S164" s="209">
        <f t="shared" si="59"/>
        <v>0</v>
      </c>
      <c r="T164" s="209">
        <f t="shared" si="58"/>
        <v>0</v>
      </c>
      <c r="U164" s="209">
        <f t="shared" si="58"/>
        <v>0</v>
      </c>
      <c r="V164" s="209">
        <f t="shared" si="58"/>
        <v>0</v>
      </c>
      <c r="W164" s="209">
        <f t="shared" si="58"/>
        <v>0</v>
      </c>
      <c r="X164" s="210">
        <f t="shared" si="58"/>
        <v>0</v>
      </c>
      <c r="Y164" s="211">
        <f t="shared" si="47"/>
        <v>0</v>
      </c>
      <c r="Z164" s="209">
        <f t="shared" si="47"/>
        <v>0</v>
      </c>
      <c r="AA164" s="209">
        <f t="shared" si="47"/>
        <v>0</v>
      </c>
      <c r="AB164" s="209">
        <f t="shared" si="47"/>
        <v>0</v>
      </c>
      <c r="AC164" s="209">
        <f t="shared" si="47"/>
        <v>0</v>
      </c>
      <c r="AD164" s="209">
        <f t="shared" si="47"/>
        <v>0</v>
      </c>
      <c r="AE164" s="209">
        <f t="shared" si="46"/>
        <v>0</v>
      </c>
      <c r="AF164" s="209">
        <f t="shared" si="46"/>
        <v>0</v>
      </c>
      <c r="AG164" s="209">
        <f t="shared" si="41"/>
        <v>0</v>
      </c>
      <c r="AH164" s="209">
        <f t="shared" si="41"/>
        <v>0</v>
      </c>
      <c r="AI164" s="209">
        <f t="shared" si="41"/>
        <v>0</v>
      </c>
      <c r="AJ164" s="209">
        <f t="shared" si="41"/>
        <v>0</v>
      </c>
      <c r="AK164" s="209">
        <f t="shared" si="41"/>
        <v>0</v>
      </c>
      <c r="AL164" s="210">
        <f t="shared" si="41"/>
        <v>0</v>
      </c>
      <c r="AP164" s="53">
        <f t="shared" si="33"/>
        <v>1</v>
      </c>
      <c r="AQ164" s="163" t="e">
        <f t="shared" si="35"/>
        <v>#NUM!</v>
      </c>
      <c r="AR164" s="53">
        <f t="shared" ref="AR164:BE182" si="63">IF($E164+$G164-1&lt;AR$3,-1,AR$3-$E164-$J164+1)</f>
        <v>0</v>
      </c>
      <c r="AS164" s="53">
        <f t="shared" si="63"/>
        <v>-1</v>
      </c>
      <c r="AT164" s="53">
        <f t="shared" si="63"/>
        <v>-1</v>
      </c>
      <c r="AU164" s="53">
        <f t="shared" si="63"/>
        <v>-1</v>
      </c>
      <c r="AV164" s="53">
        <f t="shared" si="63"/>
        <v>-1</v>
      </c>
      <c r="AW164" s="53">
        <f t="shared" si="63"/>
        <v>-1</v>
      </c>
      <c r="AX164" s="53">
        <f t="shared" si="63"/>
        <v>-1</v>
      </c>
      <c r="AY164" s="53">
        <f t="shared" si="63"/>
        <v>-1</v>
      </c>
      <c r="AZ164" s="53">
        <f t="shared" si="63"/>
        <v>-1</v>
      </c>
      <c r="BA164" s="53">
        <f t="shared" si="63"/>
        <v>-1</v>
      </c>
      <c r="BB164" s="53">
        <f t="shared" si="63"/>
        <v>-1</v>
      </c>
      <c r="BC164" s="53">
        <f t="shared" si="63"/>
        <v>-1</v>
      </c>
      <c r="BD164" s="53">
        <f t="shared" si="63"/>
        <v>-1</v>
      </c>
      <c r="BE164" s="53">
        <f t="shared" si="63"/>
        <v>-1</v>
      </c>
      <c r="BG164" s="65">
        <f t="shared" si="61"/>
        <v>0</v>
      </c>
      <c r="BH164" s="65">
        <f t="shared" si="61"/>
        <v>-1</v>
      </c>
      <c r="BI164" s="65">
        <f t="shared" si="61"/>
        <v>-1</v>
      </c>
      <c r="BJ164" s="65">
        <f t="shared" si="61"/>
        <v>-1</v>
      </c>
      <c r="BK164" s="65">
        <f t="shared" si="61"/>
        <v>-1</v>
      </c>
      <c r="BL164" s="65">
        <f t="shared" si="61"/>
        <v>-1</v>
      </c>
      <c r="BM164" s="65">
        <f t="shared" si="61"/>
        <v>-1</v>
      </c>
      <c r="BN164" s="65">
        <f t="shared" si="61"/>
        <v>-1</v>
      </c>
      <c r="BO164" s="65">
        <f t="shared" si="61"/>
        <v>-1</v>
      </c>
      <c r="BP164" s="65">
        <f t="shared" si="61"/>
        <v>-1</v>
      </c>
      <c r="BQ164" s="65">
        <f t="shared" si="61"/>
        <v>-1</v>
      </c>
      <c r="BR164" s="65">
        <f t="shared" si="61"/>
        <v>-1</v>
      </c>
      <c r="BS164" s="65">
        <f t="shared" si="61"/>
        <v>-1</v>
      </c>
      <c r="BT164" s="65">
        <f t="shared" si="61"/>
        <v>-1</v>
      </c>
      <c r="BV164" s="163">
        <f t="shared" si="48"/>
        <v>0</v>
      </c>
      <c r="BW164" s="163">
        <f t="shared" si="48"/>
        <v>0</v>
      </c>
      <c r="BX164" s="163">
        <f t="shared" si="48"/>
        <v>0</v>
      </c>
      <c r="BY164" s="163">
        <f t="shared" si="48"/>
        <v>0</v>
      </c>
      <c r="BZ164" s="163">
        <f t="shared" si="48"/>
        <v>0</v>
      </c>
      <c r="CA164" s="163">
        <f t="shared" si="48"/>
        <v>0</v>
      </c>
      <c r="CB164" s="163">
        <f t="shared" si="48"/>
        <v>0</v>
      </c>
      <c r="CC164" s="163">
        <f t="shared" si="48"/>
        <v>0</v>
      </c>
      <c r="CD164" s="163">
        <f t="shared" si="48"/>
        <v>0</v>
      </c>
      <c r="CE164" s="163">
        <f t="shared" si="48"/>
        <v>0</v>
      </c>
      <c r="CF164" s="163">
        <f t="shared" si="48"/>
        <v>0</v>
      </c>
      <c r="CG164" s="163">
        <f t="shared" si="48"/>
        <v>0</v>
      </c>
      <c r="CH164" s="163">
        <f t="shared" si="48"/>
        <v>0</v>
      </c>
    </row>
    <row r="165" spans="2:86" ht="24" customHeight="1">
      <c r="B165" s="1172"/>
      <c r="C165" s="330">
        <v>161</v>
      </c>
      <c r="D165" s="351" t="str">
        <f>IF('入力③（固定資産台帳）'!CD165=1,'入力③（固定資産台帳）'!C165,"")</f>
        <v/>
      </c>
      <c r="E165" s="352">
        <f>IF('入力③（固定資産台帳）'!CD165=1,'入力③（固定資産台帳）'!D165,0)</f>
        <v>0</v>
      </c>
      <c r="F165" s="353">
        <f>IF('入力③（固定資産台帳）'!CD165=1,'入力③（固定資産台帳）'!F165,0)</f>
        <v>0</v>
      </c>
      <c r="G165" s="60"/>
      <c r="H165" s="60" t="s">
        <v>127</v>
      </c>
      <c r="I165" s="63"/>
      <c r="J165" s="172"/>
      <c r="K165" s="169"/>
      <c r="L165" s="209">
        <f t="shared" si="59"/>
        <v>0</v>
      </c>
      <c r="M165" s="209">
        <f t="shared" si="59"/>
        <v>0</v>
      </c>
      <c r="N165" s="209">
        <f t="shared" si="59"/>
        <v>0</v>
      </c>
      <c r="O165" s="209">
        <f t="shared" si="59"/>
        <v>0</v>
      </c>
      <c r="P165" s="209">
        <f t="shared" si="59"/>
        <v>0</v>
      </c>
      <c r="Q165" s="209">
        <f t="shared" si="59"/>
        <v>0</v>
      </c>
      <c r="R165" s="209">
        <f t="shared" si="59"/>
        <v>0</v>
      </c>
      <c r="S165" s="209">
        <f t="shared" si="59"/>
        <v>0</v>
      </c>
      <c r="T165" s="209">
        <f t="shared" si="58"/>
        <v>0</v>
      </c>
      <c r="U165" s="209">
        <f t="shared" si="58"/>
        <v>0</v>
      </c>
      <c r="V165" s="209">
        <f t="shared" si="58"/>
        <v>0</v>
      </c>
      <c r="W165" s="209">
        <f t="shared" si="58"/>
        <v>0</v>
      </c>
      <c r="X165" s="210">
        <f t="shared" si="58"/>
        <v>0</v>
      </c>
      <c r="Y165" s="211">
        <f t="shared" si="47"/>
        <v>0</v>
      </c>
      <c r="Z165" s="209">
        <f t="shared" si="47"/>
        <v>0</v>
      </c>
      <c r="AA165" s="209">
        <f t="shared" si="47"/>
        <v>0</v>
      </c>
      <c r="AB165" s="209">
        <f t="shared" si="47"/>
        <v>0</v>
      </c>
      <c r="AC165" s="209">
        <f t="shared" si="47"/>
        <v>0</v>
      </c>
      <c r="AD165" s="209">
        <f t="shared" si="47"/>
        <v>0</v>
      </c>
      <c r="AE165" s="209">
        <f t="shared" si="46"/>
        <v>0</v>
      </c>
      <c r="AF165" s="209">
        <f t="shared" si="46"/>
        <v>0</v>
      </c>
      <c r="AG165" s="209">
        <f t="shared" si="41"/>
        <v>0</v>
      </c>
      <c r="AH165" s="209">
        <f t="shared" si="41"/>
        <v>0</v>
      </c>
      <c r="AI165" s="209">
        <f t="shared" si="41"/>
        <v>0</v>
      </c>
      <c r="AJ165" s="209">
        <f t="shared" si="41"/>
        <v>0</v>
      </c>
      <c r="AK165" s="209">
        <f t="shared" si="41"/>
        <v>0</v>
      </c>
      <c r="AL165" s="210">
        <f t="shared" si="41"/>
        <v>0</v>
      </c>
      <c r="AP165" s="53">
        <f t="shared" si="33"/>
        <v>1</v>
      </c>
      <c r="AQ165" s="163" t="e">
        <f t="shared" si="35"/>
        <v>#NUM!</v>
      </c>
      <c r="AR165" s="53">
        <f t="shared" si="63"/>
        <v>0</v>
      </c>
      <c r="AS165" s="53">
        <f t="shared" si="63"/>
        <v>-1</v>
      </c>
      <c r="AT165" s="53">
        <f t="shared" si="63"/>
        <v>-1</v>
      </c>
      <c r="AU165" s="53">
        <f t="shared" si="63"/>
        <v>-1</v>
      </c>
      <c r="AV165" s="53">
        <f t="shared" si="63"/>
        <v>-1</v>
      </c>
      <c r="AW165" s="53">
        <f t="shared" si="63"/>
        <v>-1</v>
      </c>
      <c r="AX165" s="53">
        <f t="shared" si="63"/>
        <v>-1</v>
      </c>
      <c r="AY165" s="53">
        <f t="shared" si="63"/>
        <v>-1</v>
      </c>
      <c r="AZ165" s="53">
        <f t="shared" si="63"/>
        <v>-1</v>
      </c>
      <c r="BA165" s="53">
        <f t="shared" si="63"/>
        <v>-1</v>
      </c>
      <c r="BB165" s="53">
        <f t="shared" si="63"/>
        <v>-1</v>
      </c>
      <c r="BC165" s="53">
        <f t="shared" si="63"/>
        <v>-1</v>
      </c>
      <c r="BD165" s="53">
        <f t="shared" si="63"/>
        <v>-1</v>
      </c>
      <c r="BE165" s="53">
        <f t="shared" si="63"/>
        <v>-1</v>
      </c>
      <c r="BG165" s="65">
        <f t="shared" si="61"/>
        <v>0</v>
      </c>
      <c r="BH165" s="65">
        <f t="shared" si="61"/>
        <v>-1</v>
      </c>
      <c r="BI165" s="65">
        <f t="shared" si="61"/>
        <v>-1</v>
      </c>
      <c r="BJ165" s="65">
        <f t="shared" si="61"/>
        <v>-1</v>
      </c>
      <c r="BK165" s="65">
        <f t="shared" si="61"/>
        <v>-1</v>
      </c>
      <c r="BL165" s="65">
        <f t="shared" si="61"/>
        <v>-1</v>
      </c>
      <c r="BM165" s="65">
        <f t="shared" si="61"/>
        <v>-1</v>
      </c>
      <c r="BN165" s="65">
        <f t="shared" si="61"/>
        <v>-1</v>
      </c>
      <c r="BO165" s="65">
        <f t="shared" si="61"/>
        <v>-1</v>
      </c>
      <c r="BP165" s="65">
        <f t="shared" si="61"/>
        <v>-1</v>
      </c>
      <c r="BQ165" s="65">
        <f t="shared" si="61"/>
        <v>-1</v>
      </c>
      <c r="BR165" s="65">
        <f t="shared" si="61"/>
        <v>-1</v>
      </c>
      <c r="BS165" s="65">
        <f t="shared" si="61"/>
        <v>-1</v>
      </c>
      <c r="BT165" s="65">
        <f t="shared" si="61"/>
        <v>-1</v>
      </c>
      <c r="BV165" s="163">
        <f t="shared" si="48"/>
        <v>0</v>
      </c>
      <c r="BW165" s="163">
        <f t="shared" si="48"/>
        <v>0</v>
      </c>
      <c r="BX165" s="163">
        <f t="shared" si="48"/>
        <v>0</v>
      </c>
      <c r="BY165" s="163">
        <f t="shared" si="48"/>
        <v>0</v>
      </c>
      <c r="BZ165" s="163">
        <f t="shared" si="48"/>
        <v>0</v>
      </c>
      <c r="CA165" s="163">
        <f t="shared" si="48"/>
        <v>0</v>
      </c>
      <c r="CB165" s="163">
        <f t="shared" si="48"/>
        <v>0</v>
      </c>
      <c r="CC165" s="163">
        <f t="shared" si="48"/>
        <v>0</v>
      </c>
      <c r="CD165" s="163">
        <f t="shared" si="48"/>
        <v>0</v>
      </c>
      <c r="CE165" s="163">
        <f t="shared" si="48"/>
        <v>0</v>
      </c>
      <c r="CF165" s="163">
        <f t="shared" si="48"/>
        <v>0</v>
      </c>
      <c r="CG165" s="163">
        <f t="shared" si="48"/>
        <v>0</v>
      </c>
      <c r="CH165" s="163">
        <f t="shared" si="48"/>
        <v>0</v>
      </c>
    </row>
    <row r="166" spans="2:86" ht="24" customHeight="1">
      <c r="B166" s="1172"/>
      <c r="C166" s="330">
        <v>162</v>
      </c>
      <c r="D166" s="351" t="str">
        <f>IF('入力③（固定資産台帳）'!CD166=1,'入力③（固定資産台帳）'!C166,"")</f>
        <v/>
      </c>
      <c r="E166" s="352">
        <f>IF('入力③（固定資産台帳）'!CD166=1,'入力③（固定資産台帳）'!D166,0)</f>
        <v>0</v>
      </c>
      <c r="F166" s="353">
        <f>IF('入力③（固定資産台帳）'!CD166=1,'入力③（固定資産台帳）'!F166,0)</f>
        <v>0</v>
      </c>
      <c r="G166" s="60"/>
      <c r="H166" s="60" t="s">
        <v>127</v>
      </c>
      <c r="I166" s="63"/>
      <c r="J166" s="172"/>
      <c r="K166" s="169"/>
      <c r="L166" s="209">
        <f t="shared" si="59"/>
        <v>0</v>
      </c>
      <c r="M166" s="209">
        <f t="shared" si="59"/>
        <v>0</v>
      </c>
      <c r="N166" s="209">
        <f t="shared" si="59"/>
        <v>0</v>
      </c>
      <c r="O166" s="209">
        <f t="shared" si="59"/>
        <v>0</v>
      </c>
      <c r="P166" s="209">
        <f t="shared" si="59"/>
        <v>0</v>
      </c>
      <c r="Q166" s="209">
        <f t="shared" si="59"/>
        <v>0</v>
      </c>
      <c r="R166" s="209">
        <f t="shared" si="59"/>
        <v>0</v>
      </c>
      <c r="S166" s="209">
        <f t="shared" si="59"/>
        <v>0</v>
      </c>
      <c r="T166" s="209">
        <f t="shared" si="58"/>
        <v>0</v>
      </c>
      <c r="U166" s="209">
        <f t="shared" si="58"/>
        <v>0</v>
      </c>
      <c r="V166" s="209">
        <f t="shared" si="58"/>
        <v>0</v>
      </c>
      <c r="W166" s="209">
        <f t="shared" si="58"/>
        <v>0</v>
      </c>
      <c r="X166" s="210">
        <f t="shared" si="58"/>
        <v>0</v>
      </c>
      <c r="Y166" s="211">
        <f t="shared" si="47"/>
        <v>0</v>
      </c>
      <c r="Z166" s="209">
        <f t="shared" si="47"/>
        <v>0</v>
      </c>
      <c r="AA166" s="209">
        <f t="shared" si="47"/>
        <v>0</v>
      </c>
      <c r="AB166" s="209">
        <f t="shared" si="47"/>
        <v>0</v>
      </c>
      <c r="AC166" s="209">
        <f t="shared" si="47"/>
        <v>0</v>
      </c>
      <c r="AD166" s="209">
        <f t="shared" si="47"/>
        <v>0</v>
      </c>
      <c r="AE166" s="209">
        <f t="shared" si="46"/>
        <v>0</v>
      </c>
      <c r="AF166" s="209">
        <f t="shared" si="46"/>
        <v>0</v>
      </c>
      <c r="AG166" s="209">
        <f t="shared" si="41"/>
        <v>0</v>
      </c>
      <c r="AH166" s="209">
        <f t="shared" si="41"/>
        <v>0</v>
      </c>
      <c r="AI166" s="209">
        <f t="shared" si="41"/>
        <v>0</v>
      </c>
      <c r="AJ166" s="209">
        <f t="shared" si="41"/>
        <v>0</v>
      </c>
      <c r="AK166" s="209">
        <f t="shared" si="41"/>
        <v>0</v>
      </c>
      <c r="AL166" s="210">
        <f t="shared" si="41"/>
        <v>0</v>
      </c>
      <c r="AP166" s="53">
        <f t="shared" si="33"/>
        <v>1</v>
      </c>
      <c r="AQ166" s="163" t="e">
        <f t="shared" si="35"/>
        <v>#NUM!</v>
      </c>
      <c r="AR166" s="53">
        <f t="shared" si="63"/>
        <v>0</v>
      </c>
      <c r="AS166" s="53">
        <f t="shared" si="63"/>
        <v>-1</v>
      </c>
      <c r="AT166" s="53">
        <f t="shared" si="63"/>
        <v>-1</v>
      </c>
      <c r="AU166" s="53">
        <f t="shared" si="63"/>
        <v>-1</v>
      </c>
      <c r="AV166" s="53">
        <f t="shared" si="63"/>
        <v>-1</v>
      </c>
      <c r="AW166" s="53">
        <f t="shared" si="63"/>
        <v>-1</v>
      </c>
      <c r="AX166" s="53">
        <f t="shared" si="63"/>
        <v>-1</v>
      </c>
      <c r="AY166" s="53">
        <f t="shared" si="63"/>
        <v>-1</v>
      </c>
      <c r="AZ166" s="53">
        <f t="shared" si="63"/>
        <v>-1</v>
      </c>
      <c r="BA166" s="53">
        <f t="shared" si="63"/>
        <v>-1</v>
      </c>
      <c r="BB166" s="53">
        <f t="shared" si="63"/>
        <v>-1</v>
      </c>
      <c r="BC166" s="53">
        <f t="shared" si="63"/>
        <v>-1</v>
      </c>
      <c r="BD166" s="53">
        <f t="shared" si="63"/>
        <v>-1</v>
      </c>
      <c r="BE166" s="53">
        <f t="shared" si="63"/>
        <v>-1</v>
      </c>
      <c r="BG166" s="65">
        <f t="shared" si="61"/>
        <v>0</v>
      </c>
      <c r="BH166" s="65">
        <f t="shared" si="61"/>
        <v>-1</v>
      </c>
      <c r="BI166" s="65">
        <f t="shared" si="61"/>
        <v>-1</v>
      </c>
      <c r="BJ166" s="65">
        <f t="shared" si="61"/>
        <v>-1</v>
      </c>
      <c r="BK166" s="65">
        <f t="shared" si="61"/>
        <v>-1</v>
      </c>
      <c r="BL166" s="65">
        <f t="shared" si="61"/>
        <v>-1</v>
      </c>
      <c r="BM166" s="65">
        <f t="shared" si="61"/>
        <v>-1</v>
      </c>
      <c r="BN166" s="65">
        <f t="shared" si="61"/>
        <v>-1</v>
      </c>
      <c r="BO166" s="65">
        <f t="shared" si="61"/>
        <v>-1</v>
      </c>
      <c r="BP166" s="65">
        <f t="shared" si="61"/>
        <v>-1</v>
      </c>
      <c r="BQ166" s="65">
        <f t="shared" si="61"/>
        <v>-1</v>
      </c>
      <c r="BR166" s="65">
        <f t="shared" si="61"/>
        <v>-1</v>
      </c>
      <c r="BS166" s="65">
        <f t="shared" si="61"/>
        <v>-1</v>
      </c>
      <c r="BT166" s="65">
        <f t="shared" si="61"/>
        <v>-1</v>
      </c>
      <c r="BV166" s="163">
        <f t="shared" si="48"/>
        <v>0</v>
      </c>
      <c r="BW166" s="163">
        <f t="shared" si="48"/>
        <v>0</v>
      </c>
      <c r="BX166" s="163">
        <f t="shared" si="48"/>
        <v>0</v>
      </c>
      <c r="BY166" s="163">
        <f t="shared" si="48"/>
        <v>0</v>
      </c>
      <c r="BZ166" s="163">
        <f t="shared" si="48"/>
        <v>0</v>
      </c>
      <c r="CA166" s="163">
        <f t="shared" si="48"/>
        <v>0</v>
      </c>
      <c r="CB166" s="163">
        <f t="shared" si="48"/>
        <v>0</v>
      </c>
      <c r="CC166" s="163">
        <f t="shared" si="48"/>
        <v>0</v>
      </c>
      <c r="CD166" s="163">
        <f t="shared" si="48"/>
        <v>0</v>
      </c>
      <c r="CE166" s="163">
        <f t="shared" si="48"/>
        <v>0</v>
      </c>
      <c r="CF166" s="163">
        <f t="shared" si="48"/>
        <v>0</v>
      </c>
      <c r="CG166" s="163">
        <f t="shared" si="48"/>
        <v>0</v>
      </c>
      <c r="CH166" s="163">
        <f t="shared" si="48"/>
        <v>0</v>
      </c>
    </row>
    <row r="167" spans="2:86" ht="24" customHeight="1">
      <c r="B167" s="1172"/>
      <c r="C167" s="330">
        <v>163</v>
      </c>
      <c r="D167" s="351" t="str">
        <f>IF('入力③（固定資産台帳）'!CD167=1,'入力③（固定資産台帳）'!C167,"")</f>
        <v/>
      </c>
      <c r="E167" s="352">
        <f>IF('入力③（固定資産台帳）'!CD167=1,'入力③（固定資産台帳）'!D167,0)</f>
        <v>0</v>
      </c>
      <c r="F167" s="353">
        <f>IF('入力③（固定資産台帳）'!CD167=1,'入力③（固定資産台帳）'!F167,0)</f>
        <v>0</v>
      </c>
      <c r="G167" s="60"/>
      <c r="H167" s="60" t="s">
        <v>127</v>
      </c>
      <c r="I167" s="63"/>
      <c r="J167" s="172"/>
      <c r="K167" s="169"/>
      <c r="L167" s="209">
        <f t="shared" si="59"/>
        <v>0</v>
      </c>
      <c r="M167" s="209">
        <f t="shared" si="59"/>
        <v>0</v>
      </c>
      <c r="N167" s="209">
        <f t="shared" si="59"/>
        <v>0</v>
      </c>
      <c r="O167" s="209">
        <f t="shared" si="59"/>
        <v>0</v>
      </c>
      <c r="P167" s="209">
        <f t="shared" si="59"/>
        <v>0</v>
      </c>
      <c r="Q167" s="209">
        <f t="shared" si="59"/>
        <v>0</v>
      </c>
      <c r="R167" s="209">
        <f t="shared" si="59"/>
        <v>0</v>
      </c>
      <c r="S167" s="209">
        <f t="shared" si="59"/>
        <v>0</v>
      </c>
      <c r="T167" s="209">
        <f t="shared" si="58"/>
        <v>0</v>
      </c>
      <c r="U167" s="209">
        <f t="shared" si="58"/>
        <v>0</v>
      </c>
      <c r="V167" s="209">
        <f t="shared" si="58"/>
        <v>0</v>
      </c>
      <c r="W167" s="209">
        <f t="shared" si="58"/>
        <v>0</v>
      </c>
      <c r="X167" s="210">
        <f t="shared" si="58"/>
        <v>0</v>
      </c>
      <c r="Y167" s="211">
        <f t="shared" si="47"/>
        <v>0</v>
      </c>
      <c r="Z167" s="209">
        <f t="shared" si="47"/>
        <v>0</v>
      </c>
      <c r="AA167" s="209">
        <f t="shared" si="47"/>
        <v>0</v>
      </c>
      <c r="AB167" s="209">
        <f t="shared" si="47"/>
        <v>0</v>
      </c>
      <c r="AC167" s="209">
        <f t="shared" si="47"/>
        <v>0</v>
      </c>
      <c r="AD167" s="209">
        <f t="shared" si="47"/>
        <v>0</v>
      </c>
      <c r="AE167" s="209">
        <f t="shared" si="46"/>
        <v>0</v>
      </c>
      <c r="AF167" s="209">
        <f t="shared" si="46"/>
        <v>0</v>
      </c>
      <c r="AG167" s="209">
        <f t="shared" si="41"/>
        <v>0</v>
      </c>
      <c r="AH167" s="209">
        <f t="shared" si="41"/>
        <v>0</v>
      </c>
      <c r="AI167" s="209">
        <f t="shared" si="41"/>
        <v>0</v>
      </c>
      <c r="AJ167" s="209">
        <f t="shared" si="41"/>
        <v>0</v>
      </c>
      <c r="AK167" s="209">
        <f t="shared" si="41"/>
        <v>0</v>
      </c>
      <c r="AL167" s="210">
        <f t="shared" si="41"/>
        <v>0</v>
      </c>
      <c r="AP167" s="53">
        <f t="shared" si="33"/>
        <v>1</v>
      </c>
      <c r="AQ167" s="163" t="e">
        <f t="shared" si="35"/>
        <v>#NUM!</v>
      </c>
      <c r="AR167" s="53">
        <f t="shared" si="63"/>
        <v>0</v>
      </c>
      <c r="AS167" s="53">
        <f t="shared" si="63"/>
        <v>-1</v>
      </c>
      <c r="AT167" s="53">
        <f t="shared" si="63"/>
        <v>-1</v>
      </c>
      <c r="AU167" s="53">
        <f t="shared" si="63"/>
        <v>-1</v>
      </c>
      <c r="AV167" s="53">
        <f t="shared" si="63"/>
        <v>-1</v>
      </c>
      <c r="AW167" s="53">
        <f t="shared" si="63"/>
        <v>-1</v>
      </c>
      <c r="AX167" s="53">
        <f t="shared" si="63"/>
        <v>-1</v>
      </c>
      <c r="AY167" s="53">
        <f t="shared" si="63"/>
        <v>-1</v>
      </c>
      <c r="AZ167" s="53">
        <f t="shared" si="63"/>
        <v>-1</v>
      </c>
      <c r="BA167" s="53">
        <f t="shared" si="63"/>
        <v>-1</v>
      </c>
      <c r="BB167" s="53">
        <f t="shared" si="63"/>
        <v>-1</v>
      </c>
      <c r="BC167" s="53">
        <f t="shared" si="63"/>
        <v>-1</v>
      </c>
      <c r="BD167" s="53">
        <f t="shared" si="63"/>
        <v>-1</v>
      </c>
      <c r="BE167" s="53">
        <f t="shared" si="63"/>
        <v>-1</v>
      </c>
      <c r="BG167" s="65">
        <f t="shared" si="61"/>
        <v>0</v>
      </c>
      <c r="BH167" s="65">
        <f t="shared" si="61"/>
        <v>-1</v>
      </c>
      <c r="BI167" s="65">
        <f t="shared" si="61"/>
        <v>-1</v>
      </c>
      <c r="BJ167" s="65">
        <f t="shared" si="61"/>
        <v>-1</v>
      </c>
      <c r="BK167" s="65">
        <f t="shared" si="61"/>
        <v>-1</v>
      </c>
      <c r="BL167" s="65">
        <f t="shared" si="61"/>
        <v>-1</v>
      </c>
      <c r="BM167" s="65">
        <f t="shared" si="61"/>
        <v>-1</v>
      </c>
      <c r="BN167" s="65">
        <f t="shared" si="61"/>
        <v>-1</v>
      </c>
      <c r="BO167" s="65">
        <f t="shared" si="61"/>
        <v>-1</v>
      </c>
      <c r="BP167" s="65">
        <f t="shared" si="61"/>
        <v>-1</v>
      </c>
      <c r="BQ167" s="65">
        <f t="shared" si="61"/>
        <v>-1</v>
      </c>
      <c r="BR167" s="65">
        <f t="shared" si="61"/>
        <v>-1</v>
      </c>
      <c r="BS167" s="65">
        <f t="shared" si="61"/>
        <v>-1</v>
      </c>
      <c r="BT167" s="65">
        <f t="shared" si="61"/>
        <v>-1</v>
      </c>
      <c r="BV167" s="163">
        <f t="shared" si="48"/>
        <v>0</v>
      </c>
      <c r="BW167" s="163">
        <f t="shared" si="48"/>
        <v>0</v>
      </c>
      <c r="BX167" s="163">
        <f t="shared" si="48"/>
        <v>0</v>
      </c>
      <c r="BY167" s="163">
        <f t="shared" si="48"/>
        <v>0</v>
      </c>
      <c r="BZ167" s="163">
        <f t="shared" si="48"/>
        <v>0</v>
      </c>
      <c r="CA167" s="163">
        <f t="shared" si="48"/>
        <v>0</v>
      </c>
      <c r="CB167" s="163">
        <f t="shared" si="48"/>
        <v>0</v>
      </c>
      <c r="CC167" s="163">
        <f t="shared" si="48"/>
        <v>0</v>
      </c>
      <c r="CD167" s="163">
        <f t="shared" si="48"/>
        <v>0</v>
      </c>
      <c r="CE167" s="163">
        <f t="shared" si="48"/>
        <v>0</v>
      </c>
      <c r="CF167" s="163">
        <f t="shared" si="48"/>
        <v>0</v>
      </c>
      <c r="CG167" s="163">
        <f t="shared" si="48"/>
        <v>0</v>
      </c>
      <c r="CH167" s="163">
        <f t="shared" si="48"/>
        <v>0</v>
      </c>
    </row>
    <row r="168" spans="2:86" ht="24" customHeight="1">
      <c r="B168" s="1172"/>
      <c r="C168" s="330">
        <v>164</v>
      </c>
      <c r="D168" s="351" t="str">
        <f>IF('入力③（固定資産台帳）'!CD168=1,'入力③（固定資産台帳）'!C168,"")</f>
        <v/>
      </c>
      <c r="E168" s="352">
        <f>IF('入力③（固定資産台帳）'!CD168=1,'入力③（固定資産台帳）'!D168,0)</f>
        <v>0</v>
      </c>
      <c r="F168" s="353">
        <f>IF('入力③（固定資産台帳）'!CD168=1,'入力③（固定資産台帳）'!F168,0)</f>
        <v>0</v>
      </c>
      <c r="G168" s="60"/>
      <c r="H168" s="60" t="s">
        <v>127</v>
      </c>
      <c r="I168" s="63"/>
      <c r="J168" s="172"/>
      <c r="K168" s="169"/>
      <c r="L168" s="209">
        <f t="shared" si="59"/>
        <v>0</v>
      </c>
      <c r="M168" s="209">
        <f t="shared" si="59"/>
        <v>0</v>
      </c>
      <c r="N168" s="209">
        <f t="shared" si="59"/>
        <v>0</v>
      </c>
      <c r="O168" s="209">
        <f t="shared" si="59"/>
        <v>0</v>
      </c>
      <c r="P168" s="209">
        <f t="shared" si="59"/>
        <v>0</v>
      </c>
      <c r="Q168" s="209">
        <f t="shared" si="59"/>
        <v>0</v>
      </c>
      <c r="R168" s="209">
        <f t="shared" si="59"/>
        <v>0</v>
      </c>
      <c r="S168" s="209">
        <f t="shared" si="59"/>
        <v>0</v>
      </c>
      <c r="T168" s="209">
        <f t="shared" si="58"/>
        <v>0</v>
      </c>
      <c r="U168" s="209">
        <f t="shared" si="58"/>
        <v>0</v>
      </c>
      <c r="V168" s="209">
        <f t="shared" si="58"/>
        <v>0</v>
      </c>
      <c r="W168" s="209">
        <f t="shared" si="58"/>
        <v>0</v>
      </c>
      <c r="X168" s="210">
        <f t="shared" si="58"/>
        <v>0</v>
      </c>
      <c r="Y168" s="211">
        <f t="shared" si="47"/>
        <v>0</v>
      </c>
      <c r="Z168" s="209">
        <f t="shared" si="47"/>
        <v>0</v>
      </c>
      <c r="AA168" s="209">
        <f t="shared" si="47"/>
        <v>0</v>
      </c>
      <c r="AB168" s="209">
        <f t="shared" si="47"/>
        <v>0</v>
      </c>
      <c r="AC168" s="209">
        <f t="shared" si="47"/>
        <v>0</v>
      </c>
      <c r="AD168" s="209">
        <f t="shared" si="47"/>
        <v>0</v>
      </c>
      <c r="AE168" s="209">
        <f t="shared" si="46"/>
        <v>0</v>
      </c>
      <c r="AF168" s="209">
        <f t="shared" si="46"/>
        <v>0</v>
      </c>
      <c r="AG168" s="209">
        <f t="shared" si="41"/>
        <v>0</v>
      </c>
      <c r="AH168" s="209">
        <f t="shared" si="41"/>
        <v>0</v>
      </c>
      <c r="AI168" s="209">
        <f t="shared" si="41"/>
        <v>0</v>
      </c>
      <c r="AJ168" s="209">
        <f t="shared" si="41"/>
        <v>0</v>
      </c>
      <c r="AK168" s="209">
        <f t="shared" si="41"/>
        <v>0</v>
      </c>
      <c r="AL168" s="210">
        <f t="shared" si="41"/>
        <v>0</v>
      </c>
      <c r="AP168" s="53">
        <f t="shared" si="33"/>
        <v>1</v>
      </c>
      <c r="AQ168" s="163" t="e">
        <f t="shared" si="35"/>
        <v>#NUM!</v>
      </c>
      <c r="AR168" s="53">
        <f t="shared" si="63"/>
        <v>0</v>
      </c>
      <c r="AS168" s="53">
        <f t="shared" si="63"/>
        <v>-1</v>
      </c>
      <c r="AT168" s="53">
        <f t="shared" si="63"/>
        <v>-1</v>
      </c>
      <c r="AU168" s="53">
        <f t="shared" si="63"/>
        <v>-1</v>
      </c>
      <c r="AV168" s="53">
        <f t="shared" si="63"/>
        <v>-1</v>
      </c>
      <c r="AW168" s="53">
        <f t="shared" si="63"/>
        <v>-1</v>
      </c>
      <c r="AX168" s="53">
        <f t="shared" si="63"/>
        <v>-1</v>
      </c>
      <c r="AY168" s="53">
        <f t="shared" si="63"/>
        <v>-1</v>
      </c>
      <c r="AZ168" s="53">
        <f t="shared" si="63"/>
        <v>-1</v>
      </c>
      <c r="BA168" s="53">
        <f t="shared" si="63"/>
        <v>-1</v>
      </c>
      <c r="BB168" s="53">
        <f t="shared" si="63"/>
        <v>-1</v>
      </c>
      <c r="BC168" s="53">
        <f t="shared" si="63"/>
        <v>-1</v>
      </c>
      <c r="BD168" s="53">
        <f t="shared" si="63"/>
        <v>-1</v>
      </c>
      <c r="BE168" s="53">
        <f t="shared" si="63"/>
        <v>-1</v>
      </c>
      <c r="BG168" s="65">
        <f t="shared" si="61"/>
        <v>0</v>
      </c>
      <c r="BH168" s="65">
        <f t="shared" si="61"/>
        <v>-1</v>
      </c>
      <c r="BI168" s="65">
        <f t="shared" si="61"/>
        <v>-1</v>
      </c>
      <c r="BJ168" s="65">
        <f t="shared" si="61"/>
        <v>-1</v>
      </c>
      <c r="BK168" s="65">
        <f t="shared" si="61"/>
        <v>-1</v>
      </c>
      <c r="BL168" s="65">
        <f t="shared" si="61"/>
        <v>-1</v>
      </c>
      <c r="BM168" s="65">
        <f t="shared" si="61"/>
        <v>-1</v>
      </c>
      <c r="BN168" s="65">
        <f t="shared" si="61"/>
        <v>-1</v>
      </c>
      <c r="BO168" s="65">
        <f t="shared" si="61"/>
        <v>-1</v>
      </c>
      <c r="BP168" s="65">
        <f t="shared" si="61"/>
        <v>-1</v>
      </c>
      <c r="BQ168" s="65">
        <f t="shared" si="61"/>
        <v>-1</v>
      </c>
      <c r="BR168" s="65">
        <f t="shared" si="61"/>
        <v>-1</v>
      </c>
      <c r="BS168" s="65">
        <f t="shared" si="61"/>
        <v>-1</v>
      </c>
      <c r="BT168" s="65">
        <f t="shared" si="61"/>
        <v>-1</v>
      </c>
      <c r="BV168" s="163">
        <f t="shared" ref="BV168:CH183" si="64">IF(BG168&lt;0,0,IF(BG168=0,$F168,BU168-Y168))</f>
        <v>0</v>
      </c>
      <c r="BW168" s="163">
        <f t="shared" si="64"/>
        <v>0</v>
      </c>
      <c r="BX168" s="163">
        <f t="shared" si="64"/>
        <v>0</v>
      </c>
      <c r="BY168" s="163">
        <f t="shared" si="64"/>
        <v>0</v>
      </c>
      <c r="BZ168" s="163">
        <f t="shared" si="64"/>
        <v>0</v>
      </c>
      <c r="CA168" s="163">
        <f t="shared" si="64"/>
        <v>0</v>
      </c>
      <c r="CB168" s="163">
        <f t="shared" si="64"/>
        <v>0</v>
      </c>
      <c r="CC168" s="163">
        <f t="shared" si="64"/>
        <v>0</v>
      </c>
      <c r="CD168" s="163">
        <f t="shared" si="64"/>
        <v>0</v>
      </c>
      <c r="CE168" s="163">
        <f t="shared" si="64"/>
        <v>0</v>
      </c>
      <c r="CF168" s="163">
        <f t="shared" si="64"/>
        <v>0</v>
      </c>
      <c r="CG168" s="163">
        <f t="shared" si="64"/>
        <v>0</v>
      </c>
      <c r="CH168" s="163">
        <f t="shared" si="64"/>
        <v>0</v>
      </c>
    </row>
    <row r="169" spans="2:86" ht="24" customHeight="1">
      <c r="B169" s="1172"/>
      <c r="C169" s="330">
        <v>165</v>
      </c>
      <c r="D169" s="351" t="str">
        <f>IF('入力③（固定資産台帳）'!CD169=1,'入力③（固定資産台帳）'!C169,"")</f>
        <v/>
      </c>
      <c r="E169" s="352">
        <f>IF('入力③（固定資産台帳）'!CD169=1,'入力③（固定資産台帳）'!D169,0)</f>
        <v>0</v>
      </c>
      <c r="F169" s="353">
        <f>IF('入力③（固定資産台帳）'!CD169=1,'入力③（固定資産台帳）'!F169,0)</f>
        <v>0</v>
      </c>
      <c r="G169" s="60"/>
      <c r="H169" s="60" t="s">
        <v>127</v>
      </c>
      <c r="I169" s="63"/>
      <c r="J169" s="172"/>
      <c r="K169" s="169"/>
      <c r="L169" s="209">
        <f t="shared" si="59"/>
        <v>0</v>
      </c>
      <c r="M169" s="209">
        <f t="shared" si="59"/>
        <v>0</v>
      </c>
      <c r="N169" s="209">
        <f t="shared" si="59"/>
        <v>0</v>
      </c>
      <c r="O169" s="209">
        <f t="shared" si="59"/>
        <v>0</v>
      </c>
      <c r="P169" s="209">
        <f t="shared" si="59"/>
        <v>0</v>
      </c>
      <c r="Q169" s="209">
        <f t="shared" si="59"/>
        <v>0</v>
      </c>
      <c r="R169" s="209">
        <f t="shared" si="59"/>
        <v>0</v>
      </c>
      <c r="S169" s="209">
        <f t="shared" si="59"/>
        <v>0</v>
      </c>
      <c r="T169" s="209">
        <f t="shared" si="58"/>
        <v>0</v>
      </c>
      <c r="U169" s="209">
        <f t="shared" si="58"/>
        <v>0</v>
      </c>
      <c r="V169" s="209">
        <f t="shared" si="58"/>
        <v>0</v>
      </c>
      <c r="W169" s="209">
        <f t="shared" si="58"/>
        <v>0</v>
      </c>
      <c r="X169" s="210">
        <f t="shared" si="58"/>
        <v>0</v>
      </c>
      <c r="Y169" s="211">
        <f t="shared" si="47"/>
        <v>0</v>
      </c>
      <c r="Z169" s="209">
        <f t="shared" si="47"/>
        <v>0</v>
      </c>
      <c r="AA169" s="209">
        <f t="shared" si="47"/>
        <v>0</v>
      </c>
      <c r="AB169" s="209">
        <f t="shared" si="47"/>
        <v>0</v>
      </c>
      <c r="AC169" s="209">
        <f t="shared" si="47"/>
        <v>0</v>
      </c>
      <c r="AD169" s="209">
        <f t="shared" si="47"/>
        <v>0</v>
      </c>
      <c r="AE169" s="209">
        <f t="shared" si="46"/>
        <v>0</v>
      </c>
      <c r="AF169" s="209">
        <f t="shared" si="46"/>
        <v>0</v>
      </c>
      <c r="AG169" s="209">
        <f t="shared" si="41"/>
        <v>0</v>
      </c>
      <c r="AH169" s="209">
        <f t="shared" si="41"/>
        <v>0</v>
      </c>
      <c r="AI169" s="209">
        <f t="shared" si="41"/>
        <v>0</v>
      </c>
      <c r="AJ169" s="209">
        <f t="shared" si="41"/>
        <v>0</v>
      </c>
      <c r="AK169" s="209">
        <f t="shared" si="41"/>
        <v>0</v>
      </c>
      <c r="AL169" s="210">
        <f t="shared" si="41"/>
        <v>0</v>
      </c>
      <c r="AP169" s="53">
        <f t="shared" si="33"/>
        <v>1</v>
      </c>
      <c r="AQ169" s="163" t="e">
        <f t="shared" si="35"/>
        <v>#NUM!</v>
      </c>
      <c r="AR169" s="53">
        <f t="shared" si="63"/>
        <v>0</v>
      </c>
      <c r="AS169" s="53">
        <f t="shared" si="63"/>
        <v>-1</v>
      </c>
      <c r="AT169" s="53">
        <f t="shared" si="63"/>
        <v>-1</v>
      </c>
      <c r="AU169" s="53">
        <f t="shared" si="63"/>
        <v>-1</v>
      </c>
      <c r="AV169" s="53">
        <f t="shared" si="63"/>
        <v>-1</v>
      </c>
      <c r="AW169" s="53">
        <f t="shared" si="63"/>
        <v>-1</v>
      </c>
      <c r="AX169" s="53">
        <f t="shared" si="63"/>
        <v>-1</v>
      </c>
      <c r="AY169" s="53">
        <f t="shared" si="63"/>
        <v>-1</v>
      </c>
      <c r="AZ169" s="53">
        <f t="shared" si="63"/>
        <v>-1</v>
      </c>
      <c r="BA169" s="53">
        <f t="shared" si="63"/>
        <v>-1</v>
      </c>
      <c r="BB169" s="53">
        <f t="shared" si="63"/>
        <v>-1</v>
      </c>
      <c r="BC169" s="53">
        <f t="shared" si="63"/>
        <v>-1</v>
      </c>
      <c r="BD169" s="53">
        <f t="shared" si="63"/>
        <v>-1</v>
      </c>
      <c r="BE169" s="53">
        <f t="shared" si="63"/>
        <v>-1</v>
      </c>
      <c r="BG169" s="65">
        <f t="shared" si="61"/>
        <v>0</v>
      </c>
      <c r="BH169" s="65">
        <f t="shared" si="61"/>
        <v>-1</v>
      </c>
      <c r="BI169" s="65">
        <f t="shared" si="61"/>
        <v>-1</v>
      </c>
      <c r="BJ169" s="65">
        <f t="shared" si="61"/>
        <v>-1</v>
      </c>
      <c r="BK169" s="65">
        <f t="shared" si="61"/>
        <v>-1</v>
      </c>
      <c r="BL169" s="65">
        <f t="shared" si="61"/>
        <v>-1</v>
      </c>
      <c r="BM169" s="65">
        <f t="shared" si="61"/>
        <v>-1</v>
      </c>
      <c r="BN169" s="65">
        <f t="shared" si="61"/>
        <v>-1</v>
      </c>
      <c r="BO169" s="65">
        <f t="shared" si="61"/>
        <v>-1</v>
      </c>
      <c r="BP169" s="65">
        <f t="shared" si="61"/>
        <v>-1</v>
      </c>
      <c r="BQ169" s="65">
        <f t="shared" si="61"/>
        <v>-1</v>
      </c>
      <c r="BR169" s="65">
        <f t="shared" si="61"/>
        <v>-1</v>
      </c>
      <c r="BS169" s="65">
        <f t="shared" si="61"/>
        <v>-1</v>
      </c>
      <c r="BT169" s="65">
        <f t="shared" si="61"/>
        <v>-1</v>
      </c>
      <c r="BV169" s="163">
        <f t="shared" si="64"/>
        <v>0</v>
      </c>
      <c r="BW169" s="163">
        <f t="shared" si="64"/>
        <v>0</v>
      </c>
      <c r="BX169" s="163">
        <f t="shared" si="64"/>
        <v>0</v>
      </c>
      <c r="BY169" s="163">
        <f t="shared" si="64"/>
        <v>0</v>
      </c>
      <c r="BZ169" s="163">
        <f t="shared" si="64"/>
        <v>0</v>
      </c>
      <c r="CA169" s="163">
        <f t="shared" si="64"/>
        <v>0</v>
      </c>
      <c r="CB169" s="163">
        <f t="shared" si="64"/>
        <v>0</v>
      </c>
      <c r="CC169" s="163">
        <f t="shared" si="64"/>
        <v>0</v>
      </c>
      <c r="CD169" s="163">
        <f t="shared" si="64"/>
        <v>0</v>
      </c>
      <c r="CE169" s="163">
        <f t="shared" si="64"/>
        <v>0</v>
      </c>
      <c r="CF169" s="163">
        <f t="shared" si="64"/>
        <v>0</v>
      </c>
      <c r="CG169" s="163">
        <f t="shared" si="64"/>
        <v>0</v>
      </c>
      <c r="CH169" s="163">
        <f t="shared" si="64"/>
        <v>0</v>
      </c>
    </row>
    <row r="170" spans="2:86" ht="24" customHeight="1">
      <c r="B170" s="1172"/>
      <c r="C170" s="330">
        <v>166</v>
      </c>
      <c r="D170" s="351" t="str">
        <f>IF('入力③（固定資産台帳）'!CD170=1,'入力③（固定資産台帳）'!C170,"")</f>
        <v/>
      </c>
      <c r="E170" s="352">
        <f>IF('入力③（固定資産台帳）'!CD170=1,'入力③（固定資産台帳）'!D170,0)</f>
        <v>0</v>
      </c>
      <c r="F170" s="353">
        <f>IF('入力③（固定資産台帳）'!CD170=1,'入力③（固定資産台帳）'!F170,0)</f>
        <v>0</v>
      </c>
      <c r="G170" s="60"/>
      <c r="H170" s="60" t="s">
        <v>127</v>
      </c>
      <c r="I170" s="63"/>
      <c r="J170" s="172"/>
      <c r="K170" s="169"/>
      <c r="L170" s="209">
        <f t="shared" si="59"/>
        <v>0</v>
      </c>
      <c r="M170" s="209">
        <f t="shared" si="59"/>
        <v>0</v>
      </c>
      <c r="N170" s="209">
        <f t="shared" si="59"/>
        <v>0</v>
      </c>
      <c r="O170" s="209">
        <f t="shared" si="59"/>
        <v>0</v>
      </c>
      <c r="P170" s="209">
        <f t="shared" si="59"/>
        <v>0</v>
      </c>
      <c r="Q170" s="209">
        <f t="shared" si="59"/>
        <v>0</v>
      </c>
      <c r="R170" s="209">
        <f t="shared" si="59"/>
        <v>0</v>
      </c>
      <c r="S170" s="209">
        <f t="shared" si="59"/>
        <v>0</v>
      </c>
      <c r="T170" s="209">
        <f t="shared" si="58"/>
        <v>0</v>
      </c>
      <c r="U170" s="209">
        <f t="shared" si="58"/>
        <v>0</v>
      </c>
      <c r="V170" s="209">
        <f t="shared" si="58"/>
        <v>0</v>
      </c>
      <c r="W170" s="209">
        <f t="shared" si="58"/>
        <v>0</v>
      </c>
      <c r="X170" s="210">
        <f t="shared" si="58"/>
        <v>0</v>
      </c>
      <c r="Y170" s="211">
        <f t="shared" si="47"/>
        <v>0</v>
      </c>
      <c r="Z170" s="209">
        <f t="shared" si="47"/>
        <v>0</v>
      </c>
      <c r="AA170" s="209">
        <f t="shared" si="47"/>
        <v>0</v>
      </c>
      <c r="AB170" s="209">
        <f t="shared" si="47"/>
        <v>0</v>
      </c>
      <c r="AC170" s="209">
        <f t="shared" si="47"/>
        <v>0</v>
      </c>
      <c r="AD170" s="209">
        <f t="shared" si="47"/>
        <v>0</v>
      </c>
      <c r="AE170" s="209">
        <f t="shared" si="46"/>
        <v>0</v>
      </c>
      <c r="AF170" s="209">
        <f t="shared" si="46"/>
        <v>0</v>
      </c>
      <c r="AG170" s="209">
        <f t="shared" si="41"/>
        <v>0</v>
      </c>
      <c r="AH170" s="209">
        <f t="shared" si="41"/>
        <v>0</v>
      </c>
      <c r="AI170" s="209">
        <f t="shared" si="41"/>
        <v>0</v>
      </c>
      <c r="AJ170" s="209">
        <f t="shared" si="41"/>
        <v>0</v>
      </c>
      <c r="AK170" s="209">
        <f t="shared" si="41"/>
        <v>0</v>
      </c>
      <c r="AL170" s="210">
        <f t="shared" si="41"/>
        <v>0</v>
      </c>
      <c r="AP170" s="53">
        <f t="shared" si="33"/>
        <v>1</v>
      </c>
      <c r="AQ170" s="163" t="e">
        <f t="shared" si="35"/>
        <v>#NUM!</v>
      </c>
      <c r="AR170" s="53">
        <f t="shared" si="63"/>
        <v>0</v>
      </c>
      <c r="AS170" s="53">
        <f t="shared" si="63"/>
        <v>-1</v>
      </c>
      <c r="AT170" s="53">
        <f t="shared" si="63"/>
        <v>-1</v>
      </c>
      <c r="AU170" s="53">
        <f t="shared" si="63"/>
        <v>-1</v>
      </c>
      <c r="AV170" s="53">
        <f t="shared" si="63"/>
        <v>-1</v>
      </c>
      <c r="AW170" s="53">
        <f t="shared" si="63"/>
        <v>-1</v>
      </c>
      <c r="AX170" s="53">
        <f t="shared" si="63"/>
        <v>-1</v>
      </c>
      <c r="AY170" s="53">
        <f t="shared" si="63"/>
        <v>-1</v>
      </c>
      <c r="AZ170" s="53">
        <f t="shared" si="63"/>
        <v>-1</v>
      </c>
      <c r="BA170" s="53">
        <f t="shared" si="63"/>
        <v>-1</v>
      </c>
      <c r="BB170" s="53">
        <f t="shared" si="63"/>
        <v>-1</v>
      </c>
      <c r="BC170" s="53">
        <f t="shared" si="63"/>
        <v>-1</v>
      </c>
      <c r="BD170" s="53">
        <f t="shared" si="63"/>
        <v>-1</v>
      </c>
      <c r="BE170" s="53">
        <f t="shared" si="63"/>
        <v>-1</v>
      </c>
      <c r="BG170" s="65">
        <f t="shared" si="61"/>
        <v>0</v>
      </c>
      <c r="BH170" s="65">
        <f t="shared" si="61"/>
        <v>-1</v>
      </c>
      <c r="BI170" s="65">
        <f t="shared" si="61"/>
        <v>-1</v>
      </c>
      <c r="BJ170" s="65">
        <f t="shared" si="61"/>
        <v>-1</v>
      </c>
      <c r="BK170" s="65">
        <f t="shared" si="61"/>
        <v>-1</v>
      </c>
      <c r="BL170" s="65">
        <f t="shared" si="61"/>
        <v>-1</v>
      </c>
      <c r="BM170" s="65">
        <f t="shared" si="61"/>
        <v>-1</v>
      </c>
      <c r="BN170" s="65">
        <f t="shared" si="61"/>
        <v>-1</v>
      </c>
      <c r="BO170" s="65">
        <f t="shared" si="61"/>
        <v>-1</v>
      </c>
      <c r="BP170" s="65">
        <f t="shared" si="61"/>
        <v>-1</v>
      </c>
      <c r="BQ170" s="65">
        <f t="shared" si="61"/>
        <v>-1</v>
      </c>
      <c r="BR170" s="65">
        <f t="shared" si="61"/>
        <v>-1</v>
      </c>
      <c r="BS170" s="65">
        <f t="shared" si="61"/>
        <v>-1</v>
      </c>
      <c r="BT170" s="65">
        <f t="shared" si="61"/>
        <v>-1</v>
      </c>
      <c r="BV170" s="163">
        <f t="shared" si="64"/>
        <v>0</v>
      </c>
      <c r="BW170" s="163">
        <f t="shared" si="64"/>
        <v>0</v>
      </c>
      <c r="BX170" s="163">
        <f t="shared" si="64"/>
        <v>0</v>
      </c>
      <c r="BY170" s="163">
        <f t="shared" si="64"/>
        <v>0</v>
      </c>
      <c r="BZ170" s="163">
        <f t="shared" si="64"/>
        <v>0</v>
      </c>
      <c r="CA170" s="163">
        <f t="shared" si="64"/>
        <v>0</v>
      </c>
      <c r="CB170" s="163">
        <f t="shared" si="64"/>
        <v>0</v>
      </c>
      <c r="CC170" s="163">
        <f t="shared" si="64"/>
        <v>0</v>
      </c>
      <c r="CD170" s="163">
        <f t="shared" si="64"/>
        <v>0</v>
      </c>
      <c r="CE170" s="163">
        <f t="shared" si="64"/>
        <v>0</v>
      </c>
      <c r="CF170" s="163">
        <f t="shared" si="64"/>
        <v>0</v>
      </c>
      <c r="CG170" s="163">
        <f t="shared" si="64"/>
        <v>0</v>
      </c>
      <c r="CH170" s="163">
        <f t="shared" si="64"/>
        <v>0</v>
      </c>
    </row>
    <row r="171" spans="2:86" ht="24" customHeight="1">
      <c r="B171" s="1172"/>
      <c r="C171" s="330">
        <v>167</v>
      </c>
      <c r="D171" s="351" t="str">
        <f>IF('入力③（固定資産台帳）'!CD171=1,'入力③（固定資産台帳）'!C171,"")</f>
        <v/>
      </c>
      <c r="E171" s="352">
        <f>IF('入力③（固定資産台帳）'!CD171=1,'入力③（固定資産台帳）'!D171,0)</f>
        <v>0</v>
      </c>
      <c r="F171" s="353">
        <f>IF('入力③（固定資産台帳）'!CD171=1,'入力③（固定資産台帳）'!F171,0)</f>
        <v>0</v>
      </c>
      <c r="G171" s="60"/>
      <c r="H171" s="60" t="s">
        <v>127</v>
      </c>
      <c r="I171" s="63"/>
      <c r="J171" s="172"/>
      <c r="K171" s="169"/>
      <c r="L171" s="209">
        <f t="shared" si="59"/>
        <v>0</v>
      </c>
      <c r="M171" s="209">
        <f t="shared" si="59"/>
        <v>0</v>
      </c>
      <c r="N171" s="209">
        <f t="shared" si="59"/>
        <v>0</v>
      </c>
      <c r="O171" s="209">
        <f t="shared" si="59"/>
        <v>0</v>
      </c>
      <c r="P171" s="209">
        <f t="shared" si="59"/>
        <v>0</v>
      </c>
      <c r="Q171" s="209">
        <f t="shared" si="59"/>
        <v>0</v>
      </c>
      <c r="R171" s="209">
        <f t="shared" si="59"/>
        <v>0</v>
      </c>
      <c r="S171" s="209">
        <f t="shared" si="59"/>
        <v>0</v>
      </c>
      <c r="T171" s="209">
        <f t="shared" si="58"/>
        <v>0</v>
      </c>
      <c r="U171" s="209">
        <f t="shared" si="58"/>
        <v>0</v>
      </c>
      <c r="V171" s="209">
        <f t="shared" si="58"/>
        <v>0</v>
      </c>
      <c r="W171" s="209">
        <f t="shared" si="58"/>
        <v>0</v>
      </c>
      <c r="X171" s="210">
        <f t="shared" si="58"/>
        <v>0</v>
      </c>
      <c r="Y171" s="211">
        <f t="shared" si="47"/>
        <v>0</v>
      </c>
      <c r="Z171" s="209">
        <f t="shared" si="47"/>
        <v>0</v>
      </c>
      <c r="AA171" s="209">
        <f t="shared" si="47"/>
        <v>0</v>
      </c>
      <c r="AB171" s="209">
        <f t="shared" si="47"/>
        <v>0</v>
      </c>
      <c r="AC171" s="209">
        <f t="shared" si="47"/>
        <v>0</v>
      </c>
      <c r="AD171" s="209">
        <f t="shared" si="47"/>
        <v>0</v>
      </c>
      <c r="AE171" s="209">
        <f t="shared" si="46"/>
        <v>0</v>
      </c>
      <c r="AF171" s="209">
        <f t="shared" si="46"/>
        <v>0</v>
      </c>
      <c r="AG171" s="209">
        <f t="shared" si="41"/>
        <v>0</v>
      </c>
      <c r="AH171" s="209">
        <f t="shared" si="41"/>
        <v>0</v>
      </c>
      <c r="AI171" s="209">
        <f t="shared" si="41"/>
        <v>0</v>
      </c>
      <c r="AJ171" s="209">
        <f t="shared" si="41"/>
        <v>0</v>
      </c>
      <c r="AK171" s="209">
        <f t="shared" si="41"/>
        <v>0</v>
      </c>
      <c r="AL171" s="210">
        <f t="shared" si="41"/>
        <v>0</v>
      </c>
      <c r="AP171" s="53">
        <f t="shared" si="33"/>
        <v>1</v>
      </c>
      <c r="AQ171" s="163" t="e">
        <f t="shared" si="35"/>
        <v>#NUM!</v>
      </c>
      <c r="AR171" s="53">
        <f t="shared" si="63"/>
        <v>0</v>
      </c>
      <c r="AS171" s="53">
        <f t="shared" si="63"/>
        <v>-1</v>
      </c>
      <c r="AT171" s="53">
        <f t="shared" si="63"/>
        <v>-1</v>
      </c>
      <c r="AU171" s="53">
        <f t="shared" si="63"/>
        <v>-1</v>
      </c>
      <c r="AV171" s="53">
        <f t="shared" si="63"/>
        <v>-1</v>
      </c>
      <c r="AW171" s="53">
        <f t="shared" si="63"/>
        <v>-1</v>
      </c>
      <c r="AX171" s="53">
        <f t="shared" si="63"/>
        <v>-1</v>
      </c>
      <c r="AY171" s="53">
        <f t="shared" si="63"/>
        <v>-1</v>
      </c>
      <c r="AZ171" s="53">
        <f t="shared" si="63"/>
        <v>-1</v>
      </c>
      <c r="BA171" s="53">
        <f t="shared" si="63"/>
        <v>-1</v>
      </c>
      <c r="BB171" s="53">
        <f t="shared" si="63"/>
        <v>-1</v>
      </c>
      <c r="BC171" s="53">
        <f t="shared" si="63"/>
        <v>-1</v>
      </c>
      <c r="BD171" s="53">
        <f t="shared" si="63"/>
        <v>-1</v>
      </c>
      <c r="BE171" s="53">
        <f t="shared" si="63"/>
        <v>-1</v>
      </c>
      <c r="BG171" s="65">
        <f t="shared" si="61"/>
        <v>0</v>
      </c>
      <c r="BH171" s="65">
        <f t="shared" si="61"/>
        <v>-1</v>
      </c>
      <c r="BI171" s="65">
        <f t="shared" si="61"/>
        <v>-1</v>
      </c>
      <c r="BJ171" s="65">
        <f t="shared" si="61"/>
        <v>-1</v>
      </c>
      <c r="BK171" s="65">
        <f t="shared" si="61"/>
        <v>-1</v>
      </c>
      <c r="BL171" s="65">
        <f t="shared" si="61"/>
        <v>-1</v>
      </c>
      <c r="BM171" s="65">
        <f t="shared" si="61"/>
        <v>-1</v>
      </c>
      <c r="BN171" s="65">
        <f t="shared" si="61"/>
        <v>-1</v>
      </c>
      <c r="BO171" s="65">
        <f t="shared" si="61"/>
        <v>-1</v>
      </c>
      <c r="BP171" s="65">
        <f t="shared" si="61"/>
        <v>-1</v>
      </c>
      <c r="BQ171" s="65">
        <f t="shared" si="61"/>
        <v>-1</v>
      </c>
      <c r="BR171" s="65">
        <f t="shared" si="61"/>
        <v>-1</v>
      </c>
      <c r="BS171" s="65">
        <f t="shared" si="61"/>
        <v>-1</v>
      </c>
      <c r="BT171" s="65">
        <f t="shared" si="61"/>
        <v>-1</v>
      </c>
      <c r="BV171" s="163">
        <f t="shared" si="64"/>
        <v>0</v>
      </c>
      <c r="BW171" s="163">
        <f t="shared" si="64"/>
        <v>0</v>
      </c>
      <c r="BX171" s="163">
        <f t="shared" si="64"/>
        <v>0</v>
      </c>
      <c r="BY171" s="163">
        <f t="shared" si="64"/>
        <v>0</v>
      </c>
      <c r="BZ171" s="163">
        <f t="shared" si="64"/>
        <v>0</v>
      </c>
      <c r="CA171" s="163">
        <f t="shared" si="64"/>
        <v>0</v>
      </c>
      <c r="CB171" s="163">
        <f t="shared" si="64"/>
        <v>0</v>
      </c>
      <c r="CC171" s="163">
        <f t="shared" si="64"/>
        <v>0</v>
      </c>
      <c r="CD171" s="163">
        <f t="shared" si="64"/>
        <v>0</v>
      </c>
      <c r="CE171" s="163">
        <f t="shared" si="64"/>
        <v>0</v>
      </c>
      <c r="CF171" s="163">
        <f t="shared" si="64"/>
        <v>0</v>
      </c>
      <c r="CG171" s="163">
        <f t="shared" si="64"/>
        <v>0</v>
      </c>
      <c r="CH171" s="163">
        <f t="shared" si="64"/>
        <v>0</v>
      </c>
    </row>
    <row r="172" spans="2:86" ht="24" customHeight="1">
      <c r="B172" s="1172"/>
      <c r="C172" s="330">
        <v>168</v>
      </c>
      <c r="D172" s="351" t="str">
        <f>IF('入力③（固定資産台帳）'!CD172=1,'入力③（固定資産台帳）'!C172,"")</f>
        <v/>
      </c>
      <c r="E172" s="352">
        <f>IF('入力③（固定資産台帳）'!CD172=1,'入力③（固定資産台帳）'!D172,0)</f>
        <v>0</v>
      </c>
      <c r="F172" s="353">
        <f>IF('入力③（固定資産台帳）'!CD172=1,'入力③（固定資産台帳）'!F172,0)</f>
        <v>0</v>
      </c>
      <c r="G172" s="60"/>
      <c r="H172" s="60" t="s">
        <v>127</v>
      </c>
      <c r="I172" s="63"/>
      <c r="J172" s="172"/>
      <c r="K172" s="169"/>
      <c r="L172" s="209">
        <f t="shared" si="59"/>
        <v>0</v>
      </c>
      <c r="M172" s="209">
        <f t="shared" si="59"/>
        <v>0</v>
      </c>
      <c r="N172" s="209">
        <f t="shared" si="59"/>
        <v>0</v>
      </c>
      <c r="O172" s="209">
        <f t="shared" si="59"/>
        <v>0</v>
      </c>
      <c r="P172" s="209">
        <f t="shared" si="59"/>
        <v>0</v>
      </c>
      <c r="Q172" s="209">
        <f t="shared" si="59"/>
        <v>0</v>
      </c>
      <c r="R172" s="209">
        <f t="shared" si="59"/>
        <v>0</v>
      </c>
      <c r="S172" s="209">
        <f t="shared" si="59"/>
        <v>0</v>
      </c>
      <c r="T172" s="209">
        <f t="shared" si="58"/>
        <v>0</v>
      </c>
      <c r="U172" s="209">
        <f t="shared" si="58"/>
        <v>0</v>
      </c>
      <c r="V172" s="209">
        <f t="shared" si="58"/>
        <v>0</v>
      </c>
      <c r="W172" s="209">
        <f t="shared" si="58"/>
        <v>0</v>
      </c>
      <c r="X172" s="210">
        <f t="shared" si="58"/>
        <v>0</v>
      </c>
      <c r="Y172" s="211">
        <f t="shared" si="47"/>
        <v>0</v>
      </c>
      <c r="Z172" s="209">
        <f t="shared" si="47"/>
        <v>0</v>
      </c>
      <c r="AA172" s="209">
        <f t="shared" si="47"/>
        <v>0</v>
      </c>
      <c r="AB172" s="209">
        <f t="shared" si="47"/>
        <v>0</v>
      </c>
      <c r="AC172" s="209">
        <f t="shared" si="47"/>
        <v>0</v>
      </c>
      <c r="AD172" s="209">
        <f t="shared" si="47"/>
        <v>0</v>
      </c>
      <c r="AE172" s="209">
        <f t="shared" si="46"/>
        <v>0</v>
      </c>
      <c r="AF172" s="209">
        <f t="shared" si="46"/>
        <v>0</v>
      </c>
      <c r="AG172" s="209">
        <f t="shared" si="41"/>
        <v>0</v>
      </c>
      <c r="AH172" s="209">
        <f t="shared" si="41"/>
        <v>0</v>
      </c>
      <c r="AI172" s="209">
        <f t="shared" si="41"/>
        <v>0</v>
      </c>
      <c r="AJ172" s="209">
        <f t="shared" si="41"/>
        <v>0</v>
      </c>
      <c r="AK172" s="209">
        <f t="shared" si="41"/>
        <v>0</v>
      </c>
      <c r="AL172" s="210">
        <f t="shared" si="41"/>
        <v>0</v>
      </c>
      <c r="AP172" s="53">
        <f t="shared" si="33"/>
        <v>1</v>
      </c>
      <c r="AQ172" s="163" t="e">
        <f t="shared" si="35"/>
        <v>#NUM!</v>
      </c>
      <c r="AR172" s="53">
        <f t="shared" si="63"/>
        <v>0</v>
      </c>
      <c r="AS172" s="53">
        <f t="shared" si="63"/>
        <v>-1</v>
      </c>
      <c r="AT172" s="53">
        <f t="shared" si="63"/>
        <v>-1</v>
      </c>
      <c r="AU172" s="53">
        <f t="shared" si="63"/>
        <v>-1</v>
      </c>
      <c r="AV172" s="53">
        <f t="shared" si="63"/>
        <v>-1</v>
      </c>
      <c r="AW172" s="53">
        <f t="shared" si="63"/>
        <v>-1</v>
      </c>
      <c r="AX172" s="53">
        <f t="shared" si="63"/>
        <v>-1</v>
      </c>
      <c r="AY172" s="53">
        <f t="shared" si="63"/>
        <v>-1</v>
      </c>
      <c r="AZ172" s="53">
        <f t="shared" si="63"/>
        <v>-1</v>
      </c>
      <c r="BA172" s="53">
        <f t="shared" si="63"/>
        <v>-1</v>
      </c>
      <c r="BB172" s="53">
        <f t="shared" si="63"/>
        <v>-1</v>
      </c>
      <c r="BC172" s="53">
        <f t="shared" si="63"/>
        <v>-1</v>
      </c>
      <c r="BD172" s="53">
        <f t="shared" si="63"/>
        <v>-1</v>
      </c>
      <c r="BE172" s="53">
        <f t="shared" si="63"/>
        <v>-1</v>
      </c>
      <c r="BG172" s="65">
        <f t="shared" si="61"/>
        <v>0</v>
      </c>
      <c r="BH172" s="65">
        <f t="shared" si="61"/>
        <v>-1</v>
      </c>
      <c r="BI172" s="65">
        <f t="shared" si="61"/>
        <v>-1</v>
      </c>
      <c r="BJ172" s="65">
        <f t="shared" si="61"/>
        <v>-1</v>
      </c>
      <c r="BK172" s="65">
        <f t="shared" si="61"/>
        <v>-1</v>
      </c>
      <c r="BL172" s="65">
        <f t="shared" si="61"/>
        <v>-1</v>
      </c>
      <c r="BM172" s="65">
        <f t="shared" si="61"/>
        <v>-1</v>
      </c>
      <c r="BN172" s="65">
        <f t="shared" si="61"/>
        <v>-1</v>
      </c>
      <c r="BO172" s="65">
        <f t="shared" si="61"/>
        <v>-1</v>
      </c>
      <c r="BP172" s="65">
        <f t="shared" si="61"/>
        <v>-1</v>
      </c>
      <c r="BQ172" s="65">
        <f t="shared" si="61"/>
        <v>-1</v>
      </c>
      <c r="BR172" s="65">
        <f t="shared" si="61"/>
        <v>-1</v>
      </c>
      <c r="BS172" s="65">
        <f t="shared" si="61"/>
        <v>-1</v>
      </c>
      <c r="BT172" s="65">
        <f t="shared" si="61"/>
        <v>-1</v>
      </c>
      <c r="BV172" s="163">
        <f t="shared" si="64"/>
        <v>0</v>
      </c>
      <c r="BW172" s="163">
        <f t="shared" si="64"/>
        <v>0</v>
      </c>
      <c r="BX172" s="163">
        <f t="shared" si="64"/>
        <v>0</v>
      </c>
      <c r="BY172" s="163">
        <f t="shared" si="64"/>
        <v>0</v>
      </c>
      <c r="BZ172" s="163">
        <f t="shared" si="64"/>
        <v>0</v>
      </c>
      <c r="CA172" s="163">
        <f t="shared" si="64"/>
        <v>0</v>
      </c>
      <c r="CB172" s="163">
        <f t="shared" si="64"/>
        <v>0</v>
      </c>
      <c r="CC172" s="163">
        <f t="shared" si="64"/>
        <v>0</v>
      </c>
      <c r="CD172" s="163">
        <f t="shared" si="64"/>
        <v>0</v>
      </c>
      <c r="CE172" s="163">
        <f t="shared" si="64"/>
        <v>0</v>
      </c>
      <c r="CF172" s="163">
        <f t="shared" si="64"/>
        <v>0</v>
      </c>
      <c r="CG172" s="163">
        <f t="shared" si="64"/>
        <v>0</v>
      </c>
      <c r="CH172" s="163">
        <f t="shared" si="64"/>
        <v>0</v>
      </c>
    </row>
    <row r="173" spans="2:86" ht="24" customHeight="1">
      <c r="B173" s="1172"/>
      <c r="C173" s="330">
        <v>169</v>
      </c>
      <c r="D173" s="351" t="str">
        <f>IF('入力③（固定資産台帳）'!CD173=1,'入力③（固定資産台帳）'!C173,"")</f>
        <v/>
      </c>
      <c r="E173" s="352">
        <f>IF('入力③（固定資産台帳）'!CD173=1,'入力③（固定資産台帳）'!D173,0)</f>
        <v>0</v>
      </c>
      <c r="F173" s="353">
        <f>IF('入力③（固定資産台帳）'!CD173=1,'入力③（固定資産台帳）'!F173,0)</f>
        <v>0</v>
      </c>
      <c r="G173" s="60"/>
      <c r="H173" s="60" t="s">
        <v>127</v>
      </c>
      <c r="I173" s="63"/>
      <c r="J173" s="172"/>
      <c r="K173" s="169"/>
      <c r="L173" s="209">
        <f t="shared" si="59"/>
        <v>0</v>
      </c>
      <c r="M173" s="209">
        <f t="shared" si="59"/>
        <v>0</v>
      </c>
      <c r="N173" s="209">
        <f t="shared" si="59"/>
        <v>0</v>
      </c>
      <c r="O173" s="209">
        <f t="shared" si="59"/>
        <v>0</v>
      </c>
      <c r="P173" s="209">
        <f t="shared" si="59"/>
        <v>0</v>
      </c>
      <c r="Q173" s="209">
        <f t="shared" si="59"/>
        <v>0</v>
      </c>
      <c r="R173" s="209">
        <f t="shared" si="59"/>
        <v>0</v>
      </c>
      <c r="S173" s="209">
        <f t="shared" si="59"/>
        <v>0</v>
      </c>
      <c r="T173" s="209">
        <f t="shared" si="58"/>
        <v>0</v>
      </c>
      <c r="U173" s="209">
        <f t="shared" si="58"/>
        <v>0</v>
      </c>
      <c r="V173" s="209">
        <f t="shared" si="58"/>
        <v>0</v>
      </c>
      <c r="W173" s="209">
        <f t="shared" si="58"/>
        <v>0</v>
      </c>
      <c r="X173" s="210">
        <f t="shared" si="58"/>
        <v>0</v>
      </c>
      <c r="Y173" s="211">
        <f t="shared" si="47"/>
        <v>0</v>
      </c>
      <c r="Z173" s="209">
        <f t="shared" si="47"/>
        <v>0</v>
      </c>
      <c r="AA173" s="209">
        <f t="shared" si="47"/>
        <v>0</v>
      </c>
      <c r="AB173" s="209">
        <f t="shared" si="47"/>
        <v>0</v>
      </c>
      <c r="AC173" s="209">
        <f t="shared" si="47"/>
        <v>0</v>
      </c>
      <c r="AD173" s="209">
        <f t="shared" si="47"/>
        <v>0</v>
      </c>
      <c r="AE173" s="209">
        <f t="shared" si="46"/>
        <v>0</v>
      </c>
      <c r="AF173" s="209">
        <f t="shared" si="46"/>
        <v>0</v>
      </c>
      <c r="AG173" s="209">
        <f t="shared" si="41"/>
        <v>0</v>
      </c>
      <c r="AH173" s="209">
        <f t="shared" si="41"/>
        <v>0</v>
      </c>
      <c r="AI173" s="209">
        <f t="shared" si="41"/>
        <v>0</v>
      </c>
      <c r="AJ173" s="209">
        <f t="shared" si="41"/>
        <v>0</v>
      </c>
      <c r="AK173" s="209">
        <f t="shared" si="41"/>
        <v>0</v>
      </c>
      <c r="AL173" s="210">
        <f t="shared" si="41"/>
        <v>0</v>
      </c>
      <c r="AP173" s="53">
        <f t="shared" si="33"/>
        <v>1</v>
      </c>
      <c r="AQ173" s="163" t="e">
        <f t="shared" si="35"/>
        <v>#NUM!</v>
      </c>
      <c r="AR173" s="53">
        <f t="shared" si="63"/>
        <v>0</v>
      </c>
      <c r="AS173" s="53">
        <f t="shared" si="63"/>
        <v>-1</v>
      </c>
      <c r="AT173" s="53">
        <f t="shared" si="63"/>
        <v>-1</v>
      </c>
      <c r="AU173" s="53">
        <f t="shared" si="63"/>
        <v>-1</v>
      </c>
      <c r="AV173" s="53">
        <f t="shared" si="63"/>
        <v>-1</v>
      </c>
      <c r="AW173" s="53">
        <f t="shared" si="63"/>
        <v>-1</v>
      </c>
      <c r="AX173" s="53">
        <f t="shared" si="63"/>
        <v>-1</v>
      </c>
      <c r="AY173" s="53">
        <f t="shared" si="63"/>
        <v>-1</v>
      </c>
      <c r="AZ173" s="53">
        <f t="shared" si="63"/>
        <v>-1</v>
      </c>
      <c r="BA173" s="53">
        <f t="shared" si="63"/>
        <v>-1</v>
      </c>
      <c r="BB173" s="53">
        <f t="shared" si="63"/>
        <v>-1</v>
      </c>
      <c r="BC173" s="53">
        <f t="shared" si="63"/>
        <v>-1</v>
      </c>
      <c r="BD173" s="53">
        <f t="shared" si="63"/>
        <v>-1</v>
      </c>
      <c r="BE173" s="53">
        <f t="shared" si="63"/>
        <v>-1</v>
      </c>
      <c r="BG173" s="65">
        <f t="shared" si="61"/>
        <v>0</v>
      </c>
      <c r="BH173" s="65">
        <f t="shared" si="61"/>
        <v>-1</v>
      </c>
      <c r="BI173" s="65">
        <f t="shared" si="61"/>
        <v>-1</v>
      </c>
      <c r="BJ173" s="65">
        <f t="shared" si="61"/>
        <v>-1</v>
      </c>
      <c r="BK173" s="65">
        <f t="shared" si="61"/>
        <v>-1</v>
      </c>
      <c r="BL173" s="65">
        <f t="shared" si="61"/>
        <v>-1</v>
      </c>
      <c r="BM173" s="65">
        <f t="shared" si="61"/>
        <v>-1</v>
      </c>
      <c r="BN173" s="65">
        <f t="shared" si="61"/>
        <v>-1</v>
      </c>
      <c r="BO173" s="65">
        <f t="shared" si="61"/>
        <v>-1</v>
      </c>
      <c r="BP173" s="65">
        <f t="shared" si="61"/>
        <v>-1</v>
      </c>
      <c r="BQ173" s="65">
        <f t="shared" si="61"/>
        <v>-1</v>
      </c>
      <c r="BR173" s="65">
        <f t="shared" si="61"/>
        <v>-1</v>
      </c>
      <c r="BS173" s="65">
        <f t="shared" si="61"/>
        <v>-1</v>
      </c>
      <c r="BT173" s="65">
        <f t="shared" si="61"/>
        <v>-1</v>
      </c>
      <c r="BV173" s="163">
        <f t="shared" si="64"/>
        <v>0</v>
      </c>
      <c r="BW173" s="163">
        <f t="shared" si="64"/>
        <v>0</v>
      </c>
      <c r="BX173" s="163">
        <f t="shared" si="64"/>
        <v>0</v>
      </c>
      <c r="BY173" s="163">
        <f t="shared" si="64"/>
        <v>0</v>
      </c>
      <c r="BZ173" s="163">
        <f t="shared" si="64"/>
        <v>0</v>
      </c>
      <c r="CA173" s="163">
        <f t="shared" si="64"/>
        <v>0</v>
      </c>
      <c r="CB173" s="163">
        <f t="shared" si="64"/>
        <v>0</v>
      </c>
      <c r="CC173" s="163">
        <f t="shared" si="64"/>
        <v>0</v>
      </c>
      <c r="CD173" s="163">
        <f t="shared" si="64"/>
        <v>0</v>
      </c>
      <c r="CE173" s="163">
        <f t="shared" si="64"/>
        <v>0</v>
      </c>
      <c r="CF173" s="163">
        <f t="shared" si="64"/>
        <v>0</v>
      </c>
      <c r="CG173" s="163">
        <f t="shared" si="64"/>
        <v>0</v>
      </c>
      <c r="CH173" s="163">
        <f t="shared" si="64"/>
        <v>0</v>
      </c>
    </row>
    <row r="174" spans="2:86" ht="24" customHeight="1">
      <c r="B174" s="1172"/>
      <c r="C174" s="330">
        <v>170</v>
      </c>
      <c r="D174" s="351" t="str">
        <f>IF('入力③（固定資産台帳）'!CD174=1,'入力③（固定資産台帳）'!C174,"")</f>
        <v/>
      </c>
      <c r="E174" s="352">
        <f>IF('入力③（固定資産台帳）'!CD174=1,'入力③（固定資産台帳）'!D174,0)</f>
        <v>0</v>
      </c>
      <c r="F174" s="353">
        <f>IF('入力③（固定資産台帳）'!CD174=1,'入力③（固定資産台帳）'!F174,0)</f>
        <v>0</v>
      </c>
      <c r="G174" s="60"/>
      <c r="H174" s="60" t="s">
        <v>127</v>
      </c>
      <c r="I174" s="63"/>
      <c r="J174" s="172"/>
      <c r="K174" s="169"/>
      <c r="L174" s="209">
        <f t="shared" si="59"/>
        <v>0</v>
      </c>
      <c r="M174" s="209">
        <f t="shared" si="59"/>
        <v>0</v>
      </c>
      <c r="N174" s="209">
        <f t="shared" si="59"/>
        <v>0</v>
      </c>
      <c r="O174" s="209">
        <f t="shared" si="59"/>
        <v>0</v>
      </c>
      <c r="P174" s="209">
        <f t="shared" si="59"/>
        <v>0</v>
      </c>
      <c r="Q174" s="209">
        <f t="shared" si="59"/>
        <v>0</v>
      </c>
      <c r="R174" s="209">
        <f t="shared" si="59"/>
        <v>0</v>
      </c>
      <c r="S174" s="209">
        <f t="shared" si="59"/>
        <v>0</v>
      </c>
      <c r="T174" s="209">
        <f t="shared" si="58"/>
        <v>0</v>
      </c>
      <c r="U174" s="209">
        <f t="shared" si="58"/>
        <v>0</v>
      </c>
      <c r="V174" s="209">
        <f t="shared" si="58"/>
        <v>0</v>
      </c>
      <c r="W174" s="209">
        <f t="shared" si="58"/>
        <v>0</v>
      </c>
      <c r="X174" s="210">
        <f t="shared" si="58"/>
        <v>0</v>
      </c>
      <c r="Y174" s="211">
        <f t="shared" si="47"/>
        <v>0</v>
      </c>
      <c r="Z174" s="209">
        <f t="shared" si="47"/>
        <v>0</v>
      </c>
      <c r="AA174" s="209">
        <f t="shared" si="47"/>
        <v>0</v>
      </c>
      <c r="AB174" s="209">
        <f t="shared" si="47"/>
        <v>0</v>
      </c>
      <c r="AC174" s="209">
        <f t="shared" si="47"/>
        <v>0</v>
      </c>
      <c r="AD174" s="209">
        <f t="shared" si="47"/>
        <v>0</v>
      </c>
      <c r="AE174" s="209">
        <f t="shared" si="46"/>
        <v>0</v>
      </c>
      <c r="AF174" s="209">
        <f t="shared" si="46"/>
        <v>0</v>
      </c>
      <c r="AG174" s="209">
        <f t="shared" si="41"/>
        <v>0</v>
      </c>
      <c r="AH174" s="209">
        <f t="shared" si="41"/>
        <v>0</v>
      </c>
      <c r="AI174" s="209">
        <f t="shared" si="41"/>
        <v>0</v>
      </c>
      <c r="AJ174" s="209">
        <f t="shared" si="41"/>
        <v>0</v>
      </c>
      <c r="AK174" s="209">
        <f t="shared" si="41"/>
        <v>0</v>
      </c>
      <c r="AL174" s="210">
        <f t="shared" si="41"/>
        <v>0</v>
      </c>
      <c r="AP174" s="53">
        <f t="shared" si="33"/>
        <v>1</v>
      </c>
      <c r="AQ174" s="163" t="e">
        <f t="shared" si="35"/>
        <v>#NUM!</v>
      </c>
      <c r="AR174" s="53">
        <f t="shared" si="63"/>
        <v>0</v>
      </c>
      <c r="AS174" s="53">
        <f t="shared" si="63"/>
        <v>-1</v>
      </c>
      <c r="AT174" s="53">
        <f t="shared" si="63"/>
        <v>-1</v>
      </c>
      <c r="AU174" s="53">
        <f t="shared" si="63"/>
        <v>-1</v>
      </c>
      <c r="AV174" s="53">
        <f t="shared" si="63"/>
        <v>-1</v>
      </c>
      <c r="AW174" s="53">
        <f t="shared" si="63"/>
        <v>-1</v>
      </c>
      <c r="AX174" s="53">
        <f t="shared" si="63"/>
        <v>-1</v>
      </c>
      <c r="AY174" s="53">
        <f t="shared" si="63"/>
        <v>-1</v>
      </c>
      <c r="AZ174" s="53">
        <f t="shared" si="63"/>
        <v>-1</v>
      </c>
      <c r="BA174" s="53">
        <f t="shared" si="63"/>
        <v>-1</v>
      </c>
      <c r="BB174" s="53">
        <f t="shared" si="63"/>
        <v>-1</v>
      </c>
      <c r="BC174" s="53">
        <f t="shared" si="63"/>
        <v>-1</v>
      </c>
      <c r="BD174" s="53">
        <f t="shared" si="63"/>
        <v>-1</v>
      </c>
      <c r="BE174" s="53">
        <f t="shared" si="63"/>
        <v>-1</v>
      </c>
      <c r="BG174" s="65">
        <f t="shared" si="61"/>
        <v>0</v>
      </c>
      <c r="BH174" s="65">
        <f t="shared" si="61"/>
        <v>-1</v>
      </c>
      <c r="BI174" s="65">
        <f t="shared" si="61"/>
        <v>-1</v>
      </c>
      <c r="BJ174" s="65">
        <f t="shared" si="61"/>
        <v>-1</v>
      </c>
      <c r="BK174" s="65">
        <f t="shared" si="61"/>
        <v>-1</v>
      </c>
      <c r="BL174" s="65">
        <f t="shared" si="61"/>
        <v>-1</v>
      </c>
      <c r="BM174" s="65">
        <f t="shared" si="61"/>
        <v>-1</v>
      </c>
      <c r="BN174" s="65">
        <f t="shared" si="61"/>
        <v>-1</v>
      </c>
      <c r="BO174" s="65">
        <f t="shared" si="61"/>
        <v>-1</v>
      </c>
      <c r="BP174" s="65">
        <f t="shared" si="61"/>
        <v>-1</v>
      </c>
      <c r="BQ174" s="65">
        <f t="shared" si="61"/>
        <v>-1</v>
      </c>
      <c r="BR174" s="65">
        <f t="shared" si="61"/>
        <v>-1</v>
      </c>
      <c r="BS174" s="65">
        <f t="shared" si="61"/>
        <v>-1</v>
      </c>
      <c r="BT174" s="65">
        <f t="shared" si="61"/>
        <v>-1</v>
      </c>
      <c r="BV174" s="163">
        <f t="shared" si="64"/>
        <v>0</v>
      </c>
      <c r="BW174" s="163">
        <f t="shared" si="64"/>
        <v>0</v>
      </c>
      <c r="BX174" s="163">
        <f t="shared" si="64"/>
        <v>0</v>
      </c>
      <c r="BY174" s="163">
        <f t="shared" si="64"/>
        <v>0</v>
      </c>
      <c r="BZ174" s="163">
        <f t="shared" si="64"/>
        <v>0</v>
      </c>
      <c r="CA174" s="163">
        <f t="shared" si="64"/>
        <v>0</v>
      </c>
      <c r="CB174" s="163">
        <f t="shared" si="64"/>
        <v>0</v>
      </c>
      <c r="CC174" s="163">
        <f t="shared" si="64"/>
        <v>0</v>
      </c>
      <c r="CD174" s="163">
        <f t="shared" si="64"/>
        <v>0</v>
      </c>
      <c r="CE174" s="163">
        <f t="shared" si="64"/>
        <v>0</v>
      </c>
      <c r="CF174" s="163">
        <f t="shared" si="64"/>
        <v>0</v>
      </c>
      <c r="CG174" s="163">
        <f t="shared" si="64"/>
        <v>0</v>
      </c>
      <c r="CH174" s="163">
        <f t="shared" si="64"/>
        <v>0</v>
      </c>
    </row>
    <row r="175" spans="2:86" ht="24" customHeight="1">
      <c r="B175" s="1172"/>
      <c r="C175" s="330">
        <v>171</v>
      </c>
      <c r="D175" s="351" t="str">
        <f>IF('入力③（固定資産台帳）'!CD175=1,'入力③（固定資産台帳）'!C175,"")</f>
        <v/>
      </c>
      <c r="E175" s="352">
        <f>IF('入力③（固定資産台帳）'!CD175=1,'入力③（固定資産台帳）'!D175,0)</f>
        <v>0</v>
      </c>
      <c r="F175" s="353">
        <f>IF('入力③（固定資産台帳）'!CD175=1,'入力③（固定資産台帳）'!F175,0)</f>
        <v>0</v>
      </c>
      <c r="G175" s="60"/>
      <c r="H175" s="60" t="s">
        <v>127</v>
      </c>
      <c r="I175" s="63"/>
      <c r="J175" s="172"/>
      <c r="K175" s="169"/>
      <c r="L175" s="209">
        <f t="shared" si="59"/>
        <v>0</v>
      </c>
      <c r="M175" s="209">
        <f t="shared" si="59"/>
        <v>0</v>
      </c>
      <c r="N175" s="209">
        <f t="shared" si="59"/>
        <v>0</v>
      </c>
      <c r="O175" s="209">
        <f t="shared" si="59"/>
        <v>0</v>
      </c>
      <c r="P175" s="209">
        <f t="shared" si="59"/>
        <v>0</v>
      </c>
      <c r="Q175" s="209">
        <f t="shared" si="59"/>
        <v>0</v>
      </c>
      <c r="R175" s="209">
        <f t="shared" si="59"/>
        <v>0</v>
      </c>
      <c r="S175" s="209">
        <f t="shared" si="59"/>
        <v>0</v>
      </c>
      <c r="T175" s="209">
        <f t="shared" si="58"/>
        <v>0</v>
      </c>
      <c r="U175" s="209">
        <f t="shared" si="58"/>
        <v>0</v>
      </c>
      <c r="V175" s="209">
        <f t="shared" si="58"/>
        <v>0</v>
      </c>
      <c r="W175" s="209">
        <f t="shared" si="58"/>
        <v>0</v>
      </c>
      <c r="X175" s="210">
        <f t="shared" si="58"/>
        <v>0</v>
      </c>
      <c r="Y175" s="211">
        <f t="shared" si="47"/>
        <v>0</v>
      </c>
      <c r="Z175" s="209">
        <f t="shared" si="47"/>
        <v>0</v>
      </c>
      <c r="AA175" s="209">
        <f t="shared" si="47"/>
        <v>0</v>
      </c>
      <c r="AB175" s="209">
        <f t="shared" si="47"/>
        <v>0</v>
      </c>
      <c r="AC175" s="209">
        <f t="shared" si="47"/>
        <v>0</v>
      </c>
      <c r="AD175" s="209">
        <f t="shared" si="47"/>
        <v>0</v>
      </c>
      <c r="AE175" s="209">
        <f t="shared" si="46"/>
        <v>0</v>
      </c>
      <c r="AF175" s="209">
        <f t="shared" si="46"/>
        <v>0</v>
      </c>
      <c r="AG175" s="209">
        <f t="shared" si="41"/>
        <v>0</v>
      </c>
      <c r="AH175" s="209">
        <f t="shared" si="41"/>
        <v>0</v>
      </c>
      <c r="AI175" s="209">
        <f t="shared" si="41"/>
        <v>0</v>
      </c>
      <c r="AJ175" s="209">
        <f t="shared" si="41"/>
        <v>0</v>
      </c>
      <c r="AK175" s="209">
        <f t="shared" si="41"/>
        <v>0</v>
      </c>
      <c r="AL175" s="210">
        <f t="shared" si="41"/>
        <v>0</v>
      </c>
      <c r="AP175" s="53">
        <f t="shared" si="33"/>
        <v>1</v>
      </c>
      <c r="AQ175" s="163" t="e">
        <f t="shared" si="35"/>
        <v>#NUM!</v>
      </c>
      <c r="AR175" s="53">
        <f t="shared" si="63"/>
        <v>0</v>
      </c>
      <c r="AS175" s="53">
        <f t="shared" si="63"/>
        <v>-1</v>
      </c>
      <c r="AT175" s="53">
        <f t="shared" si="63"/>
        <v>-1</v>
      </c>
      <c r="AU175" s="53">
        <f t="shared" si="63"/>
        <v>-1</v>
      </c>
      <c r="AV175" s="53">
        <f t="shared" si="63"/>
        <v>-1</v>
      </c>
      <c r="AW175" s="53">
        <f t="shared" si="63"/>
        <v>-1</v>
      </c>
      <c r="AX175" s="53">
        <f t="shared" si="63"/>
        <v>-1</v>
      </c>
      <c r="AY175" s="53">
        <f t="shared" si="63"/>
        <v>-1</v>
      </c>
      <c r="AZ175" s="53">
        <f t="shared" si="63"/>
        <v>-1</v>
      </c>
      <c r="BA175" s="53">
        <f t="shared" si="63"/>
        <v>-1</v>
      </c>
      <c r="BB175" s="53">
        <f t="shared" si="63"/>
        <v>-1</v>
      </c>
      <c r="BC175" s="53">
        <f t="shared" si="63"/>
        <v>-1</v>
      </c>
      <c r="BD175" s="53">
        <f t="shared" si="63"/>
        <v>-1</v>
      </c>
      <c r="BE175" s="53">
        <f t="shared" si="63"/>
        <v>-1</v>
      </c>
      <c r="BG175" s="65">
        <f t="shared" si="61"/>
        <v>0</v>
      </c>
      <c r="BH175" s="65">
        <f t="shared" si="61"/>
        <v>-1</v>
      </c>
      <c r="BI175" s="65">
        <f t="shared" si="61"/>
        <v>-1</v>
      </c>
      <c r="BJ175" s="65">
        <f t="shared" si="61"/>
        <v>-1</v>
      </c>
      <c r="BK175" s="65">
        <f t="shared" si="61"/>
        <v>-1</v>
      </c>
      <c r="BL175" s="65">
        <f t="shared" si="61"/>
        <v>-1</v>
      </c>
      <c r="BM175" s="65">
        <f t="shared" si="61"/>
        <v>-1</v>
      </c>
      <c r="BN175" s="65">
        <f t="shared" si="61"/>
        <v>-1</v>
      </c>
      <c r="BO175" s="65">
        <f t="shared" si="61"/>
        <v>-1</v>
      </c>
      <c r="BP175" s="65">
        <f t="shared" si="61"/>
        <v>-1</v>
      </c>
      <c r="BQ175" s="65">
        <f t="shared" si="61"/>
        <v>-1</v>
      </c>
      <c r="BR175" s="65">
        <f t="shared" si="61"/>
        <v>-1</v>
      </c>
      <c r="BS175" s="65">
        <f t="shared" si="61"/>
        <v>-1</v>
      </c>
      <c r="BT175" s="65">
        <f t="shared" si="61"/>
        <v>-1</v>
      </c>
      <c r="BV175" s="163">
        <f t="shared" si="64"/>
        <v>0</v>
      </c>
      <c r="BW175" s="163">
        <f t="shared" si="64"/>
        <v>0</v>
      </c>
      <c r="BX175" s="163">
        <f t="shared" si="64"/>
        <v>0</v>
      </c>
      <c r="BY175" s="163">
        <f t="shared" si="64"/>
        <v>0</v>
      </c>
      <c r="BZ175" s="163">
        <f t="shared" si="64"/>
        <v>0</v>
      </c>
      <c r="CA175" s="163">
        <f t="shared" si="64"/>
        <v>0</v>
      </c>
      <c r="CB175" s="163">
        <f t="shared" si="64"/>
        <v>0</v>
      </c>
      <c r="CC175" s="163">
        <f t="shared" si="64"/>
        <v>0</v>
      </c>
      <c r="CD175" s="163">
        <f t="shared" si="64"/>
        <v>0</v>
      </c>
      <c r="CE175" s="163">
        <f t="shared" si="64"/>
        <v>0</v>
      </c>
      <c r="CF175" s="163">
        <f t="shared" si="64"/>
        <v>0</v>
      </c>
      <c r="CG175" s="163">
        <f t="shared" si="64"/>
        <v>0</v>
      </c>
      <c r="CH175" s="163">
        <f t="shared" si="64"/>
        <v>0</v>
      </c>
    </row>
    <row r="176" spans="2:86" ht="24" customHeight="1">
      <c r="B176" s="1172"/>
      <c r="C176" s="330">
        <v>172</v>
      </c>
      <c r="D176" s="351" t="str">
        <f>IF('入力③（固定資産台帳）'!CD176=1,'入力③（固定資産台帳）'!C176,"")</f>
        <v/>
      </c>
      <c r="E176" s="352">
        <f>IF('入力③（固定資産台帳）'!CD176=1,'入力③（固定資産台帳）'!D176,0)</f>
        <v>0</v>
      </c>
      <c r="F176" s="353">
        <f>IF('入力③（固定資産台帳）'!CD176=1,'入力③（固定資産台帳）'!F176,0)</f>
        <v>0</v>
      </c>
      <c r="G176" s="60"/>
      <c r="H176" s="60" t="s">
        <v>127</v>
      </c>
      <c r="I176" s="63"/>
      <c r="J176" s="172"/>
      <c r="K176" s="169"/>
      <c r="L176" s="209">
        <f t="shared" si="59"/>
        <v>0</v>
      </c>
      <c r="M176" s="209">
        <f t="shared" si="59"/>
        <v>0</v>
      </c>
      <c r="N176" s="209">
        <f t="shared" si="59"/>
        <v>0</v>
      </c>
      <c r="O176" s="209">
        <f t="shared" si="59"/>
        <v>0</v>
      </c>
      <c r="P176" s="209">
        <f t="shared" si="59"/>
        <v>0</v>
      </c>
      <c r="Q176" s="209">
        <f t="shared" si="59"/>
        <v>0</v>
      </c>
      <c r="R176" s="209">
        <f t="shared" si="59"/>
        <v>0</v>
      </c>
      <c r="S176" s="209">
        <f t="shared" si="59"/>
        <v>0</v>
      </c>
      <c r="T176" s="209">
        <f t="shared" si="58"/>
        <v>0</v>
      </c>
      <c r="U176" s="209">
        <f t="shared" si="58"/>
        <v>0</v>
      </c>
      <c r="V176" s="209">
        <f t="shared" si="58"/>
        <v>0</v>
      </c>
      <c r="W176" s="209">
        <f t="shared" si="58"/>
        <v>0</v>
      </c>
      <c r="X176" s="210">
        <f t="shared" si="58"/>
        <v>0</v>
      </c>
      <c r="Y176" s="211">
        <f t="shared" si="47"/>
        <v>0</v>
      </c>
      <c r="Z176" s="209">
        <f t="shared" si="47"/>
        <v>0</v>
      </c>
      <c r="AA176" s="209">
        <f t="shared" si="47"/>
        <v>0</v>
      </c>
      <c r="AB176" s="209">
        <f t="shared" si="47"/>
        <v>0</v>
      </c>
      <c r="AC176" s="209">
        <f t="shared" si="47"/>
        <v>0</v>
      </c>
      <c r="AD176" s="209">
        <f t="shared" si="47"/>
        <v>0</v>
      </c>
      <c r="AE176" s="209">
        <f t="shared" si="46"/>
        <v>0</v>
      </c>
      <c r="AF176" s="209">
        <f t="shared" si="46"/>
        <v>0</v>
      </c>
      <c r="AG176" s="209">
        <f t="shared" si="41"/>
        <v>0</v>
      </c>
      <c r="AH176" s="209">
        <f t="shared" si="41"/>
        <v>0</v>
      </c>
      <c r="AI176" s="209">
        <f t="shared" si="41"/>
        <v>0</v>
      </c>
      <c r="AJ176" s="209">
        <f t="shared" si="41"/>
        <v>0</v>
      </c>
      <c r="AK176" s="209">
        <f t="shared" si="41"/>
        <v>0</v>
      </c>
      <c r="AL176" s="210">
        <f t="shared" si="41"/>
        <v>0</v>
      </c>
      <c r="AP176" s="53">
        <f t="shared" si="33"/>
        <v>1</v>
      </c>
      <c r="AQ176" s="163" t="e">
        <f t="shared" si="35"/>
        <v>#NUM!</v>
      </c>
      <c r="AR176" s="53">
        <f t="shared" si="63"/>
        <v>0</v>
      </c>
      <c r="AS176" s="53">
        <f t="shared" si="63"/>
        <v>-1</v>
      </c>
      <c r="AT176" s="53">
        <f t="shared" si="63"/>
        <v>-1</v>
      </c>
      <c r="AU176" s="53">
        <f t="shared" si="63"/>
        <v>-1</v>
      </c>
      <c r="AV176" s="53">
        <f t="shared" si="63"/>
        <v>-1</v>
      </c>
      <c r="AW176" s="53">
        <f t="shared" si="63"/>
        <v>-1</v>
      </c>
      <c r="AX176" s="53">
        <f t="shared" si="63"/>
        <v>-1</v>
      </c>
      <c r="AY176" s="53">
        <f t="shared" si="63"/>
        <v>-1</v>
      </c>
      <c r="AZ176" s="53">
        <f t="shared" si="63"/>
        <v>-1</v>
      </c>
      <c r="BA176" s="53">
        <f t="shared" si="63"/>
        <v>-1</v>
      </c>
      <c r="BB176" s="53">
        <f t="shared" si="63"/>
        <v>-1</v>
      </c>
      <c r="BC176" s="53">
        <f t="shared" si="63"/>
        <v>-1</v>
      </c>
      <c r="BD176" s="53">
        <f t="shared" si="63"/>
        <v>-1</v>
      </c>
      <c r="BE176" s="53">
        <f t="shared" si="63"/>
        <v>-1</v>
      </c>
      <c r="BG176" s="65">
        <f t="shared" si="61"/>
        <v>0</v>
      </c>
      <c r="BH176" s="65">
        <f t="shared" si="61"/>
        <v>-1</v>
      </c>
      <c r="BI176" s="65">
        <f t="shared" si="61"/>
        <v>-1</v>
      </c>
      <c r="BJ176" s="65">
        <f t="shared" si="61"/>
        <v>-1</v>
      </c>
      <c r="BK176" s="65">
        <f t="shared" si="61"/>
        <v>-1</v>
      </c>
      <c r="BL176" s="65">
        <f t="shared" si="61"/>
        <v>-1</v>
      </c>
      <c r="BM176" s="65">
        <f t="shared" si="61"/>
        <v>-1</v>
      </c>
      <c r="BN176" s="65">
        <f t="shared" si="61"/>
        <v>-1</v>
      </c>
      <c r="BO176" s="65">
        <f t="shared" si="61"/>
        <v>-1</v>
      </c>
      <c r="BP176" s="65">
        <f t="shared" si="61"/>
        <v>-1</v>
      </c>
      <c r="BQ176" s="65">
        <f t="shared" si="61"/>
        <v>-1</v>
      </c>
      <c r="BR176" s="65">
        <f t="shared" si="61"/>
        <v>-1</v>
      </c>
      <c r="BS176" s="65">
        <f t="shared" si="61"/>
        <v>-1</v>
      </c>
      <c r="BT176" s="65">
        <f t="shared" si="61"/>
        <v>-1</v>
      </c>
      <c r="BV176" s="163">
        <f t="shared" si="64"/>
        <v>0</v>
      </c>
      <c r="BW176" s="163">
        <f t="shared" si="64"/>
        <v>0</v>
      </c>
      <c r="BX176" s="163">
        <f t="shared" si="64"/>
        <v>0</v>
      </c>
      <c r="BY176" s="163">
        <f t="shared" si="64"/>
        <v>0</v>
      </c>
      <c r="BZ176" s="163">
        <f t="shared" si="64"/>
        <v>0</v>
      </c>
      <c r="CA176" s="163">
        <f t="shared" si="64"/>
        <v>0</v>
      </c>
      <c r="CB176" s="163">
        <f t="shared" si="64"/>
        <v>0</v>
      </c>
      <c r="CC176" s="163">
        <f t="shared" si="64"/>
        <v>0</v>
      </c>
      <c r="CD176" s="163">
        <f t="shared" si="64"/>
        <v>0</v>
      </c>
      <c r="CE176" s="163">
        <f t="shared" si="64"/>
        <v>0</v>
      </c>
      <c r="CF176" s="163">
        <f t="shared" si="64"/>
        <v>0</v>
      </c>
      <c r="CG176" s="163">
        <f t="shared" si="64"/>
        <v>0</v>
      </c>
      <c r="CH176" s="163">
        <f t="shared" si="64"/>
        <v>0</v>
      </c>
    </row>
    <row r="177" spans="2:86" ht="24" customHeight="1">
      <c r="B177" s="1172"/>
      <c r="C177" s="330">
        <v>173</v>
      </c>
      <c r="D177" s="351" t="str">
        <f>IF('入力③（固定資産台帳）'!CD177=1,'入力③（固定資産台帳）'!C177,"")</f>
        <v/>
      </c>
      <c r="E177" s="352">
        <f>IF('入力③（固定資産台帳）'!CD177=1,'入力③（固定資産台帳）'!D177,0)</f>
        <v>0</v>
      </c>
      <c r="F177" s="353">
        <f>IF('入力③（固定資産台帳）'!CD177=1,'入力③（固定資産台帳）'!F177,0)</f>
        <v>0</v>
      </c>
      <c r="G177" s="60"/>
      <c r="H177" s="60" t="s">
        <v>127</v>
      </c>
      <c r="I177" s="63"/>
      <c r="J177" s="172"/>
      <c r="K177" s="169"/>
      <c r="L177" s="209">
        <f t="shared" si="59"/>
        <v>0</v>
      </c>
      <c r="M177" s="209">
        <f t="shared" si="59"/>
        <v>0</v>
      </c>
      <c r="N177" s="209">
        <f t="shared" si="59"/>
        <v>0</v>
      </c>
      <c r="O177" s="209">
        <f t="shared" si="59"/>
        <v>0</v>
      </c>
      <c r="P177" s="209">
        <f t="shared" si="59"/>
        <v>0</v>
      </c>
      <c r="Q177" s="209">
        <f t="shared" si="59"/>
        <v>0</v>
      </c>
      <c r="R177" s="209">
        <f t="shared" si="59"/>
        <v>0</v>
      </c>
      <c r="S177" s="209">
        <f t="shared" si="59"/>
        <v>0</v>
      </c>
      <c r="T177" s="209">
        <f t="shared" si="58"/>
        <v>0</v>
      </c>
      <c r="U177" s="209">
        <f t="shared" si="58"/>
        <v>0</v>
      </c>
      <c r="V177" s="209">
        <f t="shared" si="58"/>
        <v>0</v>
      </c>
      <c r="W177" s="209">
        <f t="shared" si="58"/>
        <v>0</v>
      </c>
      <c r="X177" s="210">
        <f t="shared" si="58"/>
        <v>0</v>
      </c>
      <c r="Y177" s="211">
        <f t="shared" si="47"/>
        <v>0</v>
      </c>
      <c r="Z177" s="209">
        <f t="shared" si="47"/>
        <v>0</v>
      </c>
      <c r="AA177" s="209">
        <f t="shared" si="47"/>
        <v>0</v>
      </c>
      <c r="AB177" s="209">
        <f t="shared" si="47"/>
        <v>0</v>
      </c>
      <c r="AC177" s="209">
        <f t="shared" si="47"/>
        <v>0</v>
      </c>
      <c r="AD177" s="209">
        <f t="shared" si="47"/>
        <v>0</v>
      </c>
      <c r="AE177" s="209">
        <f t="shared" si="46"/>
        <v>0</v>
      </c>
      <c r="AF177" s="209">
        <f t="shared" si="46"/>
        <v>0</v>
      </c>
      <c r="AG177" s="209">
        <f t="shared" si="41"/>
        <v>0</v>
      </c>
      <c r="AH177" s="209">
        <f t="shared" si="41"/>
        <v>0</v>
      </c>
      <c r="AI177" s="209">
        <f t="shared" si="41"/>
        <v>0</v>
      </c>
      <c r="AJ177" s="209">
        <f t="shared" si="41"/>
        <v>0</v>
      </c>
      <c r="AK177" s="209">
        <f t="shared" si="41"/>
        <v>0</v>
      </c>
      <c r="AL177" s="210">
        <f t="shared" si="41"/>
        <v>0</v>
      </c>
      <c r="AP177" s="53">
        <f t="shared" si="33"/>
        <v>1</v>
      </c>
      <c r="AQ177" s="163" t="e">
        <f t="shared" si="35"/>
        <v>#NUM!</v>
      </c>
      <c r="AR177" s="53">
        <f t="shared" si="63"/>
        <v>0</v>
      </c>
      <c r="AS177" s="53">
        <f t="shared" si="63"/>
        <v>-1</v>
      </c>
      <c r="AT177" s="53">
        <f t="shared" si="63"/>
        <v>-1</v>
      </c>
      <c r="AU177" s="53">
        <f t="shared" si="63"/>
        <v>-1</v>
      </c>
      <c r="AV177" s="53">
        <f t="shared" si="63"/>
        <v>-1</v>
      </c>
      <c r="AW177" s="53">
        <f t="shared" si="63"/>
        <v>-1</v>
      </c>
      <c r="AX177" s="53">
        <f t="shared" si="63"/>
        <v>-1</v>
      </c>
      <c r="AY177" s="53">
        <f t="shared" si="63"/>
        <v>-1</v>
      </c>
      <c r="AZ177" s="53">
        <f t="shared" si="63"/>
        <v>-1</v>
      </c>
      <c r="BA177" s="53">
        <f t="shared" si="63"/>
        <v>-1</v>
      </c>
      <c r="BB177" s="53">
        <f t="shared" si="63"/>
        <v>-1</v>
      </c>
      <c r="BC177" s="53">
        <f t="shared" si="63"/>
        <v>-1</v>
      </c>
      <c r="BD177" s="53">
        <f t="shared" si="63"/>
        <v>-1</v>
      </c>
      <c r="BE177" s="53">
        <f t="shared" si="63"/>
        <v>-1</v>
      </c>
      <c r="BG177" s="65">
        <f t="shared" si="61"/>
        <v>0</v>
      </c>
      <c r="BH177" s="65">
        <f t="shared" si="61"/>
        <v>-1</v>
      </c>
      <c r="BI177" s="65">
        <f t="shared" si="61"/>
        <v>-1</v>
      </c>
      <c r="BJ177" s="65">
        <f t="shared" si="61"/>
        <v>-1</v>
      </c>
      <c r="BK177" s="65">
        <f t="shared" si="61"/>
        <v>-1</v>
      </c>
      <c r="BL177" s="65">
        <f t="shared" si="61"/>
        <v>-1</v>
      </c>
      <c r="BM177" s="65">
        <f t="shared" si="61"/>
        <v>-1</v>
      </c>
      <c r="BN177" s="65">
        <f t="shared" si="61"/>
        <v>-1</v>
      </c>
      <c r="BO177" s="65">
        <f t="shared" si="61"/>
        <v>-1</v>
      </c>
      <c r="BP177" s="65">
        <f t="shared" si="61"/>
        <v>-1</v>
      </c>
      <c r="BQ177" s="65">
        <f t="shared" si="61"/>
        <v>-1</v>
      </c>
      <c r="BR177" s="65">
        <f t="shared" si="61"/>
        <v>-1</v>
      </c>
      <c r="BS177" s="65">
        <f t="shared" si="61"/>
        <v>-1</v>
      </c>
      <c r="BT177" s="65">
        <f t="shared" si="61"/>
        <v>-1</v>
      </c>
      <c r="BV177" s="163">
        <f t="shared" si="64"/>
        <v>0</v>
      </c>
      <c r="BW177" s="163">
        <f t="shared" si="64"/>
        <v>0</v>
      </c>
      <c r="BX177" s="163">
        <f t="shared" si="64"/>
        <v>0</v>
      </c>
      <c r="BY177" s="163">
        <f t="shared" si="64"/>
        <v>0</v>
      </c>
      <c r="BZ177" s="163">
        <f t="shared" si="64"/>
        <v>0</v>
      </c>
      <c r="CA177" s="163">
        <f t="shared" si="64"/>
        <v>0</v>
      </c>
      <c r="CB177" s="163">
        <f t="shared" si="64"/>
        <v>0</v>
      </c>
      <c r="CC177" s="163">
        <f t="shared" si="64"/>
        <v>0</v>
      </c>
      <c r="CD177" s="163">
        <f t="shared" si="64"/>
        <v>0</v>
      </c>
      <c r="CE177" s="163">
        <f t="shared" si="64"/>
        <v>0</v>
      </c>
      <c r="CF177" s="163">
        <f t="shared" si="64"/>
        <v>0</v>
      </c>
      <c r="CG177" s="163">
        <f t="shared" si="64"/>
        <v>0</v>
      </c>
      <c r="CH177" s="163">
        <f t="shared" si="64"/>
        <v>0</v>
      </c>
    </row>
    <row r="178" spans="2:86" ht="24" customHeight="1">
      <c r="B178" s="1172"/>
      <c r="C178" s="330">
        <v>174</v>
      </c>
      <c r="D178" s="351" t="str">
        <f>IF('入力③（固定資産台帳）'!CD178=1,'入力③（固定資産台帳）'!C178,"")</f>
        <v/>
      </c>
      <c r="E178" s="352">
        <f>IF('入力③（固定資産台帳）'!CD178=1,'入力③（固定資産台帳）'!D178,0)</f>
        <v>0</v>
      </c>
      <c r="F178" s="353">
        <f>IF('入力③（固定資産台帳）'!CD178=1,'入力③（固定資産台帳）'!F178,0)</f>
        <v>0</v>
      </c>
      <c r="G178" s="60"/>
      <c r="H178" s="60" t="s">
        <v>127</v>
      </c>
      <c r="I178" s="63"/>
      <c r="J178" s="172"/>
      <c r="K178" s="169"/>
      <c r="L178" s="209">
        <f t="shared" si="59"/>
        <v>0</v>
      </c>
      <c r="M178" s="209">
        <f t="shared" si="59"/>
        <v>0</v>
      </c>
      <c r="N178" s="209">
        <f t="shared" si="59"/>
        <v>0</v>
      </c>
      <c r="O178" s="209">
        <f t="shared" si="59"/>
        <v>0</v>
      </c>
      <c r="P178" s="209">
        <f t="shared" si="59"/>
        <v>0</v>
      </c>
      <c r="Q178" s="209">
        <f t="shared" si="59"/>
        <v>0</v>
      </c>
      <c r="R178" s="209">
        <f t="shared" si="59"/>
        <v>0</v>
      </c>
      <c r="S178" s="209">
        <f t="shared" si="59"/>
        <v>0</v>
      </c>
      <c r="T178" s="209">
        <f t="shared" si="58"/>
        <v>0</v>
      </c>
      <c r="U178" s="209">
        <f t="shared" si="58"/>
        <v>0</v>
      </c>
      <c r="V178" s="209">
        <f t="shared" si="58"/>
        <v>0</v>
      </c>
      <c r="W178" s="209">
        <f t="shared" si="58"/>
        <v>0</v>
      </c>
      <c r="X178" s="210">
        <f t="shared" si="58"/>
        <v>0</v>
      </c>
      <c r="Y178" s="211">
        <f t="shared" si="47"/>
        <v>0</v>
      </c>
      <c r="Z178" s="209">
        <f t="shared" si="47"/>
        <v>0</v>
      </c>
      <c r="AA178" s="209">
        <f t="shared" si="47"/>
        <v>0</v>
      </c>
      <c r="AB178" s="209">
        <f t="shared" si="47"/>
        <v>0</v>
      </c>
      <c r="AC178" s="209">
        <f t="shared" si="47"/>
        <v>0</v>
      </c>
      <c r="AD178" s="209">
        <f t="shared" si="47"/>
        <v>0</v>
      </c>
      <c r="AE178" s="209">
        <f t="shared" si="46"/>
        <v>0</v>
      </c>
      <c r="AF178" s="209">
        <f t="shared" si="46"/>
        <v>0</v>
      </c>
      <c r="AG178" s="209">
        <f t="shared" si="41"/>
        <v>0</v>
      </c>
      <c r="AH178" s="209">
        <f t="shared" si="41"/>
        <v>0</v>
      </c>
      <c r="AI178" s="209">
        <f t="shared" si="41"/>
        <v>0</v>
      </c>
      <c r="AJ178" s="209">
        <f t="shared" si="41"/>
        <v>0</v>
      </c>
      <c r="AK178" s="209">
        <f t="shared" si="41"/>
        <v>0</v>
      </c>
      <c r="AL178" s="210">
        <f t="shared" si="41"/>
        <v>0</v>
      </c>
      <c r="AP178" s="53">
        <f t="shared" si="33"/>
        <v>1</v>
      </c>
      <c r="AQ178" s="163" t="e">
        <f t="shared" si="35"/>
        <v>#NUM!</v>
      </c>
      <c r="AR178" s="53">
        <f t="shared" si="63"/>
        <v>0</v>
      </c>
      <c r="AS178" s="53">
        <f t="shared" si="63"/>
        <v>-1</v>
      </c>
      <c r="AT178" s="53">
        <f t="shared" si="63"/>
        <v>-1</v>
      </c>
      <c r="AU178" s="53">
        <f t="shared" si="63"/>
        <v>-1</v>
      </c>
      <c r="AV178" s="53">
        <f t="shared" si="63"/>
        <v>-1</v>
      </c>
      <c r="AW178" s="53">
        <f t="shared" si="63"/>
        <v>-1</v>
      </c>
      <c r="AX178" s="53">
        <f t="shared" si="63"/>
        <v>-1</v>
      </c>
      <c r="AY178" s="53">
        <f t="shared" si="63"/>
        <v>-1</v>
      </c>
      <c r="AZ178" s="53">
        <f t="shared" si="63"/>
        <v>-1</v>
      </c>
      <c r="BA178" s="53">
        <f t="shared" si="63"/>
        <v>-1</v>
      </c>
      <c r="BB178" s="53">
        <f t="shared" si="63"/>
        <v>-1</v>
      </c>
      <c r="BC178" s="53">
        <f t="shared" si="63"/>
        <v>-1</v>
      </c>
      <c r="BD178" s="53">
        <f t="shared" si="63"/>
        <v>-1</v>
      </c>
      <c r="BE178" s="53">
        <f t="shared" si="63"/>
        <v>-1</v>
      </c>
      <c r="BG178" s="65">
        <f t="shared" si="61"/>
        <v>0</v>
      </c>
      <c r="BH178" s="65">
        <f t="shared" si="61"/>
        <v>-1</v>
      </c>
      <c r="BI178" s="65">
        <f t="shared" si="61"/>
        <v>-1</v>
      </c>
      <c r="BJ178" s="65">
        <f t="shared" ref="BJ178:BT191" si="65">IF($E178+$G178+$J178-1&lt;BJ$3,-1,BJ$3-$E178+1)</f>
        <v>-1</v>
      </c>
      <c r="BK178" s="65">
        <f t="shared" si="65"/>
        <v>-1</v>
      </c>
      <c r="BL178" s="65">
        <f t="shared" si="65"/>
        <v>-1</v>
      </c>
      <c r="BM178" s="65">
        <f t="shared" si="65"/>
        <v>-1</v>
      </c>
      <c r="BN178" s="65">
        <f t="shared" si="65"/>
        <v>-1</v>
      </c>
      <c r="BO178" s="65">
        <f t="shared" si="65"/>
        <v>-1</v>
      </c>
      <c r="BP178" s="65">
        <f t="shared" si="65"/>
        <v>-1</v>
      </c>
      <c r="BQ178" s="65">
        <f t="shared" si="65"/>
        <v>-1</v>
      </c>
      <c r="BR178" s="65">
        <f t="shared" si="65"/>
        <v>-1</v>
      </c>
      <c r="BS178" s="65">
        <f t="shared" si="65"/>
        <v>-1</v>
      </c>
      <c r="BT178" s="65">
        <f t="shared" si="65"/>
        <v>-1</v>
      </c>
      <c r="BV178" s="163">
        <f t="shared" si="64"/>
        <v>0</v>
      </c>
      <c r="BW178" s="163">
        <f t="shared" si="64"/>
        <v>0</v>
      </c>
      <c r="BX178" s="163">
        <f t="shared" si="64"/>
        <v>0</v>
      </c>
      <c r="BY178" s="163">
        <f t="shared" si="64"/>
        <v>0</v>
      </c>
      <c r="BZ178" s="163">
        <f t="shared" si="64"/>
        <v>0</v>
      </c>
      <c r="CA178" s="163">
        <f t="shared" si="64"/>
        <v>0</v>
      </c>
      <c r="CB178" s="163">
        <f t="shared" si="64"/>
        <v>0</v>
      </c>
      <c r="CC178" s="163">
        <f t="shared" si="64"/>
        <v>0</v>
      </c>
      <c r="CD178" s="163">
        <f t="shared" si="64"/>
        <v>0</v>
      </c>
      <c r="CE178" s="163">
        <f t="shared" si="64"/>
        <v>0</v>
      </c>
      <c r="CF178" s="163">
        <f t="shared" si="64"/>
        <v>0</v>
      </c>
      <c r="CG178" s="163">
        <f t="shared" si="64"/>
        <v>0</v>
      </c>
      <c r="CH178" s="163">
        <f t="shared" si="64"/>
        <v>0</v>
      </c>
    </row>
    <row r="179" spans="2:86" ht="24" customHeight="1">
      <c r="B179" s="1172"/>
      <c r="C179" s="330">
        <v>175</v>
      </c>
      <c r="D179" s="351" t="str">
        <f>IF('入力③（固定資産台帳）'!CD179=1,'入力③（固定資産台帳）'!C179,"")</f>
        <v/>
      </c>
      <c r="E179" s="352">
        <f>IF('入力③（固定資産台帳）'!CD179=1,'入力③（固定資産台帳）'!D179,0)</f>
        <v>0</v>
      </c>
      <c r="F179" s="353">
        <f>IF('入力③（固定資産台帳）'!CD179=1,'入力③（固定資産台帳）'!F179,0)</f>
        <v>0</v>
      </c>
      <c r="G179" s="60"/>
      <c r="H179" s="60" t="s">
        <v>127</v>
      </c>
      <c r="I179" s="63"/>
      <c r="J179" s="172"/>
      <c r="K179" s="169"/>
      <c r="L179" s="209">
        <f t="shared" si="59"/>
        <v>0</v>
      </c>
      <c r="M179" s="209">
        <f t="shared" si="59"/>
        <v>0</v>
      </c>
      <c r="N179" s="209">
        <f t="shared" si="59"/>
        <v>0</v>
      </c>
      <c r="O179" s="209">
        <f t="shared" si="59"/>
        <v>0</v>
      </c>
      <c r="P179" s="209">
        <f t="shared" si="59"/>
        <v>0</v>
      </c>
      <c r="Q179" s="209">
        <f t="shared" si="59"/>
        <v>0</v>
      </c>
      <c r="R179" s="209">
        <f t="shared" si="59"/>
        <v>0</v>
      </c>
      <c r="S179" s="209">
        <f t="shared" si="59"/>
        <v>0</v>
      </c>
      <c r="T179" s="209">
        <f t="shared" si="58"/>
        <v>0</v>
      </c>
      <c r="U179" s="209">
        <f t="shared" si="58"/>
        <v>0</v>
      </c>
      <c r="V179" s="209">
        <f t="shared" si="58"/>
        <v>0</v>
      </c>
      <c r="W179" s="209">
        <f t="shared" si="58"/>
        <v>0</v>
      </c>
      <c r="X179" s="210">
        <f t="shared" si="58"/>
        <v>0</v>
      </c>
      <c r="Y179" s="211">
        <f t="shared" si="47"/>
        <v>0</v>
      </c>
      <c r="Z179" s="209">
        <f t="shared" si="47"/>
        <v>0</v>
      </c>
      <c r="AA179" s="209">
        <f t="shared" si="47"/>
        <v>0</v>
      </c>
      <c r="AB179" s="209">
        <f t="shared" si="47"/>
        <v>0</v>
      </c>
      <c r="AC179" s="209">
        <f t="shared" si="47"/>
        <v>0</v>
      </c>
      <c r="AD179" s="209">
        <f t="shared" si="47"/>
        <v>0</v>
      </c>
      <c r="AE179" s="209">
        <f t="shared" si="46"/>
        <v>0</v>
      </c>
      <c r="AF179" s="209">
        <f t="shared" si="46"/>
        <v>0</v>
      </c>
      <c r="AG179" s="209">
        <f t="shared" si="41"/>
        <v>0</v>
      </c>
      <c r="AH179" s="209">
        <f t="shared" si="41"/>
        <v>0</v>
      </c>
      <c r="AI179" s="209">
        <f t="shared" si="41"/>
        <v>0</v>
      </c>
      <c r="AJ179" s="209">
        <f t="shared" si="41"/>
        <v>0</v>
      </c>
      <c r="AK179" s="209">
        <f t="shared" si="41"/>
        <v>0</v>
      </c>
      <c r="AL179" s="210">
        <f t="shared" si="41"/>
        <v>0</v>
      </c>
      <c r="AP179" s="53">
        <f t="shared" si="33"/>
        <v>1</v>
      </c>
      <c r="AQ179" s="163" t="e">
        <f t="shared" si="35"/>
        <v>#NUM!</v>
      </c>
      <c r="AR179" s="53">
        <f t="shared" si="63"/>
        <v>0</v>
      </c>
      <c r="AS179" s="53">
        <f t="shared" si="63"/>
        <v>-1</v>
      </c>
      <c r="AT179" s="53">
        <f t="shared" si="63"/>
        <v>-1</v>
      </c>
      <c r="AU179" s="53">
        <f t="shared" si="63"/>
        <v>-1</v>
      </c>
      <c r="AV179" s="53">
        <f t="shared" si="63"/>
        <v>-1</v>
      </c>
      <c r="AW179" s="53">
        <f t="shared" si="63"/>
        <v>-1</v>
      </c>
      <c r="AX179" s="53">
        <f t="shared" si="63"/>
        <v>-1</v>
      </c>
      <c r="AY179" s="53">
        <f t="shared" si="63"/>
        <v>-1</v>
      </c>
      <c r="AZ179" s="53">
        <f t="shared" si="63"/>
        <v>-1</v>
      </c>
      <c r="BA179" s="53">
        <f t="shared" si="63"/>
        <v>-1</v>
      </c>
      <c r="BB179" s="53">
        <f t="shared" si="63"/>
        <v>-1</v>
      </c>
      <c r="BC179" s="53">
        <f t="shared" si="63"/>
        <v>-1</v>
      </c>
      <c r="BD179" s="53">
        <f t="shared" si="63"/>
        <v>-1</v>
      </c>
      <c r="BE179" s="53">
        <f t="shared" si="63"/>
        <v>-1</v>
      </c>
      <c r="BG179" s="65">
        <f t="shared" ref="BG179:BT239" si="66">IF($E179+$G179+$J179-1&lt;BG$3,-1,BG$3-$E179+1)</f>
        <v>0</v>
      </c>
      <c r="BH179" s="65">
        <f t="shared" si="66"/>
        <v>-1</v>
      </c>
      <c r="BI179" s="65">
        <f t="shared" si="66"/>
        <v>-1</v>
      </c>
      <c r="BJ179" s="65">
        <f t="shared" si="66"/>
        <v>-1</v>
      </c>
      <c r="BK179" s="65">
        <f t="shared" si="66"/>
        <v>-1</v>
      </c>
      <c r="BL179" s="65">
        <f t="shared" si="66"/>
        <v>-1</v>
      </c>
      <c r="BM179" s="65">
        <f t="shared" si="66"/>
        <v>-1</v>
      </c>
      <c r="BN179" s="65">
        <f t="shared" si="66"/>
        <v>-1</v>
      </c>
      <c r="BO179" s="65">
        <f t="shared" si="66"/>
        <v>-1</v>
      </c>
      <c r="BP179" s="65">
        <f t="shared" si="66"/>
        <v>-1</v>
      </c>
      <c r="BQ179" s="65">
        <f t="shared" si="66"/>
        <v>-1</v>
      </c>
      <c r="BR179" s="65">
        <f t="shared" si="65"/>
        <v>-1</v>
      </c>
      <c r="BS179" s="65">
        <f t="shared" si="65"/>
        <v>-1</v>
      </c>
      <c r="BT179" s="65">
        <f t="shared" si="65"/>
        <v>-1</v>
      </c>
      <c r="BV179" s="163">
        <f t="shared" si="64"/>
        <v>0</v>
      </c>
      <c r="BW179" s="163">
        <f t="shared" si="64"/>
        <v>0</v>
      </c>
      <c r="BX179" s="163">
        <f t="shared" si="64"/>
        <v>0</v>
      </c>
      <c r="BY179" s="163">
        <f t="shared" si="64"/>
        <v>0</v>
      </c>
      <c r="BZ179" s="163">
        <f t="shared" si="64"/>
        <v>0</v>
      </c>
      <c r="CA179" s="163">
        <f t="shared" si="64"/>
        <v>0</v>
      </c>
      <c r="CB179" s="163">
        <f t="shared" si="64"/>
        <v>0</v>
      </c>
      <c r="CC179" s="163">
        <f t="shared" si="64"/>
        <v>0</v>
      </c>
      <c r="CD179" s="163">
        <f t="shared" si="64"/>
        <v>0</v>
      </c>
      <c r="CE179" s="163">
        <f t="shared" si="64"/>
        <v>0</v>
      </c>
      <c r="CF179" s="163">
        <f t="shared" si="64"/>
        <v>0</v>
      </c>
      <c r="CG179" s="163">
        <f t="shared" si="64"/>
        <v>0</v>
      </c>
      <c r="CH179" s="163">
        <f t="shared" si="64"/>
        <v>0</v>
      </c>
    </row>
    <row r="180" spans="2:86" ht="24" customHeight="1">
      <c r="B180" s="1172"/>
      <c r="C180" s="330">
        <v>176</v>
      </c>
      <c r="D180" s="351" t="str">
        <f>IF('入力③（固定資産台帳）'!CD180=1,'入力③（固定資産台帳）'!C180,"")</f>
        <v/>
      </c>
      <c r="E180" s="352">
        <f>IF('入力③（固定資産台帳）'!CD180=1,'入力③（固定資産台帳）'!D180,0)</f>
        <v>0</v>
      </c>
      <c r="F180" s="353">
        <f>IF('入力③（固定資産台帳）'!CD180=1,'入力③（固定資産台帳）'!F180,0)</f>
        <v>0</v>
      </c>
      <c r="G180" s="60"/>
      <c r="H180" s="60" t="s">
        <v>127</v>
      </c>
      <c r="I180" s="63"/>
      <c r="J180" s="172"/>
      <c r="K180" s="169"/>
      <c r="L180" s="209">
        <f t="shared" si="59"/>
        <v>0</v>
      </c>
      <c r="M180" s="209">
        <f t="shared" si="59"/>
        <v>0</v>
      </c>
      <c r="N180" s="209">
        <f t="shared" si="59"/>
        <v>0</v>
      </c>
      <c r="O180" s="209">
        <f t="shared" si="59"/>
        <v>0</v>
      </c>
      <c r="P180" s="209">
        <f t="shared" si="59"/>
        <v>0</v>
      </c>
      <c r="Q180" s="209">
        <f t="shared" si="59"/>
        <v>0</v>
      </c>
      <c r="R180" s="209">
        <f t="shared" si="59"/>
        <v>0</v>
      </c>
      <c r="S180" s="209">
        <f t="shared" si="59"/>
        <v>0</v>
      </c>
      <c r="T180" s="209">
        <f t="shared" si="58"/>
        <v>0</v>
      </c>
      <c r="U180" s="209">
        <f t="shared" si="58"/>
        <v>0</v>
      </c>
      <c r="V180" s="209">
        <f t="shared" si="58"/>
        <v>0</v>
      </c>
      <c r="W180" s="209">
        <f t="shared" si="58"/>
        <v>0</v>
      </c>
      <c r="X180" s="210">
        <f t="shared" si="58"/>
        <v>0</v>
      </c>
      <c r="Y180" s="211">
        <f t="shared" si="47"/>
        <v>0</v>
      </c>
      <c r="Z180" s="209">
        <f t="shared" si="47"/>
        <v>0</v>
      </c>
      <c r="AA180" s="209">
        <f t="shared" si="47"/>
        <v>0</v>
      </c>
      <c r="AB180" s="209">
        <f t="shared" si="47"/>
        <v>0</v>
      </c>
      <c r="AC180" s="209">
        <f t="shared" si="47"/>
        <v>0</v>
      </c>
      <c r="AD180" s="209">
        <f t="shared" si="47"/>
        <v>0</v>
      </c>
      <c r="AE180" s="209">
        <f t="shared" si="46"/>
        <v>0</v>
      </c>
      <c r="AF180" s="209">
        <f t="shared" si="46"/>
        <v>0</v>
      </c>
      <c r="AG180" s="209">
        <f t="shared" si="41"/>
        <v>0</v>
      </c>
      <c r="AH180" s="209">
        <f t="shared" si="41"/>
        <v>0</v>
      </c>
      <c r="AI180" s="209">
        <f t="shared" si="41"/>
        <v>0</v>
      </c>
      <c r="AJ180" s="209">
        <f t="shared" si="41"/>
        <v>0</v>
      </c>
      <c r="AK180" s="209">
        <f t="shared" si="41"/>
        <v>0</v>
      </c>
      <c r="AL180" s="210">
        <f t="shared" si="41"/>
        <v>0</v>
      </c>
      <c r="AP180" s="53">
        <f t="shared" si="33"/>
        <v>1</v>
      </c>
      <c r="AQ180" s="163" t="e">
        <f t="shared" si="35"/>
        <v>#NUM!</v>
      </c>
      <c r="AR180" s="53">
        <f t="shared" si="63"/>
        <v>0</v>
      </c>
      <c r="AS180" s="53">
        <f t="shared" si="63"/>
        <v>-1</v>
      </c>
      <c r="AT180" s="53">
        <f t="shared" si="63"/>
        <v>-1</v>
      </c>
      <c r="AU180" s="53">
        <f t="shared" si="63"/>
        <v>-1</v>
      </c>
      <c r="AV180" s="53">
        <f t="shared" si="63"/>
        <v>-1</v>
      </c>
      <c r="AW180" s="53">
        <f t="shared" si="63"/>
        <v>-1</v>
      </c>
      <c r="AX180" s="53">
        <f t="shared" si="63"/>
        <v>-1</v>
      </c>
      <c r="AY180" s="53">
        <f t="shared" si="63"/>
        <v>-1</v>
      </c>
      <c r="AZ180" s="53">
        <f t="shared" si="63"/>
        <v>-1</v>
      </c>
      <c r="BA180" s="53">
        <f t="shared" si="63"/>
        <v>-1</v>
      </c>
      <c r="BB180" s="53">
        <f t="shared" si="63"/>
        <v>-1</v>
      </c>
      <c r="BC180" s="53">
        <f t="shared" si="63"/>
        <v>-1</v>
      </c>
      <c r="BD180" s="53">
        <f t="shared" si="63"/>
        <v>-1</v>
      </c>
      <c r="BE180" s="53">
        <f t="shared" si="63"/>
        <v>-1</v>
      </c>
      <c r="BG180" s="65">
        <f t="shared" si="66"/>
        <v>0</v>
      </c>
      <c r="BH180" s="65">
        <f t="shared" si="66"/>
        <v>-1</v>
      </c>
      <c r="BI180" s="65">
        <f t="shared" si="66"/>
        <v>-1</v>
      </c>
      <c r="BJ180" s="65">
        <f t="shared" si="66"/>
        <v>-1</v>
      </c>
      <c r="BK180" s="65">
        <f t="shared" si="66"/>
        <v>-1</v>
      </c>
      <c r="BL180" s="65">
        <f t="shared" si="66"/>
        <v>-1</v>
      </c>
      <c r="BM180" s="65">
        <f t="shared" si="66"/>
        <v>-1</v>
      </c>
      <c r="BN180" s="65">
        <f t="shared" si="66"/>
        <v>-1</v>
      </c>
      <c r="BO180" s="65">
        <f t="shared" si="66"/>
        <v>-1</v>
      </c>
      <c r="BP180" s="65">
        <f t="shared" si="66"/>
        <v>-1</v>
      </c>
      <c r="BQ180" s="65">
        <f t="shared" si="66"/>
        <v>-1</v>
      </c>
      <c r="BR180" s="65">
        <f t="shared" si="65"/>
        <v>-1</v>
      </c>
      <c r="BS180" s="65">
        <f t="shared" si="65"/>
        <v>-1</v>
      </c>
      <c r="BT180" s="65">
        <f t="shared" si="65"/>
        <v>-1</v>
      </c>
      <c r="BV180" s="163">
        <f t="shared" si="64"/>
        <v>0</v>
      </c>
      <c r="BW180" s="163">
        <f t="shared" si="64"/>
        <v>0</v>
      </c>
      <c r="BX180" s="163">
        <f t="shared" si="64"/>
        <v>0</v>
      </c>
      <c r="BY180" s="163">
        <f t="shared" si="64"/>
        <v>0</v>
      </c>
      <c r="BZ180" s="163">
        <f t="shared" si="64"/>
        <v>0</v>
      </c>
      <c r="CA180" s="163">
        <f t="shared" si="64"/>
        <v>0</v>
      </c>
      <c r="CB180" s="163">
        <f t="shared" si="64"/>
        <v>0</v>
      </c>
      <c r="CC180" s="163">
        <f t="shared" si="64"/>
        <v>0</v>
      </c>
      <c r="CD180" s="163">
        <f t="shared" si="64"/>
        <v>0</v>
      </c>
      <c r="CE180" s="163">
        <f t="shared" si="64"/>
        <v>0</v>
      </c>
      <c r="CF180" s="163">
        <f t="shared" si="64"/>
        <v>0</v>
      </c>
      <c r="CG180" s="163">
        <f t="shared" si="64"/>
        <v>0</v>
      </c>
      <c r="CH180" s="163">
        <f t="shared" si="64"/>
        <v>0</v>
      </c>
    </row>
    <row r="181" spans="2:86" ht="24" customHeight="1">
      <c r="B181" s="1172"/>
      <c r="C181" s="330">
        <v>177</v>
      </c>
      <c r="D181" s="351" t="str">
        <f>IF('入力③（固定資産台帳）'!CD181=1,'入力③（固定資産台帳）'!C181,"")</f>
        <v/>
      </c>
      <c r="E181" s="352">
        <f>IF('入力③（固定資産台帳）'!CD181=1,'入力③（固定資産台帳）'!D181,0)</f>
        <v>0</v>
      </c>
      <c r="F181" s="353">
        <f>IF('入力③（固定資産台帳）'!CD181=1,'入力③（固定資産台帳）'!F181,0)</f>
        <v>0</v>
      </c>
      <c r="G181" s="60"/>
      <c r="H181" s="60" t="s">
        <v>127</v>
      </c>
      <c r="I181" s="63"/>
      <c r="J181" s="172"/>
      <c r="K181" s="169"/>
      <c r="L181" s="209">
        <f t="shared" si="59"/>
        <v>0</v>
      </c>
      <c r="M181" s="209">
        <f t="shared" si="59"/>
        <v>0</v>
      </c>
      <c r="N181" s="209">
        <f t="shared" si="59"/>
        <v>0</v>
      </c>
      <c r="O181" s="209">
        <f t="shared" si="59"/>
        <v>0</v>
      </c>
      <c r="P181" s="209">
        <f t="shared" si="59"/>
        <v>0</v>
      </c>
      <c r="Q181" s="209">
        <f t="shared" si="59"/>
        <v>0</v>
      </c>
      <c r="R181" s="209">
        <f t="shared" si="59"/>
        <v>0</v>
      </c>
      <c r="S181" s="209">
        <f t="shared" si="59"/>
        <v>0</v>
      </c>
      <c r="T181" s="209">
        <f t="shared" si="58"/>
        <v>0</v>
      </c>
      <c r="U181" s="209">
        <f t="shared" si="58"/>
        <v>0</v>
      </c>
      <c r="V181" s="209">
        <f t="shared" si="58"/>
        <v>0</v>
      </c>
      <c r="W181" s="209">
        <f t="shared" si="58"/>
        <v>0</v>
      </c>
      <c r="X181" s="210">
        <f t="shared" si="58"/>
        <v>0</v>
      </c>
      <c r="Y181" s="211">
        <f t="shared" si="47"/>
        <v>0</v>
      </c>
      <c r="Z181" s="209">
        <f t="shared" si="47"/>
        <v>0</v>
      </c>
      <c r="AA181" s="209">
        <f t="shared" si="47"/>
        <v>0</v>
      </c>
      <c r="AB181" s="209">
        <f t="shared" si="47"/>
        <v>0</v>
      </c>
      <c r="AC181" s="209">
        <f t="shared" si="47"/>
        <v>0</v>
      </c>
      <c r="AD181" s="209">
        <f t="shared" si="47"/>
        <v>0</v>
      </c>
      <c r="AE181" s="209">
        <f t="shared" si="46"/>
        <v>0</v>
      </c>
      <c r="AF181" s="209">
        <f t="shared" si="46"/>
        <v>0</v>
      </c>
      <c r="AG181" s="209">
        <f t="shared" si="41"/>
        <v>0</v>
      </c>
      <c r="AH181" s="209">
        <f t="shared" si="41"/>
        <v>0</v>
      </c>
      <c r="AI181" s="209">
        <f t="shared" si="41"/>
        <v>0</v>
      </c>
      <c r="AJ181" s="209">
        <f t="shared" si="41"/>
        <v>0</v>
      </c>
      <c r="AK181" s="209">
        <f t="shared" si="41"/>
        <v>0</v>
      </c>
      <c r="AL181" s="210">
        <f t="shared" si="41"/>
        <v>0</v>
      </c>
      <c r="AP181" s="53">
        <f t="shared" si="33"/>
        <v>1</v>
      </c>
      <c r="AQ181" s="163" t="e">
        <f t="shared" si="35"/>
        <v>#NUM!</v>
      </c>
      <c r="AR181" s="53">
        <f t="shared" si="63"/>
        <v>0</v>
      </c>
      <c r="AS181" s="53">
        <f t="shared" si="63"/>
        <v>-1</v>
      </c>
      <c r="AT181" s="53">
        <f t="shared" si="63"/>
        <v>-1</v>
      </c>
      <c r="AU181" s="53">
        <f t="shared" si="63"/>
        <v>-1</v>
      </c>
      <c r="AV181" s="53">
        <f t="shared" si="63"/>
        <v>-1</v>
      </c>
      <c r="AW181" s="53">
        <f t="shared" si="63"/>
        <v>-1</v>
      </c>
      <c r="AX181" s="53">
        <f t="shared" si="63"/>
        <v>-1</v>
      </c>
      <c r="AY181" s="53">
        <f t="shared" si="63"/>
        <v>-1</v>
      </c>
      <c r="AZ181" s="53">
        <f t="shared" si="63"/>
        <v>-1</v>
      </c>
      <c r="BA181" s="53">
        <f t="shared" si="63"/>
        <v>-1</v>
      </c>
      <c r="BB181" s="53">
        <f t="shared" si="63"/>
        <v>-1</v>
      </c>
      <c r="BC181" s="53">
        <f t="shared" si="63"/>
        <v>-1</v>
      </c>
      <c r="BD181" s="53">
        <f t="shared" si="63"/>
        <v>-1</v>
      </c>
      <c r="BE181" s="53">
        <f t="shared" si="63"/>
        <v>-1</v>
      </c>
      <c r="BG181" s="65">
        <f t="shared" si="66"/>
        <v>0</v>
      </c>
      <c r="BH181" s="65">
        <f t="shared" si="66"/>
        <v>-1</v>
      </c>
      <c r="BI181" s="65">
        <f t="shared" si="66"/>
        <v>-1</v>
      </c>
      <c r="BJ181" s="65">
        <f t="shared" si="66"/>
        <v>-1</v>
      </c>
      <c r="BK181" s="65">
        <f t="shared" si="66"/>
        <v>-1</v>
      </c>
      <c r="BL181" s="65">
        <f t="shared" si="66"/>
        <v>-1</v>
      </c>
      <c r="BM181" s="65">
        <f t="shared" si="66"/>
        <v>-1</v>
      </c>
      <c r="BN181" s="65">
        <f t="shared" si="66"/>
        <v>-1</v>
      </c>
      <c r="BO181" s="65">
        <f t="shared" si="66"/>
        <v>-1</v>
      </c>
      <c r="BP181" s="65">
        <f t="shared" si="66"/>
        <v>-1</v>
      </c>
      <c r="BQ181" s="65">
        <f t="shared" si="66"/>
        <v>-1</v>
      </c>
      <c r="BR181" s="65">
        <f t="shared" si="65"/>
        <v>-1</v>
      </c>
      <c r="BS181" s="65">
        <f t="shared" si="65"/>
        <v>-1</v>
      </c>
      <c r="BT181" s="65">
        <f t="shared" si="65"/>
        <v>-1</v>
      </c>
      <c r="BV181" s="163">
        <f t="shared" si="64"/>
        <v>0</v>
      </c>
      <c r="BW181" s="163">
        <f t="shared" si="64"/>
        <v>0</v>
      </c>
      <c r="BX181" s="163">
        <f t="shared" si="64"/>
        <v>0</v>
      </c>
      <c r="BY181" s="163">
        <f t="shared" si="64"/>
        <v>0</v>
      </c>
      <c r="BZ181" s="163">
        <f t="shared" si="64"/>
        <v>0</v>
      </c>
      <c r="CA181" s="163">
        <f t="shared" si="64"/>
        <v>0</v>
      </c>
      <c r="CB181" s="163">
        <f t="shared" si="64"/>
        <v>0</v>
      </c>
      <c r="CC181" s="163">
        <f t="shared" si="64"/>
        <v>0</v>
      </c>
      <c r="CD181" s="163">
        <f t="shared" si="64"/>
        <v>0</v>
      </c>
      <c r="CE181" s="163">
        <f t="shared" si="64"/>
        <v>0</v>
      </c>
      <c r="CF181" s="163">
        <f t="shared" si="64"/>
        <v>0</v>
      </c>
      <c r="CG181" s="163">
        <f t="shared" si="64"/>
        <v>0</v>
      </c>
      <c r="CH181" s="163">
        <f t="shared" si="64"/>
        <v>0</v>
      </c>
    </row>
    <row r="182" spans="2:86" ht="24" customHeight="1">
      <c r="B182" s="1172"/>
      <c r="C182" s="330">
        <v>178</v>
      </c>
      <c r="D182" s="351" t="str">
        <f>IF('入力③（固定資産台帳）'!CD182=1,'入力③（固定資産台帳）'!C182,"")</f>
        <v/>
      </c>
      <c r="E182" s="352">
        <f>IF('入力③（固定資産台帳）'!CD182=1,'入力③（固定資産台帳）'!D182,0)</f>
        <v>0</v>
      </c>
      <c r="F182" s="353">
        <f>IF('入力③（固定資産台帳）'!CD182=1,'入力③（固定資産台帳）'!F182,0)</f>
        <v>0</v>
      </c>
      <c r="G182" s="60"/>
      <c r="H182" s="60" t="s">
        <v>127</v>
      </c>
      <c r="I182" s="63"/>
      <c r="J182" s="172"/>
      <c r="K182" s="169"/>
      <c r="L182" s="209">
        <f t="shared" si="59"/>
        <v>0</v>
      </c>
      <c r="M182" s="209">
        <f t="shared" si="59"/>
        <v>0</v>
      </c>
      <c r="N182" s="209">
        <f t="shared" si="59"/>
        <v>0</v>
      </c>
      <c r="O182" s="209">
        <f t="shared" si="59"/>
        <v>0</v>
      </c>
      <c r="P182" s="209">
        <f t="shared" si="59"/>
        <v>0</v>
      </c>
      <c r="Q182" s="209">
        <f t="shared" si="59"/>
        <v>0</v>
      </c>
      <c r="R182" s="209">
        <f t="shared" si="59"/>
        <v>0</v>
      </c>
      <c r="S182" s="209">
        <f t="shared" si="59"/>
        <v>0</v>
      </c>
      <c r="T182" s="209">
        <f t="shared" si="58"/>
        <v>0</v>
      </c>
      <c r="U182" s="209">
        <f t="shared" si="58"/>
        <v>0</v>
      </c>
      <c r="V182" s="209">
        <f t="shared" si="58"/>
        <v>0</v>
      </c>
      <c r="W182" s="209">
        <f t="shared" si="58"/>
        <v>0</v>
      </c>
      <c r="X182" s="210">
        <f t="shared" si="58"/>
        <v>0</v>
      </c>
      <c r="Y182" s="211">
        <f t="shared" si="47"/>
        <v>0</v>
      </c>
      <c r="Z182" s="209">
        <f t="shared" si="47"/>
        <v>0</v>
      </c>
      <c r="AA182" s="209">
        <f t="shared" si="47"/>
        <v>0</v>
      </c>
      <c r="AB182" s="209">
        <f t="shared" si="47"/>
        <v>0</v>
      </c>
      <c r="AC182" s="209">
        <f t="shared" si="47"/>
        <v>0</v>
      </c>
      <c r="AD182" s="209">
        <f t="shared" si="47"/>
        <v>0</v>
      </c>
      <c r="AE182" s="209">
        <f t="shared" si="46"/>
        <v>0</v>
      </c>
      <c r="AF182" s="209">
        <f t="shared" si="46"/>
        <v>0</v>
      </c>
      <c r="AG182" s="209">
        <f t="shared" si="41"/>
        <v>0</v>
      </c>
      <c r="AH182" s="209">
        <f t="shared" si="41"/>
        <v>0</v>
      </c>
      <c r="AI182" s="209">
        <f t="shared" si="41"/>
        <v>0</v>
      </c>
      <c r="AJ182" s="209">
        <f t="shared" ref="AJ182:AL245" si="67">IF($AP182=1,IF(BC182&lt;1,0,IF(BC182&gt;($G182-$J182),0,IF(BC182=($G182-$J182),CF182,$AQ182-V182))),IF(BC182&lt;1,0,IF(BC182&gt;($G182-$J182),0,IF(BC182=($G182-$J182),CB182,$F182/($G182-$J182)))))</f>
        <v>0</v>
      </c>
      <c r="AK182" s="209">
        <f t="shared" si="67"/>
        <v>0</v>
      </c>
      <c r="AL182" s="210">
        <f t="shared" si="67"/>
        <v>0</v>
      </c>
      <c r="AP182" s="53">
        <f t="shared" si="33"/>
        <v>1</v>
      </c>
      <c r="AQ182" s="163" t="e">
        <f t="shared" si="35"/>
        <v>#NUM!</v>
      </c>
      <c r="AR182" s="53">
        <f t="shared" si="63"/>
        <v>0</v>
      </c>
      <c r="AS182" s="53">
        <f t="shared" si="63"/>
        <v>-1</v>
      </c>
      <c r="AT182" s="53">
        <f t="shared" si="63"/>
        <v>-1</v>
      </c>
      <c r="AU182" s="53">
        <f t="shared" ref="AU182:BE182" si="68">IF($E182+$G182-1&lt;AU$3,-1,AU$3-$E182-$J182+1)</f>
        <v>-1</v>
      </c>
      <c r="AV182" s="53">
        <f t="shared" si="68"/>
        <v>-1</v>
      </c>
      <c r="AW182" s="53">
        <f t="shared" si="68"/>
        <v>-1</v>
      </c>
      <c r="AX182" s="53">
        <f t="shared" si="68"/>
        <v>-1</v>
      </c>
      <c r="AY182" s="53">
        <f t="shared" si="68"/>
        <v>-1</v>
      </c>
      <c r="AZ182" s="53">
        <f t="shared" si="68"/>
        <v>-1</v>
      </c>
      <c r="BA182" s="53">
        <f t="shared" si="68"/>
        <v>-1</v>
      </c>
      <c r="BB182" s="53">
        <f t="shared" si="68"/>
        <v>-1</v>
      </c>
      <c r="BC182" s="53">
        <f t="shared" si="68"/>
        <v>-1</v>
      </c>
      <c r="BD182" s="53">
        <f t="shared" si="68"/>
        <v>-1</v>
      </c>
      <c r="BE182" s="53">
        <f t="shared" si="68"/>
        <v>-1</v>
      </c>
      <c r="BG182" s="65">
        <f t="shared" si="66"/>
        <v>0</v>
      </c>
      <c r="BH182" s="65">
        <f t="shared" si="66"/>
        <v>-1</v>
      </c>
      <c r="BI182" s="65">
        <f t="shared" si="66"/>
        <v>-1</v>
      </c>
      <c r="BJ182" s="65">
        <f t="shared" si="66"/>
        <v>-1</v>
      </c>
      <c r="BK182" s="65">
        <f t="shared" si="66"/>
        <v>-1</v>
      </c>
      <c r="BL182" s="65">
        <f t="shared" si="66"/>
        <v>-1</v>
      </c>
      <c r="BM182" s="65">
        <f t="shared" si="66"/>
        <v>-1</v>
      </c>
      <c r="BN182" s="65">
        <f t="shared" si="66"/>
        <v>-1</v>
      </c>
      <c r="BO182" s="65">
        <f t="shared" si="66"/>
        <v>-1</v>
      </c>
      <c r="BP182" s="65">
        <f t="shared" si="66"/>
        <v>-1</v>
      </c>
      <c r="BQ182" s="65">
        <f t="shared" si="66"/>
        <v>-1</v>
      </c>
      <c r="BR182" s="65">
        <f t="shared" si="65"/>
        <v>-1</v>
      </c>
      <c r="BS182" s="65">
        <f t="shared" si="65"/>
        <v>-1</v>
      </c>
      <c r="BT182" s="65">
        <f t="shared" si="65"/>
        <v>-1</v>
      </c>
      <c r="BV182" s="163">
        <f t="shared" si="64"/>
        <v>0</v>
      </c>
      <c r="BW182" s="163">
        <f t="shared" si="64"/>
        <v>0</v>
      </c>
      <c r="BX182" s="163">
        <f t="shared" si="64"/>
        <v>0</v>
      </c>
      <c r="BY182" s="163">
        <f t="shared" si="64"/>
        <v>0</v>
      </c>
      <c r="BZ182" s="163">
        <f t="shared" si="64"/>
        <v>0</v>
      </c>
      <c r="CA182" s="163">
        <f t="shared" si="64"/>
        <v>0</v>
      </c>
      <c r="CB182" s="163">
        <f t="shared" si="64"/>
        <v>0</v>
      </c>
      <c r="CC182" s="163">
        <f t="shared" si="64"/>
        <v>0</v>
      </c>
      <c r="CD182" s="163">
        <f t="shared" si="64"/>
        <v>0</v>
      </c>
      <c r="CE182" s="163">
        <f t="shared" si="64"/>
        <v>0</v>
      </c>
      <c r="CF182" s="163">
        <f t="shared" si="64"/>
        <v>0</v>
      </c>
      <c r="CG182" s="163">
        <f t="shared" si="64"/>
        <v>0</v>
      </c>
      <c r="CH182" s="163">
        <f t="shared" si="64"/>
        <v>0</v>
      </c>
    </row>
    <row r="183" spans="2:86" ht="24" customHeight="1">
      <c r="B183" s="1172"/>
      <c r="C183" s="330">
        <v>179</v>
      </c>
      <c r="D183" s="351" t="str">
        <f>IF('入力③（固定資産台帳）'!CD183=1,'入力③（固定資産台帳）'!C183,"")</f>
        <v/>
      </c>
      <c r="E183" s="352">
        <f>IF('入力③（固定資産台帳）'!CD183=1,'入力③（固定資産台帳）'!D183,0)</f>
        <v>0</v>
      </c>
      <c r="F183" s="353">
        <f>IF('入力③（固定資産台帳）'!CD183=1,'入力③（固定資産台帳）'!F183,0)</f>
        <v>0</v>
      </c>
      <c r="G183" s="60"/>
      <c r="H183" s="60" t="s">
        <v>127</v>
      </c>
      <c r="I183" s="63"/>
      <c r="J183" s="172"/>
      <c r="K183" s="169"/>
      <c r="L183" s="209">
        <f t="shared" si="59"/>
        <v>0</v>
      </c>
      <c r="M183" s="209">
        <f t="shared" si="59"/>
        <v>0</v>
      </c>
      <c r="N183" s="209">
        <f t="shared" si="59"/>
        <v>0</v>
      </c>
      <c r="O183" s="209">
        <f t="shared" si="59"/>
        <v>0</v>
      </c>
      <c r="P183" s="209">
        <f t="shared" si="59"/>
        <v>0</v>
      </c>
      <c r="Q183" s="209">
        <f t="shared" si="59"/>
        <v>0</v>
      </c>
      <c r="R183" s="209">
        <f t="shared" si="59"/>
        <v>0</v>
      </c>
      <c r="S183" s="209">
        <f t="shared" si="59"/>
        <v>0</v>
      </c>
      <c r="T183" s="209">
        <f t="shared" si="58"/>
        <v>0</v>
      </c>
      <c r="U183" s="209">
        <f t="shared" si="58"/>
        <v>0</v>
      </c>
      <c r="V183" s="209">
        <f t="shared" si="58"/>
        <v>0</v>
      </c>
      <c r="W183" s="209">
        <f t="shared" si="58"/>
        <v>0</v>
      </c>
      <c r="X183" s="210">
        <f t="shared" si="58"/>
        <v>0</v>
      </c>
      <c r="Y183" s="211">
        <f t="shared" si="47"/>
        <v>0</v>
      </c>
      <c r="Z183" s="209">
        <f t="shared" si="47"/>
        <v>0</v>
      </c>
      <c r="AA183" s="209">
        <f t="shared" si="47"/>
        <v>0</v>
      </c>
      <c r="AB183" s="209">
        <f t="shared" si="47"/>
        <v>0</v>
      </c>
      <c r="AC183" s="209">
        <f t="shared" si="47"/>
        <v>0</v>
      </c>
      <c r="AD183" s="209">
        <f t="shared" si="47"/>
        <v>0</v>
      </c>
      <c r="AE183" s="209">
        <f t="shared" si="46"/>
        <v>0</v>
      </c>
      <c r="AF183" s="209">
        <f t="shared" si="46"/>
        <v>0</v>
      </c>
      <c r="AG183" s="209">
        <f t="shared" si="46"/>
        <v>0</v>
      </c>
      <c r="AH183" s="209">
        <f t="shared" si="46"/>
        <v>0</v>
      </c>
      <c r="AI183" s="209">
        <f t="shared" si="46"/>
        <v>0</v>
      </c>
      <c r="AJ183" s="209">
        <f t="shared" si="67"/>
        <v>0</v>
      </c>
      <c r="AK183" s="209">
        <f t="shared" si="67"/>
        <v>0</v>
      </c>
      <c r="AL183" s="210">
        <f t="shared" si="67"/>
        <v>0</v>
      </c>
      <c r="AP183" s="53">
        <f t="shared" ref="AP183:AP266" si="69">VLOOKUP(H183,$AN$3:$AO$4,2,FALSE)</f>
        <v>1</v>
      </c>
      <c r="AQ183" s="163" t="e">
        <f t="shared" si="35"/>
        <v>#NUM!</v>
      </c>
      <c r="AR183" s="53">
        <f t="shared" ref="AR183:BE194" si="70">IF($E183+$G183-1&lt;AR$3,-1,AR$3-$E183-$J183+1)</f>
        <v>0</v>
      </c>
      <c r="AS183" s="53">
        <f t="shared" si="70"/>
        <v>-1</v>
      </c>
      <c r="AT183" s="53">
        <f t="shared" si="70"/>
        <v>-1</v>
      </c>
      <c r="AU183" s="53">
        <f t="shared" si="70"/>
        <v>-1</v>
      </c>
      <c r="AV183" s="53">
        <f t="shared" si="70"/>
        <v>-1</v>
      </c>
      <c r="AW183" s="53">
        <f t="shared" si="70"/>
        <v>-1</v>
      </c>
      <c r="AX183" s="53">
        <f t="shared" si="70"/>
        <v>-1</v>
      </c>
      <c r="AY183" s="53">
        <f t="shared" si="70"/>
        <v>-1</v>
      </c>
      <c r="AZ183" s="53">
        <f t="shared" si="70"/>
        <v>-1</v>
      </c>
      <c r="BA183" s="53">
        <f t="shared" si="70"/>
        <v>-1</v>
      </c>
      <c r="BB183" s="53">
        <f t="shared" si="70"/>
        <v>-1</v>
      </c>
      <c r="BC183" s="53">
        <f t="shared" si="70"/>
        <v>-1</v>
      </c>
      <c r="BD183" s="53">
        <f t="shared" si="70"/>
        <v>-1</v>
      </c>
      <c r="BE183" s="53">
        <f t="shared" si="70"/>
        <v>-1</v>
      </c>
      <c r="BG183" s="65">
        <f t="shared" si="66"/>
        <v>0</v>
      </c>
      <c r="BH183" s="65">
        <f t="shared" si="66"/>
        <v>-1</v>
      </c>
      <c r="BI183" s="65">
        <f t="shared" si="66"/>
        <v>-1</v>
      </c>
      <c r="BJ183" s="65">
        <f t="shared" si="66"/>
        <v>-1</v>
      </c>
      <c r="BK183" s="65">
        <f t="shared" si="66"/>
        <v>-1</v>
      </c>
      <c r="BL183" s="65">
        <f t="shared" si="66"/>
        <v>-1</v>
      </c>
      <c r="BM183" s="65">
        <f t="shared" si="66"/>
        <v>-1</v>
      </c>
      <c r="BN183" s="65">
        <f t="shared" si="66"/>
        <v>-1</v>
      </c>
      <c r="BO183" s="65">
        <f t="shared" si="66"/>
        <v>-1</v>
      </c>
      <c r="BP183" s="65">
        <f t="shared" si="66"/>
        <v>-1</v>
      </c>
      <c r="BQ183" s="65">
        <f t="shared" si="66"/>
        <v>-1</v>
      </c>
      <c r="BR183" s="65">
        <f t="shared" si="65"/>
        <v>-1</v>
      </c>
      <c r="BS183" s="65">
        <f t="shared" si="65"/>
        <v>-1</v>
      </c>
      <c r="BT183" s="65">
        <f t="shared" si="65"/>
        <v>-1</v>
      </c>
      <c r="BV183" s="163">
        <f t="shared" si="64"/>
        <v>0</v>
      </c>
      <c r="BW183" s="163">
        <f t="shared" si="64"/>
        <v>0</v>
      </c>
      <c r="BX183" s="163">
        <f t="shared" si="64"/>
        <v>0</v>
      </c>
      <c r="BY183" s="163">
        <f t="shared" si="64"/>
        <v>0</v>
      </c>
      <c r="BZ183" s="163">
        <f t="shared" si="64"/>
        <v>0</v>
      </c>
      <c r="CA183" s="163">
        <f t="shared" si="64"/>
        <v>0</v>
      </c>
      <c r="CB183" s="163">
        <f t="shared" si="64"/>
        <v>0</v>
      </c>
      <c r="CC183" s="163">
        <f t="shared" si="64"/>
        <v>0</v>
      </c>
      <c r="CD183" s="163">
        <f t="shared" si="64"/>
        <v>0</v>
      </c>
      <c r="CE183" s="163">
        <f t="shared" si="64"/>
        <v>0</v>
      </c>
      <c r="CF183" s="163">
        <f t="shared" si="64"/>
        <v>0</v>
      </c>
      <c r="CG183" s="163">
        <f t="shared" si="64"/>
        <v>0</v>
      </c>
      <c r="CH183" s="163">
        <f t="shared" si="64"/>
        <v>0</v>
      </c>
    </row>
    <row r="184" spans="2:86" ht="24" customHeight="1">
      <c r="B184" s="1172"/>
      <c r="C184" s="330">
        <v>180</v>
      </c>
      <c r="D184" s="351" t="str">
        <f>IF('入力③（固定資産台帳）'!CD184=1,'入力③（固定資産台帳）'!C184,"")</f>
        <v/>
      </c>
      <c r="E184" s="352">
        <f>IF('入力③（固定資産台帳）'!CD184=1,'入力③（固定資産台帳）'!D184,0)</f>
        <v>0</v>
      </c>
      <c r="F184" s="353">
        <f>IF('入力③（固定資産台帳）'!CD184=1,'入力③（固定資産台帳）'!F184,0)</f>
        <v>0</v>
      </c>
      <c r="G184" s="60"/>
      <c r="H184" s="60" t="s">
        <v>127</v>
      </c>
      <c r="I184" s="63"/>
      <c r="J184" s="172"/>
      <c r="K184" s="169"/>
      <c r="L184" s="209">
        <f t="shared" si="59"/>
        <v>0</v>
      </c>
      <c r="M184" s="209">
        <f t="shared" si="59"/>
        <v>0</v>
      </c>
      <c r="N184" s="209">
        <f t="shared" si="59"/>
        <v>0</v>
      </c>
      <c r="O184" s="209">
        <f t="shared" si="59"/>
        <v>0</v>
      </c>
      <c r="P184" s="209">
        <f t="shared" si="59"/>
        <v>0</v>
      </c>
      <c r="Q184" s="209">
        <f t="shared" si="59"/>
        <v>0</v>
      </c>
      <c r="R184" s="209">
        <f t="shared" si="59"/>
        <v>0</v>
      </c>
      <c r="S184" s="209">
        <f t="shared" si="59"/>
        <v>0</v>
      </c>
      <c r="T184" s="209">
        <f t="shared" si="58"/>
        <v>0</v>
      </c>
      <c r="U184" s="209">
        <f t="shared" si="58"/>
        <v>0</v>
      </c>
      <c r="V184" s="209">
        <f t="shared" si="58"/>
        <v>0</v>
      </c>
      <c r="W184" s="209">
        <f t="shared" si="58"/>
        <v>0</v>
      </c>
      <c r="X184" s="210">
        <f t="shared" si="58"/>
        <v>0</v>
      </c>
      <c r="Y184" s="211">
        <f t="shared" si="47"/>
        <v>0</v>
      </c>
      <c r="Z184" s="209">
        <f t="shared" si="47"/>
        <v>0</v>
      </c>
      <c r="AA184" s="209">
        <f t="shared" si="47"/>
        <v>0</v>
      </c>
      <c r="AB184" s="209">
        <f t="shared" si="47"/>
        <v>0</v>
      </c>
      <c r="AC184" s="209">
        <f t="shared" si="47"/>
        <v>0</v>
      </c>
      <c r="AD184" s="209">
        <f t="shared" si="47"/>
        <v>0</v>
      </c>
      <c r="AE184" s="209">
        <f t="shared" si="46"/>
        <v>0</v>
      </c>
      <c r="AF184" s="209">
        <f t="shared" si="46"/>
        <v>0</v>
      </c>
      <c r="AG184" s="209">
        <f t="shared" si="46"/>
        <v>0</v>
      </c>
      <c r="AH184" s="209">
        <f t="shared" si="46"/>
        <v>0</v>
      </c>
      <c r="AI184" s="209">
        <f t="shared" si="46"/>
        <v>0</v>
      </c>
      <c r="AJ184" s="209">
        <f t="shared" si="67"/>
        <v>0</v>
      </c>
      <c r="AK184" s="209">
        <f t="shared" si="67"/>
        <v>0</v>
      </c>
      <c r="AL184" s="210">
        <f t="shared" si="67"/>
        <v>0</v>
      </c>
      <c r="AP184" s="53">
        <f t="shared" si="69"/>
        <v>1</v>
      </c>
      <c r="AQ184" s="163" t="e">
        <f t="shared" ref="AQ184:AQ194" si="71">-PMT(I184/100,(G184-J184),F184)</f>
        <v>#NUM!</v>
      </c>
      <c r="AR184" s="53">
        <f t="shared" si="70"/>
        <v>0</v>
      </c>
      <c r="AS184" s="53">
        <f t="shared" si="70"/>
        <v>-1</v>
      </c>
      <c r="AT184" s="53">
        <f t="shared" si="70"/>
        <v>-1</v>
      </c>
      <c r="AU184" s="53">
        <f t="shared" si="70"/>
        <v>-1</v>
      </c>
      <c r="AV184" s="53">
        <f t="shared" si="70"/>
        <v>-1</v>
      </c>
      <c r="AW184" s="53">
        <f t="shared" si="70"/>
        <v>-1</v>
      </c>
      <c r="AX184" s="53">
        <f t="shared" si="70"/>
        <v>-1</v>
      </c>
      <c r="AY184" s="53">
        <f t="shared" si="70"/>
        <v>-1</v>
      </c>
      <c r="AZ184" s="53">
        <f t="shared" si="70"/>
        <v>-1</v>
      </c>
      <c r="BA184" s="53">
        <f t="shared" si="70"/>
        <v>-1</v>
      </c>
      <c r="BB184" s="53">
        <f t="shared" si="70"/>
        <v>-1</v>
      </c>
      <c r="BC184" s="53">
        <f t="shared" si="70"/>
        <v>-1</v>
      </c>
      <c r="BD184" s="53">
        <f t="shared" si="70"/>
        <v>-1</v>
      </c>
      <c r="BE184" s="53">
        <f t="shared" si="70"/>
        <v>-1</v>
      </c>
      <c r="BG184" s="65">
        <f t="shared" si="66"/>
        <v>0</v>
      </c>
      <c r="BH184" s="65">
        <f t="shared" si="66"/>
        <v>-1</v>
      </c>
      <c r="BI184" s="65">
        <f t="shared" si="66"/>
        <v>-1</v>
      </c>
      <c r="BJ184" s="65">
        <f t="shared" si="66"/>
        <v>-1</v>
      </c>
      <c r="BK184" s="65">
        <f t="shared" si="66"/>
        <v>-1</v>
      </c>
      <c r="BL184" s="65">
        <f t="shared" si="66"/>
        <v>-1</v>
      </c>
      <c r="BM184" s="65">
        <f t="shared" si="66"/>
        <v>-1</v>
      </c>
      <c r="BN184" s="65">
        <f t="shared" si="66"/>
        <v>-1</v>
      </c>
      <c r="BO184" s="65">
        <f t="shared" si="66"/>
        <v>-1</v>
      </c>
      <c r="BP184" s="65">
        <f t="shared" si="66"/>
        <v>-1</v>
      </c>
      <c r="BQ184" s="65">
        <f t="shared" si="66"/>
        <v>-1</v>
      </c>
      <c r="BR184" s="65">
        <f t="shared" si="65"/>
        <v>-1</v>
      </c>
      <c r="BS184" s="65">
        <f t="shared" si="65"/>
        <v>-1</v>
      </c>
      <c r="BT184" s="65">
        <f t="shared" si="65"/>
        <v>-1</v>
      </c>
      <c r="BV184" s="163">
        <f t="shared" ref="BV184:CH199" si="72">IF(BG184&lt;0,0,IF(BG184=0,$F184,BU184-Y184))</f>
        <v>0</v>
      </c>
      <c r="BW184" s="163">
        <f t="shared" si="72"/>
        <v>0</v>
      </c>
      <c r="BX184" s="163">
        <f t="shared" si="72"/>
        <v>0</v>
      </c>
      <c r="BY184" s="163">
        <f t="shared" si="72"/>
        <v>0</v>
      </c>
      <c r="BZ184" s="163">
        <f t="shared" si="72"/>
        <v>0</v>
      </c>
      <c r="CA184" s="163">
        <f t="shared" si="72"/>
        <v>0</v>
      </c>
      <c r="CB184" s="163">
        <f t="shared" si="72"/>
        <v>0</v>
      </c>
      <c r="CC184" s="163">
        <f t="shared" si="72"/>
        <v>0</v>
      </c>
      <c r="CD184" s="163">
        <f t="shared" si="72"/>
        <v>0</v>
      </c>
      <c r="CE184" s="163">
        <f t="shared" si="72"/>
        <v>0</v>
      </c>
      <c r="CF184" s="163">
        <f t="shared" si="72"/>
        <v>0</v>
      </c>
      <c r="CG184" s="163">
        <f t="shared" si="72"/>
        <v>0</v>
      </c>
      <c r="CH184" s="163">
        <f t="shared" si="72"/>
        <v>0</v>
      </c>
    </row>
    <row r="185" spans="2:86" ht="24" customHeight="1">
      <c r="B185" s="1172"/>
      <c r="C185" s="330">
        <v>181</v>
      </c>
      <c r="D185" s="351" t="str">
        <f>IF('入力③（固定資産台帳）'!CD185=1,'入力③（固定資産台帳）'!C185,"")</f>
        <v/>
      </c>
      <c r="E185" s="352">
        <f>IF('入力③（固定資産台帳）'!CD185=1,'入力③（固定資産台帳）'!D185,0)</f>
        <v>0</v>
      </c>
      <c r="F185" s="353">
        <f>IF('入力③（固定資産台帳）'!CD185=1,'入力③（固定資産台帳）'!F185,0)</f>
        <v>0</v>
      </c>
      <c r="G185" s="60"/>
      <c r="H185" s="60" t="s">
        <v>127</v>
      </c>
      <c r="I185" s="63"/>
      <c r="J185" s="172"/>
      <c r="K185" s="169"/>
      <c r="L185" s="209">
        <f t="shared" si="59"/>
        <v>0</v>
      </c>
      <c r="M185" s="209">
        <f t="shared" si="59"/>
        <v>0</v>
      </c>
      <c r="N185" s="209">
        <f t="shared" si="59"/>
        <v>0</v>
      </c>
      <c r="O185" s="209">
        <f t="shared" si="59"/>
        <v>0</v>
      </c>
      <c r="P185" s="209">
        <f t="shared" si="59"/>
        <v>0</v>
      </c>
      <c r="Q185" s="209">
        <f t="shared" si="59"/>
        <v>0</v>
      </c>
      <c r="R185" s="209">
        <f t="shared" si="59"/>
        <v>0</v>
      </c>
      <c r="S185" s="209">
        <f t="shared" si="59"/>
        <v>0</v>
      </c>
      <c r="T185" s="209">
        <f t="shared" si="58"/>
        <v>0</v>
      </c>
      <c r="U185" s="209">
        <f t="shared" si="58"/>
        <v>0</v>
      </c>
      <c r="V185" s="209">
        <f t="shared" si="58"/>
        <v>0</v>
      </c>
      <c r="W185" s="209">
        <f t="shared" si="58"/>
        <v>0</v>
      </c>
      <c r="X185" s="210">
        <f t="shared" si="58"/>
        <v>0</v>
      </c>
      <c r="Y185" s="211">
        <f t="shared" si="47"/>
        <v>0</v>
      </c>
      <c r="Z185" s="209">
        <f t="shared" si="47"/>
        <v>0</v>
      </c>
      <c r="AA185" s="209">
        <f t="shared" si="47"/>
        <v>0</v>
      </c>
      <c r="AB185" s="209">
        <f t="shared" si="47"/>
        <v>0</v>
      </c>
      <c r="AC185" s="209">
        <f t="shared" si="47"/>
        <v>0</v>
      </c>
      <c r="AD185" s="209">
        <f t="shared" si="47"/>
        <v>0</v>
      </c>
      <c r="AE185" s="209">
        <f t="shared" si="46"/>
        <v>0</v>
      </c>
      <c r="AF185" s="209">
        <f t="shared" si="46"/>
        <v>0</v>
      </c>
      <c r="AG185" s="209">
        <f t="shared" si="46"/>
        <v>0</v>
      </c>
      <c r="AH185" s="209">
        <f t="shared" si="46"/>
        <v>0</v>
      </c>
      <c r="AI185" s="209">
        <f t="shared" si="46"/>
        <v>0</v>
      </c>
      <c r="AJ185" s="209">
        <f t="shared" si="67"/>
        <v>0</v>
      </c>
      <c r="AK185" s="209">
        <f t="shared" si="67"/>
        <v>0</v>
      </c>
      <c r="AL185" s="210">
        <f t="shared" si="67"/>
        <v>0</v>
      </c>
      <c r="AP185" s="53">
        <f t="shared" si="69"/>
        <v>1</v>
      </c>
      <c r="AQ185" s="163" t="e">
        <f t="shared" si="71"/>
        <v>#NUM!</v>
      </c>
      <c r="AR185" s="53">
        <f t="shared" si="70"/>
        <v>0</v>
      </c>
      <c r="AS185" s="53">
        <f t="shared" si="70"/>
        <v>-1</v>
      </c>
      <c r="AT185" s="53">
        <f t="shared" si="70"/>
        <v>-1</v>
      </c>
      <c r="AU185" s="53">
        <f t="shared" si="70"/>
        <v>-1</v>
      </c>
      <c r="AV185" s="53">
        <f t="shared" si="70"/>
        <v>-1</v>
      </c>
      <c r="AW185" s="53">
        <f t="shared" si="70"/>
        <v>-1</v>
      </c>
      <c r="AX185" s="53">
        <f t="shared" si="70"/>
        <v>-1</v>
      </c>
      <c r="AY185" s="53">
        <f t="shared" si="70"/>
        <v>-1</v>
      </c>
      <c r="AZ185" s="53">
        <f t="shared" si="70"/>
        <v>-1</v>
      </c>
      <c r="BA185" s="53">
        <f t="shared" si="70"/>
        <v>-1</v>
      </c>
      <c r="BB185" s="53">
        <f t="shared" si="70"/>
        <v>-1</v>
      </c>
      <c r="BC185" s="53">
        <f t="shared" si="70"/>
        <v>-1</v>
      </c>
      <c r="BD185" s="53">
        <f t="shared" si="70"/>
        <v>-1</v>
      </c>
      <c r="BE185" s="53">
        <f t="shared" si="70"/>
        <v>-1</v>
      </c>
      <c r="BG185" s="65">
        <f t="shared" si="66"/>
        <v>0</v>
      </c>
      <c r="BH185" s="65">
        <f t="shared" si="66"/>
        <v>-1</v>
      </c>
      <c r="BI185" s="65">
        <f t="shared" si="66"/>
        <v>-1</v>
      </c>
      <c r="BJ185" s="65">
        <f t="shared" si="66"/>
        <v>-1</v>
      </c>
      <c r="BK185" s="65">
        <f t="shared" si="66"/>
        <v>-1</v>
      </c>
      <c r="BL185" s="65">
        <f t="shared" si="66"/>
        <v>-1</v>
      </c>
      <c r="BM185" s="65">
        <f t="shared" si="66"/>
        <v>-1</v>
      </c>
      <c r="BN185" s="65">
        <f t="shared" si="66"/>
        <v>-1</v>
      </c>
      <c r="BO185" s="65">
        <f t="shared" si="66"/>
        <v>-1</v>
      </c>
      <c r="BP185" s="65">
        <f t="shared" si="66"/>
        <v>-1</v>
      </c>
      <c r="BQ185" s="65">
        <f t="shared" si="66"/>
        <v>-1</v>
      </c>
      <c r="BR185" s="65">
        <f t="shared" si="65"/>
        <v>-1</v>
      </c>
      <c r="BS185" s="65">
        <f t="shared" si="65"/>
        <v>-1</v>
      </c>
      <c r="BT185" s="65">
        <f t="shared" si="65"/>
        <v>-1</v>
      </c>
      <c r="BV185" s="163">
        <f t="shared" si="72"/>
        <v>0</v>
      </c>
      <c r="BW185" s="163">
        <f t="shared" si="72"/>
        <v>0</v>
      </c>
      <c r="BX185" s="163">
        <f t="shared" si="72"/>
        <v>0</v>
      </c>
      <c r="BY185" s="163">
        <f t="shared" si="72"/>
        <v>0</v>
      </c>
      <c r="BZ185" s="163">
        <f t="shared" si="72"/>
        <v>0</v>
      </c>
      <c r="CA185" s="163">
        <f t="shared" si="72"/>
        <v>0</v>
      </c>
      <c r="CB185" s="163">
        <f t="shared" si="72"/>
        <v>0</v>
      </c>
      <c r="CC185" s="163">
        <f t="shared" si="72"/>
        <v>0</v>
      </c>
      <c r="CD185" s="163">
        <f t="shared" si="72"/>
        <v>0</v>
      </c>
      <c r="CE185" s="163">
        <f t="shared" si="72"/>
        <v>0</v>
      </c>
      <c r="CF185" s="163">
        <f t="shared" si="72"/>
        <v>0</v>
      </c>
      <c r="CG185" s="163">
        <f t="shared" si="72"/>
        <v>0</v>
      </c>
      <c r="CH185" s="163">
        <f t="shared" si="72"/>
        <v>0</v>
      </c>
    </row>
    <row r="186" spans="2:86" ht="24" customHeight="1">
      <c r="B186" s="1172"/>
      <c r="C186" s="330">
        <v>182</v>
      </c>
      <c r="D186" s="351" t="str">
        <f>IF('入力③（固定資産台帳）'!CD186=1,'入力③（固定資産台帳）'!C186,"")</f>
        <v/>
      </c>
      <c r="E186" s="352">
        <f>IF('入力③（固定資産台帳）'!CD186=1,'入力③（固定資産台帳）'!D186,0)</f>
        <v>0</v>
      </c>
      <c r="F186" s="353">
        <f>IF('入力③（固定資産台帳）'!CD186=1,'入力③（固定資産台帳）'!F186,0)</f>
        <v>0</v>
      </c>
      <c r="G186" s="60"/>
      <c r="H186" s="60" t="s">
        <v>127</v>
      </c>
      <c r="I186" s="63"/>
      <c r="J186" s="172"/>
      <c r="K186" s="169"/>
      <c r="L186" s="209">
        <f t="shared" si="59"/>
        <v>0</v>
      </c>
      <c r="M186" s="209">
        <f t="shared" si="59"/>
        <v>0</v>
      </c>
      <c r="N186" s="209">
        <f t="shared" si="59"/>
        <v>0</v>
      </c>
      <c r="O186" s="209">
        <f t="shared" si="59"/>
        <v>0</v>
      </c>
      <c r="P186" s="209">
        <f t="shared" si="59"/>
        <v>0</v>
      </c>
      <c r="Q186" s="209">
        <f t="shared" si="59"/>
        <v>0</v>
      </c>
      <c r="R186" s="209">
        <f t="shared" si="59"/>
        <v>0</v>
      </c>
      <c r="S186" s="209">
        <f t="shared" si="59"/>
        <v>0</v>
      </c>
      <c r="T186" s="209">
        <f t="shared" si="58"/>
        <v>0</v>
      </c>
      <c r="U186" s="209">
        <f t="shared" si="58"/>
        <v>0</v>
      </c>
      <c r="V186" s="209">
        <f t="shared" si="58"/>
        <v>0</v>
      </c>
      <c r="W186" s="209">
        <f t="shared" si="58"/>
        <v>0</v>
      </c>
      <c r="X186" s="210">
        <f t="shared" si="58"/>
        <v>0</v>
      </c>
      <c r="Y186" s="211">
        <f t="shared" si="47"/>
        <v>0</v>
      </c>
      <c r="Z186" s="209">
        <f t="shared" si="47"/>
        <v>0</v>
      </c>
      <c r="AA186" s="209">
        <f t="shared" si="47"/>
        <v>0</v>
      </c>
      <c r="AB186" s="209">
        <f t="shared" si="47"/>
        <v>0</v>
      </c>
      <c r="AC186" s="209">
        <f t="shared" si="47"/>
        <v>0</v>
      </c>
      <c r="AD186" s="209">
        <f t="shared" si="47"/>
        <v>0</v>
      </c>
      <c r="AE186" s="209">
        <f t="shared" si="46"/>
        <v>0</v>
      </c>
      <c r="AF186" s="209">
        <f t="shared" si="46"/>
        <v>0</v>
      </c>
      <c r="AG186" s="209">
        <f t="shared" si="46"/>
        <v>0</v>
      </c>
      <c r="AH186" s="209">
        <f t="shared" si="46"/>
        <v>0</v>
      </c>
      <c r="AI186" s="209">
        <f t="shared" si="46"/>
        <v>0</v>
      </c>
      <c r="AJ186" s="209">
        <f t="shared" si="67"/>
        <v>0</v>
      </c>
      <c r="AK186" s="209">
        <f t="shared" si="67"/>
        <v>0</v>
      </c>
      <c r="AL186" s="210">
        <f t="shared" si="67"/>
        <v>0</v>
      </c>
      <c r="AP186" s="53">
        <f t="shared" si="69"/>
        <v>1</v>
      </c>
      <c r="AQ186" s="163" t="e">
        <f t="shared" si="71"/>
        <v>#NUM!</v>
      </c>
      <c r="AR186" s="53">
        <f t="shared" si="70"/>
        <v>0</v>
      </c>
      <c r="AS186" s="53">
        <f t="shared" si="70"/>
        <v>-1</v>
      </c>
      <c r="AT186" s="53">
        <f t="shared" si="70"/>
        <v>-1</v>
      </c>
      <c r="AU186" s="53">
        <f t="shared" si="70"/>
        <v>-1</v>
      </c>
      <c r="AV186" s="53">
        <f t="shared" si="70"/>
        <v>-1</v>
      </c>
      <c r="AW186" s="53">
        <f t="shared" si="70"/>
        <v>-1</v>
      </c>
      <c r="AX186" s="53">
        <f t="shared" si="70"/>
        <v>-1</v>
      </c>
      <c r="AY186" s="53">
        <f t="shared" si="70"/>
        <v>-1</v>
      </c>
      <c r="AZ186" s="53">
        <f t="shared" si="70"/>
        <v>-1</v>
      </c>
      <c r="BA186" s="53">
        <f t="shared" si="70"/>
        <v>-1</v>
      </c>
      <c r="BB186" s="53">
        <f t="shared" si="70"/>
        <v>-1</v>
      </c>
      <c r="BC186" s="53">
        <f t="shared" si="70"/>
        <v>-1</v>
      </c>
      <c r="BD186" s="53">
        <f t="shared" si="70"/>
        <v>-1</v>
      </c>
      <c r="BE186" s="53">
        <f t="shared" si="70"/>
        <v>-1</v>
      </c>
      <c r="BG186" s="65">
        <f t="shared" si="66"/>
        <v>0</v>
      </c>
      <c r="BH186" s="65">
        <f t="shared" si="66"/>
        <v>-1</v>
      </c>
      <c r="BI186" s="65">
        <f t="shared" si="66"/>
        <v>-1</v>
      </c>
      <c r="BJ186" s="65">
        <f t="shared" si="66"/>
        <v>-1</v>
      </c>
      <c r="BK186" s="65">
        <f t="shared" si="66"/>
        <v>-1</v>
      </c>
      <c r="BL186" s="65">
        <f t="shared" si="66"/>
        <v>-1</v>
      </c>
      <c r="BM186" s="65">
        <f t="shared" si="66"/>
        <v>-1</v>
      </c>
      <c r="BN186" s="65">
        <f t="shared" si="66"/>
        <v>-1</v>
      </c>
      <c r="BO186" s="65">
        <f t="shared" si="66"/>
        <v>-1</v>
      </c>
      <c r="BP186" s="65">
        <f t="shared" si="66"/>
        <v>-1</v>
      </c>
      <c r="BQ186" s="65">
        <f t="shared" si="66"/>
        <v>-1</v>
      </c>
      <c r="BR186" s="65">
        <f t="shared" si="65"/>
        <v>-1</v>
      </c>
      <c r="BS186" s="65">
        <f t="shared" si="65"/>
        <v>-1</v>
      </c>
      <c r="BT186" s="65">
        <f t="shared" si="65"/>
        <v>-1</v>
      </c>
      <c r="BV186" s="163">
        <f t="shared" si="72"/>
        <v>0</v>
      </c>
      <c r="BW186" s="163">
        <f t="shared" si="72"/>
        <v>0</v>
      </c>
      <c r="BX186" s="163">
        <f t="shared" si="72"/>
        <v>0</v>
      </c>
      <c r="BY186" s="163">
        <f t="shared" si="72"/>
        <v>0</v>
      </c>
      <c r="BZ186" s="163">
        <f t="shared" si="72"/>
        <v>0</v>
      </c>
      <c r="CA186" s="163">
        <f t="shared" si="72"/>
        <v>0</v>
      </c>
      <c r="CB186" s="163">
        <f t="shared" si="72"/>
        <v>0</v>
      </c>
      <c r="CC186" s="163">
        <f t="shared" si="72"/>
        <v>0</v>
      </c>
      <c r="CD186" s="163">
        <f t="shared" si="72"/>
        <v>0</v>
      </c>
      <c r="CE186" s="163">
        <f t="shared" si="72"/>
        <v>0</v>
      </c>
      <c r="CF186" s="163">
        <f t="shared" si="72"/>
        <v>0</v>
      </c>
      <c r="CG186" s="163">
        <f t="shared" si="72"/>
        <v>0</v>
      </c>
      <c r="CH186" s="163">
        <f t="shared" si="72"/>
        <v>0</v>
      </c>
    </row>
    <row r="187" spans="2:86" ht="24" customHeight="1">
      <c r="B187" s="1172"/>
      <c r="C187" s="330">
        <v>183</v>
      </c>
      <c r="D187" s="351" t="str">
        <f>IF('入力③（固定資産台帳）'!CD187=1,'入力③（固定資産台帳）'!C187,"")</f>
        <v/>
      </c>
      <c r="E187" s="352">
        <f>IF('入力③（固定資産台帳）'!CD187=1,'入力③（固定資産台帳）'!D187,0)</f>
        <v>0</v>
      </c>
      <c r="F187" s="353">
        <f>IF('入力③（固定資産台帳）'!CD187=1,'入力③（固定資産台帳）'!F187,0)</f>
        <v>0</v>
      </c>
      <c r="G187" s="60"/>
      <c r="H187" s="60" t="s">
        <v>127</v>
      </c>
      <c r="I187" s="63"/>
      <c r="J187" s="172"/>
      <c r="K187" s="169"/>
      <c r="L187" s="209">
        <f t="shared" si="59"/>
        <v>0</v>
      </c>
      <c r="M187" s="209">
        <f t="shared" si="59"/>
        <v>0</v>
      </c>
      <c r="N187" s="209">
        <f t="shared" si="59"/>
        <v>0</v>
      </c>
      <c r="O187" s="209">
        <f t="shared" si="59"/>
        <v>0</v>
      </c>
      <c r="P187" s="209">
        <f t="shared" si="59"/>
        <v>0</v>
      </c>
      <c r="Q187" s="209">
        <f t="shared" si="59"/>
        <v>0</v>
      </c>
      <c r="R187" s="209">
        <f t="shared" si="59"/>
        <v>0</v>
      </c>
      <c r="S187" s="209">
        <f t="shared" si="59"/>
        <v>0</v>
      </c>
      <c r="T187" s="209">
        <f t="shared" si="58"/>
        <v>0</v>
      </c>
      <c r="U187" s="209">
        <f t="shared" si="58"/>
        <v>0</v>
      </c>
      <c r="V187" s="209">
        <f t="shared" si="58"/>
        <v>0</v>
      </c>
      <c r="W187" s="209">
        <f t="shared" si="58"/>
        <v>0</v>
      </c>
      <c r="X187" s="210">
        <f t="shared" si="58"/>
        <v>0</v>
      </c>
      <c r="Y187" s="211">
        <f t="shared" si="47"/>
        <v>0</v>
      </c>
      <c r="Z187" s="209">
        <f t="shared" si="47"/>
        <v>0</v>
      </c>
      <c r="AA187" s="209">
        <f t="shared" si="47"/>
        <v>0</v>
      </c>
      <c r="AB187" s="209">
        <f t="shared" si="47"/>
        <v>0</v>
      </c>
      <c r="AC187" s="209">
        <f t="shared" si="47"/>
        <v>0</v>
      </c>
      <c r="AD187" s="209">
        <f t="shared" si="47"/>
        <v>0</v>
      </c>
      <c r="AE187" s="209">
        <f t="shared" si="46"/>
        <v>0</v>
      </c>
      <c r="AF187" s="209">
        <f t="shared" si="46"/>
        <v>0</v>
      </c>
      <c r="AG187" s="209">
        <f t="shared" si="46"/>
        <v>0</v>
      </c>
      <c r="AH187" s="209">
        <f t="shared" si="46"/>
        <v>0</v>
      </c>
      <c r="AI187" s="209">
        <f t="shared" si="46"/>
        <v>0</v>
      </c>
      <c r="AJ187" s="209">
        <f t="shared" si="67"/>
        <v>0</v>
      </c>
      <c r="AK187" s="209">
        <f t="shared" si="67"/>
        <v>0</v>
      </c>
      <c r="AL187" s="210">
        <f t="shared" si="67"/>
        <v>0</v>
      </c>
      <c r="AP187" s="53">
        <f t="shared" si="69"/>
        <v>1</v>
      </c>
      <c r="AQ187" s="163" t="e">
        <f t="shared" si="71"/>
        <v>#NUM!</v>
      </c>
      <c r="AR187" s="53">
        <f t="shared" si="70"/>
        <v>0</v>
      </c>
      <c r="AS187" s="53">
        <f t="shared" si="70"/>
        <v>-1</v>
      </c>
      <c r="AT187" s="53">
        <f t="shared" si="70"/>
        <v>-1</v>
      </c>
      <c r="AU187" s="53">
        <f t="shared" si="70"/>
        <v>-1</v>
      </c>
      <c r="AV187" s="53">
        <f t="shared" si="70"/>
        <v>-1</v>
      </c>
      <c r="AW187" s="53">
        <f t="shared" si="70"/>
        <v>-1</v>
      </c>
      <c r="AX187" s="53">
        <f t="shared" si="70"/>
        <v>-1</v>
      </c>
      <c r="AY187" s="53">
        <f t="shared" si="70"/>
        <v>-1</v>
      </c>
      <c r="AZ187" s="53">
        <f t="shared" si="70"/>
        <v>-1</v>
      </c>
      <c r="BA187" s="53">
        <f t="shared" si="70"/>
        <v>-1</v>
      </c>
      <c r="BB187" s="53">
        <f t="shared" si="70"/>
        <v>-1</v>
      </c>
      <c r="BC187" s="53">
        <f t="shared" si="70"/>
        <v>-1</v>
      </c>
      <c r="BD187" s="53">
        <f t="shared" si="70"/>
        <v>-1</v>
      </c>
      <c r="BE187" s="53">
        <f t="shared" si="70"/>
        <v>-1</v>
      </c>
      <c r="BG187" s="65">
        <f t="shared" si="66"/>
        <v>0</v>
      </c>
      <c r="BH187" s="65">
        <f t="shared" si="66"/>
        <v>-1</v>
      </c>
      <c r="BI187" s="65">
        <f t="shared" si="66"/>
        <v>-1</v>
      </c>
      <c r="BJ187" s="65">
        <f t="shared" si="66"/>
        <v>-1</v>
      </c>
      <c r="BK187" s="65">
        <f t="shared" si="66"/>
        <v>-1</v>
      </c>
      <c r="BL187" s="65">
        <f t="shared" si="66"/>
        <v>-1</v>
      </c>
      <c r="BM187" s="65">
        <f t="shared" si="66"/>
        <v>-1</v>
      </c>
      <c r="BN187" s="65">
        <f t="shared" si="66"/>
        <v>-1</v>
      </c>
      <c r="BO187" s="65">
        <f t="shared" si="66"/>
        <v>-1</v>
      </c>
      <c r="BP187" s="65">
        <f t="shared" si="66"/>
        <v>-1</v>
      </c>
      <c r="BQ187" s="65">
        <f t="shared" si="66"/>
        <v>-1</v>
      </c>
      <c r="BR187" s="65">
        <f t="shared" si="65"/>
        <v>-1</v>
      </c>
      <c r="BS187" s="65">
        <f t="shared" si="65"/>
        <v>-1</v>
      </c>
      <c r="BT187" s="65">
        <f t="shared" si="65"/>
        <v>-1</v>
      </c>
      <c r="BV187" s="163">
        <f t="shared" si="72"/>
        <v>0</v>
      </c>
      <c r="BW187" s="163">
        <f t="shared" si="72"/>
        <v>0</v>
      </c>
      <c r="BX187" s="163">
        <f t="shared" si="72"/>
        <v>0</v>
      </c>
      <c r="BY187" s="163">
        <f t="shared" si="72"/>
        <v>0</v>
      </c>
      <c r="BZ187" s="163">
        <f t="shared" si="72"/>
        <v>0</v>
      </c>
      <c r="CA187" s="163">
        <f t="shared" si="72"/>
        <v>0</v>
      </c>
      <c r="CB187" s="163">
        <f t="shared" si="72"/>
        <v>0</v>
      </c>
      <c r="CC187" s="163">
        <f t="shared" si="72"/>
        <v>0</v>
      </c>
      <c r="CD187" s="163">
        <f t="shared" si="72"/>
        <v>0</v>
      </c>
      <c r="CE187" s="163">
        <f t="shared" si="72"/>
        <v>0</v>
      </c>
      <c r="CF187" s="163">
        <f t="shared" si="72"/>
        <v>0</v>
      </c>
      <c r="CG187" s="163">
        <f t="shared" si="72"/>
        <v>0</v>
      </c>
      <c r="CH187" s="163">
        <f t="shared" si="72"/>
        <v>0</v>
      </c>
    </row>
    <row r="188" spans="2:86" ht="24" customHeight="1">
      <c r="B188" s="1172"/>
      <c r="C188" s="330">
        <v>184</v>
      </c>
      <c r="D188" s="351" t="str">
        <f>IF('入力③（固定資産台帳）'!CD188=1,'入力③（固定資産台帳）'!C188,"")</f>
        <v/>
      </c>
      <c r="E188" s="352">
        <f>IF('入力③（固定資産台帳）'!CD188=1,'入力③（固定資産台帳）'!D188,0)</f>
        <v>0</v>
      </c>
      <c r="F188" s="353">
        <f>IF('入力③（固定資産台帳）'!CD188=1,'入力③（固定資産台帳）'!F188,0)</f>
        <v>0</v>
      </c>
      <c r="G188" s="60"/>
      <c r="H188" s="60" t="s">
        <v>127</v>
      </c>
      <c r="I188" s="63"/>
      <c r="J188" s="172"/>
      <c r="K188" s="169"/>
      <c r="L188" s="209">
        <f t="shared" si="59"/>
        <v>0</v>
      </c>
      <c r="M188" s="209">
        <f t="shared" si="59"/>
        <v>0</v>
      </c>
      <c r="N188" s="209">
        <f t="shared" si="59"/>
        <v>0</v>
      </c>
      <c r="O188" s="209">
        <f t="shared" si="59"/>
        <v>0</v>
      </c>
      <c r="P188" s="209">
        <f t="shared" si="59"/>
        <v>0</v>
      </c>
      <c r="Q188" s="209">
        <f t="shared" si="59"/>
        <v>0</v>
      </c>
      <c r="R188" s="209">
        <f t="shared" si="59"/>
        <v>0</v>
      </c>
      <c r="S188" s="209">
        <f t="shared" si="59"/>
        <v>0</v>
      </c>
      <c r="T188" s="209">
        <f t="shared" si="58"/>
        <v>0</v>
      </c>
      <c r="U188" s="209">
        <f t="shared" si="58"/>
        <v>0</v>
      </c>
      <c r="V188" s="209">
        <f t="shared" si="58"/>
        <v>0</v>
      </c>
      <c r="W188" s="209">
        <f t="shared" si="58"/>
        <v>0</v>
      </c>
      <c r="X188" s="210">
        <f t="shared" si="58"/>
        <v>0</v>
      </c>
      <c r="Y188" s="211">
        <f t="shared" si="47"/>
        <v>0</v>
      </c>
      <c r="Z188" s="209">
        <f t="shared" si="47"/>
        <v>0</v>
      </c>
      <c r="AA188" s="209">
        <f t="shared" si="47"/>
        <v>0</v>
      </c>
      <c r="AB188" s="209">
        <f t="shared" si="47"/>
        <v>0</v>
      </c>
      <c r="AC188" s="209">
        <f t="shared" si="47"/>
        <v>0</v>
      </c>
      <c r="AD188" s="209">
        <f t="shared" si="47"/>
        <v>0</v>
      </c>
      <c r="AE188" s="209">
        <f t="shared" si="46"/>
        <v>0</v>
      </c>
      <c r="AF188" s="209">
        <f t="shared" si="46"/>
        <v>0</v>
      </c>
      <c r="AG188" s="209">
        <f t="shared" si="46"/>
        <v>0</v>
      </c>
      <c r="AH188" s="209">
        <f t="shared" si="46"/>
        <v>0</v>
      </c>
      <c r="AI188" s="209">
        <f t="shared" si="46"/>
        <v>0</v>
      </c>
      <c r="AJ188" s="209">
        <f t="shared" si="67"/>
        <v>0</v>
      </c>
      <c r="AK188" s="209">
        <f t="shared" si="67"/>
        <v>0</v>
      </c>
      <c r="AL188" s="210">
        <f t="shared" si="67"/>
        <v>0</v>
      </c>
      <c r="AP188" s="53">
        <f t="shared" si="69"/>
        <v>1</v>
      </c>
      <c r="AQ188" s="163" t="e">
        <f t="shared" si="71"/>
        <v>#NUM!</v>
      </c>
      <c r="AR188" s="53">
        <f t="shared" si="70"/>
        <v>0</v>
      </c>
      <c r="AS188" s="53">
        <f t="shared" si="70"/>
        <v>-1</v>
      </c>
      <c r="AT188" s="53">
        <f t="shared" si="70"/>
        <v>-1</v>
      </c>
      <c r="AU188" s="53">
        <f t="shared" si="70"/>
        <v>-1</v>
      </c>
      <c r="AV188" s="53">
        <f t="shared" si="70"/>
        <v>-1</v>
      </c>
      <c r="AW188" s="53">
        <f t="shared" si="70"/>
        <v>-1</v>
      </c>
      <c r="AX188" s="53">
        <f t="shared" si="70"/>
        <v>-1</v>
      </c>
      <c r="AY188" s="53">
        <f t="shared" si="70"/>
        <v>-1</v>
      </c>
      <c r="AZ188" s="53">
        <f t="shared" si="70"/>
        <v>-1</v>
      </c>
      <c r="BA188" s="53">
        <f t="shared" si="70"/>
        <v>-1</v>
      </c>
      <c r="BB188" s="53">
        <f t="shared" si="70"/>
        <v>-1</v>
      </c>
      <c r="BC188" s="53">
        <f t="shared" si="70"/>
        <v>-1</v>
      </c>
      <c r="BD188" s="53">
        <f t="shared" si="70"/>
        <v>-1</v>
      </c>
      <c r="BE188" s="53">
        <f t="shared" si="70"/>
        <v>-1</v>
      </c>
      <c r="BG188" s="65">
        <f t="shared" si="66"/>
        <v>0</v>
      </c>
      <c r="BH188" s="65">
        <f t="shared" si="66"/>
        <v>-1</v>
      </c>
      <c r="BI188" s="65">
        <f t="shared" si="66"/>
        <v>-1</v>
      </c>
      <c r="BJ188" s="65">
        <f t="shared" si="66"/>
        <v>-1</v>
      </c>
      <c r="BK188" s="65">
        <f t="shared" si="66"/>
        <v>-1</v>
      </c>
      <c r="BL188" s="65">
        <f t="shared" si="66"/>
        <v>-1</v>
      </c>
      <c r="BM188" s="65">
        <f t="shared" si="66"/>
        <v>-1</v>
      </c>
      <c r="BN188" s="65">
        <f t="shared" si="66"/>
        <v>-1</v>
      </c>
      <c r="BO188" s="65">
        <f t="shared" si="66"/>
        <v>-1</v>
      </c>
      <c r="BP188" s="65">
        <f t="shared" si="66"/>
        <v>-1</v>
      </c>
      <c r="BQ188" s="65">
        <f t="shared" si="66"/>
        <v>-1</v>
      </c>
      <c r="BR188" s="65">
        <f t="shared" si="65"/>
        <v>-1</v>
      </c>
      <c r="BS188" s="65">
        <f t="shared" si="65"/>
        <v>-1</v>
      </c>
      <c r="BT188" s="65">
        <f t="shared" si="65"/>
        <v>-1</v>
      </c>
      <c r="BV188" s="163">
        <f t="shared" si="72"/>
        <v>0</v>
      </c>
      <c r="BW188" s="163">
        <f t="shared" si="72"/>
        <v>0</v>
      </c>
      <c r="BX188" s="163">
        <f t="shared" si="72"/>
        <v>0</v>
      </c>
      <c r="BY188" s="163">
        <f t="shared" si="72"/>
        <v>0</v>
      </c>
      <c r="BZ188" s="163">
        <f t="shared" si="72"/>
        <v>0</v>
      </c>
      <c r="CA188" s="163">
        <f t="shared" si="72"/>
        <v>0</v>
      </c>
      <c r="CB188" s="163">
        <f t="shared" si="72"/>
        <v>0</v>
      </c>
      <c r="CC188" s="163">
        <f t="shared" si="72"/>
        <v>0</v>
      </c>
      <c r="CD188" s="163">
        <f t="shared" si="72"/>
        <v>0</v>
      </c>
      <c r="CE188" s="163">
        <f t="shared" si="72"/>
        <v>0</v>
      </c>
      <c r="CF188" s="163">
        <f t="shared" si="72"/>
        <v>0</v>
      </c>
      <c r="CG188" s="163">
        <f t="shared" si="72"/>
        <v>0</v>
      </c>
      <c r="CH188" s="163">
        <f t="shared" si="72"/>
        <v>0</v>
      </c>
    </row>
    <row r="189" spans="2:86" ht="24" customHeight="1">
      <c r="B189" s="1172"/>
      <c r="C189" s="330">
        <v>185</v>
      </c>
      <c r="D189" s="351" t="str">
        <f>IF('入力③（固定資産台帳）'!CD189=1,'入力③（固定資産台帳）'!C189,"")</f>
        <v/>
      </c>
      <c r="E189" s="352">
        <f>IF('入力③（固定資産台帳）'!CD189=1,'入力③（固定資産台帳）'!D189,0)</f>
        <v>0</v>
      </c>
      <c r="F189" s="353">
        <f>IF('入力③（固定資産台帳）'!CD189=1,'入力③（固定資産台帳）'!F189,0)</f>
        <v>0</v>
      </c>
      <c r="G189" s="60"/>
      <c r="H189" s="60" t="s">
        <v>127</v>
      </c>
      <c r="I189" s="63"/>
      <c r="J189" s="172"/>
      <c r="K189" s="169"/>
      <c r="L189" s="209">
        <f t="shared" si="59"/>
        <v>0</v>
      </c>
      <c r="M189" s="209">
        <f t="shared" si="59"/>
        <v>0</v>
      </c>
      <c r="N189" s="209">
        <f t="shared" si="59"/>
        <v>0</v>
      </c>
      <c r="O189" s="209">
        <f t="shared" si="59"/>
        <v>0</v>
      </c>
      <c r="P189" s="209">
        <f t="shared" si="59"/>
        <v>0</v>
      </c>
      <c r="Q189" s="209">
        <f t="shared" si="59"/>
        <v>0</v>
      </c>
      <c r="R189" s="209">
        <f t="shared" si="59"/>
        <v>0</v>
      </c>
      <c r="S189" s="209">
        <f t="shared" si="59"/>
        <v>0</v>
      </c>
      <c r="T189" s="209">
        <f t="shared" si="58"/>
        <v>0</v>
      </c>
      <c r="U189" s="209">
        <f t="shared" si="58"/>
        <v>0</v>
      </c>
      <c r="V189" s="209">
        <f t="shared" si="58"/>
        <v>0</v>
      </c>
      <c r="W189" s="209">
        <f t="shared" si="58"/>
        <v>0</v>
      </c>
      <c r="X189" s="210">
        <f t="shared" si="58"/>
        <v>0</v>
      </c>
      <c r="Y189" s="211">
        <f t="shared" si="47"/>
        <v>0</v>
      </c>
      <c r="Z189" s="209">
        <f t="shared" si="47"/>
        <v>0</v>
      </c>
      <c r="AA189" s="209">
        <f t="shared" si="47"/>
        <v>0</v>
      </c>
      <c r="AB189" s="209">
        <f t="shared" ref="AB189:AI233" si="73">IF($AP189=1,IF(AU189&lt;1,0,IF(AU189&gt;($G189-$J189),0,IF(AU189=($G189-$J189),BX189,$AQ189-N189))),IF(AU189&lt;1,0,IF(AU189&gt;($G189-$J189),0,IF(AU189=($G189-$J189),BT189,$F189/($G189-$J189)))))</f>
        <v>0</v>
      </c>
      <c r="AC189" s="209">
        <f t="shared" si="73"/>
        <v>0</v>
      </c>
      <c r="AD189" s="209">
        <f t="shared" si="73"/>
        <v>0</v>
      </c>
      <c r="AE189" s="209">
        <f t="shared" si="46"/>
        <v>0</v>
      </c>
      <c r="AF189" s="209">
        <f t="shared" si="46"/>
        <v>0</v>
      </c>
      <c r="AG189" s="209">
        <f t="shared" si="46"/>
        <v>0</v>
      </c>
      <c r="AH189" s="209">
        <f t="shared" si="46"/>
        <v>0</v>
      </c>
      <c r="AI189" s="209">
        <f t="shared" si="46"/>
        <v>0</v>
      </c>
      <c r="AJ189" s="209">
        <f t="shared" si="67"/>
        <v>0</v>
      </c>
      <c r="AK189" s="209">
        <f t="shared" si="67"/>
        <v>0</v>
      </c>
      <c r="AL189" s="210">
        <f t="shared" si="67"/>
        <v>0</v>
      </c>
      <c r="AP189" s="53">
        <f t="shared" si="69"/>
        <v>1</v>
      </c>
      <c r="AQ189" s="163" t="e">
        <f t="shared" si="71"/>
        <v>#NUM!</v>
      </c>
      <c r="AR189" s="53">
        <f t="shared" si="70"/>
        <v>0</v>
      </c>
      <c r="AS189" s="53">
        <f t="shared" si="70"/>
        <v>-1</v>
      </c>
      <c r="AT189" s="53">
        <f t="shared" si="70"/>
        <v>-1</v>
      </c>
      <c r="AU189" s="53">
        <f t="shared" si="70"/>
        <v>-1</v>
      </c>
      <c r="AV189" s="53">
        <f t="shared" si="70"/>
        <v>-1</v>
      </c>
      <c r="AW189" s="53">
        <f t="shared" si="70"/>
        <v>-1</v>
      </c>
      <c r="AX189" s="53">
        <f t="shared" si="70"/>
        <v>-1</v>
      </c>
      <c r="AY189" s="53">
        <f t="shared" si="70"/>
        <v>-1</v>
      </c>
      <c r="AZ189" s="53">
        <f t="shared" si="70"/>
        <v>-1</v>
      </c>
      <c r="BA189" s="53">
        <f t="shared" si="70"/>
        <v>-1</v>
      </c>
      <c r="BB189" s="53">
        <f t="shared" si="70"/>
        <v>-1</v>
      </c>
      <c r="BC189" s="53">
        <f t="shared" si="70"/>
        <v>-1</v>
      </c>
      <c r="BD189" s="53">
        <f t="shared" si="70"/>
        <v>-1</v>
      </c>
      <c r="BE189" s="53">
        <f t="shared" si="70"/>
        <v>-1</v>
      </c>
      <c r="BG189" s="65">
        <f t="shared" si="66"/>
        <v>0</v>
      </c>
      <c r="BH189" s="65">
        <f t="shared" si="66"/>
        <v>-1</v>
      </c>
      <c r="BI189" s="65">
        <f t="shared" si="66"/>
        <v>-1</v>
      </c>
      <c r="BJ189" s="65">
        <f t="shared" si="66"/>
        <v>-1</v>
      </c>
      <c r="BK189" s="65">
        <f t="shared" si="66"/>
        <v>-1</v>
      </c>
      <c r="BL189" s="65">
        <f t="shared" si="66"/>
        <v>-1</v>
      </c>
      <c r="BM189" s="65">
        <f t="shared" si="66"/>
        <v>-1</v>
      </c>
      <c r="BN189" s="65">
        <f t="shared" si="66"/>
        <v>-1</v>
      </c>
      <c r="BO189" s="65">
        <f t="shared" si="66"/>
        <v>-1</v>
      </c>
      <c r="BP189" s="65">
        <f t="shared" si="66"/>
        <v>-1</v>
      </c>
      <c r="BQ189" s="65">
        <f t="shared" si="66"/>
        <v>-1</v>
      </c>
      <c r="BR189" s="65">
        <f t="shared" si="65"/>
        <v>-1</v>
      </c>
      <c r="BS189" s="65">
        <f t="shared" si="65"/>
        <v>-1</v>
      </c>
      <c r="BT189" s="65">
        <f t="shared" si="65"/>
        <v>-1</v>
      </c>
      <c r="BV189" s="163">
        <f t="shared" si="72"/>
        <v>0</v>
      </c>
      <c r="BW189" s="163">
        <f t="shared" si="72"/>
        <v>0</v>
      </c>
      <c r="BX189" s="163">
        <f t="shared" si="72"/>
        <v>0</v>
      </c>
      <c r="BY189" s="163">
        <f t="shared" si="72"/>
        <v>0</v>
      </c>
      <c r="BZ189" s="163">
        <f t="shared" si="72"/>
        <v>0</v>
      </c>
      <c r="CA189" s="163">
        <f t="shared" si="72"/>
        <v>0</v>
      </c>
      <c r="CB189" s="163">
        <f t="shared" si="72"/>
        <v>0</v>
      </c>
      <c r="CC189" s="163">
        <f t="shared" si="72"/>
        <v>0</v>
      </c>
      <c r="CD189" s="163">
        <f t="shared" si="72"/>
        <v>0</v>
      </c>
      <c r="CE189" s="163">
        <f t="shared" si="72"/>
        <v>0</v>
      </c>
      <c r="CF189" s="163">
        <f t="shared" si="72"/>
        <v>0</v>
      </c>
      <c r="CG189" s="163">
        <f t="shared" si="72"/>
        <v>0</v>
      </c>
      <c r="CH189" s="163">
        <f t="shared" si="72"/>
        <v>0</v>
      </c>
    </row>
    <row r="190" spans="2:86" ht="24" customHeight="1">
      <c r="B190" s="1172"/>
      <c r="C190" s="330">
        <v>186</v>
      </c>
      <c r="D190" s="351" t="str">
        <f>IF('入力③（固定資産台帳）'!CD190=1,'入力③（固定資産台帳）'!C190,"")</f>
        <v/>
      </c>
      <c r="E190" s="352">
        <f>IF('入力③（固定資産台帳）'!CD190=1,'入力③（固定資産台帳）'!D190,0)</f>
        <v>0</v>
      </c>
      <c r="F190" s="353">
        <f>IF('入力③（固定資産台帳）'!CD190=1,'入力③（固定資産台帳）'!F190,0)</f>
        <v>0</v>
      </c>
      <c r="G190" s="60"/>
      <c r="H190" s="60" t="s">
        <v>127</v>
      </c>
      <c r="I190" s="63"/>
      <c r="J190" s="172"/>
      <c r="K190" s="169"/>
      <c r="L190" s="209">
        <f t="shared" si="59"/>
        <v>0</v>
      </c>
      <c r="M190" s="209">
        <f t="shared" si="59"/>
        <v>0</v>
      </c>
      <c r="N190" s="209">
        <f t="shared" si="59"/>
        <v>0</v>
      </c>
      <c r="O190" s="209">
        <f t="shared" si="59"/>
        <v>0</v>
      </c>
      <c r="P190" s="209">
        <f t="shared" si="59"/>
        <v>0</v>
      </c>
      <c r="Q190" s="209">
        <f t="shared" si="59"/>
        <v>0</v>
      </c>
      <c r="R190" s="209">
        <f t="shared" si="59"/>
        <v>0</v>
      </c>
      <c r="S190" s="209">
        <f t="shared" ref="S190:X221" si="74">IF(BO190&lt;1,0,CC190*$I190/100)</f>
        <v>0</v>
      </c>
      <c r="T190" s="209">
        <f t="shared" si="74"/>
        <v>0</v>
      </c>
      <c r="U190" s="209">
        <f t="shared" si="74"/>
        <v>0</v>
      </c>
      <c r="V190" s="209">
        <f t="shared" si="74"/>
        <v>0</v>
      </c>
      <c r="W190" s="209">
        <f t="shared" si="74"/>
        <v>0</v>
      </c>
      <c r="X190" s="210">
        <f t="shared" si="74"/>
        <v>0</v>
      </c>
      <c r="Y190" s="211">
        <f t="shared" ref="Y190:AI245" si="75">IF($AP190=1,IF(AR190&lt;1,0,IF(AR190&gt;($G190-$J190),0,IF(AR190=($G190-$J190),BU190,$AQ190-K190))),IF(AR190&lt;1,0,IF(AR190&gt;($G190-$J190),0,IF(AR190=($G190-$J190),BQ190,$F190/($G190-$J190)))))</f>
        <v>0</v>
      </c>
      <c r="Z190" s="209">
        <f t="shared" si="75"/>
        <v>0</v>
      </c>
      <c r="AA190" s="209">
        <f t="shared" si="75"/>
        <v>0</v>
      </c>
      <c r="AB190" s="209">
        <f t="shared" si="73"/>
        <v>0</v>
      </c>
      <c r="AC190" s="209">
        <f t="shared" si="73"/>
        <v>0</v>
      </c>
      <c r="AD190" s="209">
        <f t="shared" si="73"/>
        <v>0</v>
      </c>
      <c r="AE190" s="209">
        <f t="shared" si="46"/>
        <v>0</v>
      </c>
      <c r="AF190" s="209">
        <f t="shared" si="46"/>
        <v>0</v>
      </c>
      <c r="AG190" s="209">
        <f t="shared" si="46"/>
        <v>0</v>
      </c>
      <c r="AH190" s="209">
        <f t="shared" si="46"/>
        <v>0</v>
      </c>
      <c r="AI190" s="209">
        <f t="shared" si="46"/>
        <v>0</v>
      </c>
      <c r="AJ190" s="209">
        <f t="shared" si="67"/>
        <v>0</v>
      </c>
      <c r="AK190" s="209">
        <f t="shared" si="67"/>
        <v>0</v>
      </c>
      <c r="AL190" s="210">
        <f t="shared" si="67"/>
        <v>0</v>
      </c>
      <c r="AP190" s="53">
        <f t="shared" si="69"/>
        <v>1</v>
      </c>
      <c r="AQ190" s="163" t="e">
        <f t="shared" si="71"/>
        <v>#NUM!</v>
      </c>
      <c r="AR190" s="53">
        <f t="shared" si="70"/>
        <v>0</v>
      </c>
      <c r="AS190" s="53">
        <f t="shared" si="70"/>
        <v>-1</v>
      </c>
      <c r="AT190" s="53">
        <f t="shared" si="70"/>
        <v>-1</v>
      </c>
      <c r="AU190" s="53">
        <f t="shared" si="70"/>
        <v>-1</v>
      </c>
      <c r="AV190" s="53">
        <f t="shared" si="70"/>
        <v>-1</v>
      </c>
      <c r="AW190" s="53">
        <f t="shared" si="70"/>
        <v>-1</v>
      </c>
      <c r="AX190" s="53">
        <f t="shared" si="70"/>
        <v>-1</v>
      </c>
      <c r="AY190" s="53">
        <f t="shared" si="70"/>
        <v>-1</v>
      </c>
      <c r="AZ190" s="53">
        <f t="shared" si="70"/>
        <v>-1</v>
      </c>
      <c r="BA190" s="53">
        <f t="shared" si="70"/>
        <v>-1</v>
      </c>
      <c r="BB190" s="53">
        <f t="shared" si="70"/>
        <v>-1</v>
      </c>
      <c r="BC190" s="53">
        <f t="shared" si="70"/>
        <v>-1</v>
      </c>
      <c r="BD190" s="53">
        <f t="shared" si="70"/>
        <v>-1</v>
      </c>
      <c r="BE190" s="53">
        <f t="shared" si="70"/>
        <v>-1</v>
      </c>
      <c r="BG190" s="65">
        <f t="shared" si="66"/>
        <v>0</v>
      </c>
      <c r="BH190" s="65">
        <f t="shared" si="66"/>
        <v>-1</v>
      </c>
      <c r="BI190" s="65">
        <f t="shared" si="66"/>
        <v>-1</v>
      </c>
      <c r="BJ190" s="65">
        <f t="shared" si="66"/>
        <v>-1</v>
      </c>
      <c r="BK190" s="65">
        <f t="shared" si="66"/>
        <v>-1</v>
      </c>
      <c r="BL190" s="65">
        <f t="shared" si="66"/>
        <v>-1</v>
      </c>
      <c r="BM190" s="65">
        <f t="shared" si="66"/>
        <v>-1</v>
      </c>
      <c r="BN190" s="65">
        <f t="shared" si="66"/>
        <v>-1</v>
      </c>
      <c r="BO190" s="65">
        <f t="shared" si="66"/>
        <v>-1</v>
      </c>
      <c r="BP190" s="65">
        <f t="shared" si="66"/>
        <v>-1</v>
      </c>
      <c r="BQ190" s="65">
        <f t="shared" si="66"/>
        <v>-1</v>
      </c>
      <c r="BR190" s="65">
        <f t="shared" si="65"/>
        <v>-1</v>
      </c>
      <c r="BS190" s="65">
        <f t="shared" si="65"/>
        <v>-1</v>
      </c>
      <c r="BT190" s="65">
        <f t="shared" si="65"/>
        <v>-1</v>
      </c>
      <c r="BV190" s="163">
        <f t="shared" si="72"/>
        <v>0</v>
      </c>
      <c r="BW190" s="163">
        <f t="shared" si="72"/>
        <v>0</v>
      </c>
      <c r="BX190" s="163">
        <f t="shared" si="72"/>
        <v>0</v>
      </c>
      <c r="BY190" s="163">
        <f t="shared" si="72"/>
        <v>0</v>
      </c>
      <c r="BZ190" s="163">
        <f t="shared" si="72"/>
        <v>0</v>
      </c>
      <c r="CA190" s="163">
        <f t="shared" si="72"/>
        <v>0</v>
      </c>
      <c r="CB190" s="163">
        <f t="shared" si="72"/>
        <v>0</v>
      </c>
      <c r="CC190" s="163">
        <f t="shared" si="72"/>
        <v>0</v>
      </c>
      <c r="CD190" s="163">
        <f t="shared" si="72"/>
        <v>0</v>
      </c>
      <c r="CE190" s="163">
        <f t="shared" si="72"/>
        <v>0</v>
      </c>
      <c r="CF190" s="163">
        <f t="shared" si="72"/>
        <v>0</v>
      </c>
      <c r="CG190" s="163">
        <f t="shared" si="72"/>
        <v>0</v>
      </c>
      <c r="CH190" s="163">
        <f t="shared" si="72"/>
        <v>0</v>
      </c>
    </row>
    <row r="191" spans="2:86" ht="24" customHeight="1">
      <c r="B191" s="1172"/>
      <c r="C191" s="330">
        <v>187</v>
      </c>
      <c r="D191" s="351" t="str">
        <f>IF('入力③（固定資産台帳）'!CD191=1,'入力③（固定資産台帳）'!C191,"")</f>
        <v/>
      </c>
      <c r="E191" s="352">
        <f>IF('入力③（固定資産台帳）'!CD191=1,'入力③（固定資産台帳）'!D191,0)</f>
        <v>0</v>
      </c>
      <c r="F191" s="353">
        <f>IF('入力③（固定資産台帳）'!CD191=1,'入力③（固定資産台帳）'!F191,0)</f>
        <v>0</v>
      </c>
      <c r="G191" s="60"/>
      <c r="H191" s="60" t="s">
        <v>127</v>
      </c>
      <c r="I191" s="63"/>
      <c r="J191" s="172"/>
      <c r="K191" s="169"/>
      <c r="L191" s="209">
        <f t="shared" ref="L191:X222" si="76">IF(BH191&lt;1,0,BV191*$I191/100)</f>
        <v>0</v>
      </c>
      <c r="M191" s="209">
        <f t="shared" si="76"/>
        <v>0</v>
      </c>
      <c r="N191" s="209">
        <f t="shared" si="76"/>
        <v>0</v>
      </c>
      <c r="O191" s="209">
        <f t="shared" si="76"/>
        <v>0</v>
      </c>
      <c r="P191" s="209">
        <f t="shared" si="76"/>
        <v>0</v>
      </c>
      <c r="Q191" s="209">
        <f t="shared" si="76"/>
        <v>0</v>
      </c>
      <c r="R191" s="209">
        <f t="shared" si="76"/>
        <v>0</v>
      </c>
      <c r="S191" s="209">
        <f t="shared" si="74"/>
        <v>0</v>
      </c>
      <c r="T191" s="209">
        <f t="shared" si="74"/>
        <v>0</v>
      </c>
      <c r="U191" s="209">
        <f t="shared" si="74"/>
        <v>0</v>
      </c>
      <c r="V191" s="209">
        <f t="shared" si="74"/>
        <v>0</v>
      </c>
      <c r="W191" s="209">
        <f t="shared" si="74"/>
        <v>0</v>
      </c>
      <c r="X191" s="210">
        <f t="shared" si="74"/>
        <v>0</v>
      </c>
      <c r="Y191" s="211">
        <f t="shared" si="75"/>
        <v>0</v>
      </c>
      <c r="Z191" s="209">
        <f t="shared" si="75"/>
        <v>0</v>
      </c>
      <c r="AA191" s="209">
        <f t="shared" si="75"/>
        <v>0</v>
      </c>
      <c r="AB191" s="209">
        <f t="shared" si="73"/>
        <v>0</v>
      </c>
      <c r="AC191" s="209">
        <f t="shared" si="73"/>
        <v>0</v>
      </c>
      <c r="AD191" s="209">
        <f t="shared" si="73"/>
        <v>0</v>
      </c>
      <c r="AE191" s="209">
        <f t="shared" si="46"/>
        <v>0</v>
      </c>
      <c r="AF191" s="209">
        <f t="shared" si="46"/>
        <v>0</v>
      </c>
      <c r="AG191" s="209">
        <f t="shared" si="46"/>
        <v>0</v>
      </c>
      <c r="AH191" s="209">
        <f t="shared" si="46"/>
        <v>0</v>
      </c>
      <c r="AI191" s="209">
        <f t="shared" si="46"/>
        <v>0</v>
      </c>
      <c r="AJ191" s="209">
        <f t="shared" si="67"/>
        <v>0</v>
      </c>
      <c r="AK191" s="209">
        <f t="shared" si="67"/>
        <v>0</v>
      </c>
      <c r="AL191" s="210">
        <f t="shared" si="67"/>
        <v>0</v>
      </c>
      <c r="AP191" s="53">
        <f t="shared" si="69"/>
        <v>1</v>
      </c>
      <c r="AQ191" s="163" t="e">
        <f t="shared" si="71"/>
        <v>#NUM!</v>
      </c>
      <c r="AR191" s="53">
        <f t="shared" si="70"/>
        <v>0</v>
      </c>
      <c r="AS191" s="53">
        <f t="shared" si="70"/>
        <v>-1</v>
      </c>
      <c r="AT191" s="53">
        <f t="shared" si="70"/>
        <v>-1</v>
      </c>
      <c r="AU191" s="53">
        <f t="shared" si="70"/>
        <v>-1</v>
      </c>
      <c r="AV191" s="53">
        <f t="shared" si="70"/>
        <v>-1</v>
      </c>
      <c r="AW191" s="53">
        <f t="shared" si="70"/>
        <v>-1</v>
      </c>
      <c r="AX191" s="53">
        <f t="shared" si="70"/>
        <v>-1</v>
      </c>
      <c r="AY191" s="53">
        <f t="shared" si="70"/>
        <v>-1</v>
      </c>
      <c r="AZ191" s="53">
        <f t="shared" si="70"/>
        <v>-1</v>
      </c>
      <c r="BA191" s="53">
        <f t="shared" si="70"/>
        <v>-1</v>
      </c>
      <c r="BB191" s="53">
        <f t="shared" si="70"/>
        <v>-1</v>
      </c>
      <c r="BC191" s="53">
        <f t="shared" si="70"/>
        <v>-1</v>
      </c>
      <c r="BD191" s="53">
        <f t="shared" si="70"/>
        <v>-1</v>
      </c>
      <c r="BE191" s="53">
        <f t="shared" si="70"/>
        <v>-1</v>
      </c>
      <c r="BG191" s="65">
        <f t="shared" si="66"/>
        <v>0</v>
      </c>
      <c r="BH191" s="65">
        <f t="shared" si="66"/>
        <v>-1</v>
      </c>
      <c r="BI191" s="65">
        <f t="shared" si="66"/>
        <v>-1</v>
      </c>
      <c r="BJ191" s="65">
        <f t="shared" si="66"/>
        <v>-1</v>
      </c>
      <c r="BK191" s="65">
        <f t="shared" si="66"/>
        <v>-1</v>
      </c>
      <c r="BL191" s="65">
        <f t="shared" si="66"/>
        <v>-1</v>
      </c>
      <c r="BM191" s="65">
        <f t="shared" si="66"/>
        <v>-1</v>
      </c>
      <c r="BN191" s="65">
        <f t="shared" si="66"/>
        <v>-1</v>
      </c>
      <c r="BO191" s="65">
        <f t="shared" si="66"/>
        <v>-1</v>
      </c>
      <c r="BP191" s="65">
        <f t="shared" si="66"/>
        <v>-1</v>
      </c>
      <c r="BQ191" s="65">
        <f t="shared" si="66"/>
        <v>-1</v>
      </c>
      <c r="BR191" s="65">
        <f t="shared" si="65"/>
        <v>-1</v>
      </c>
      <c r="BS191" s="65">
        <f t="shared" si="65"/>
        <v>-1</v>
      </c>
      <c r="BT191" s="65">
        <f t="shared" si="65"/>
        <v>-1</v>
      </c>
      <c r="BV191" s="163">
        <f t="shared" si="72"/>
        <v>0</v>
      </c>
      <c r="BW191" s="163">
        <f t="shared" si="72"/>
        <v>0</v>
      </c>
      <c r="BX191" s="163">
        <f t="shared" si="72"/>
        <v>0</v>
      </c>
      <c r="BY191" s="163">
        <f t="shared" si="72"/>
        <v>0</v>
      </c>
      <c r="BZ191" s="163">
        <f t="shared" si="72"/>
        <v>0</v>
      </c>
      <c r="CA191" s="163">
        <f t="shared" si="72"/>
        <v>0</v>
      </c>
      <c r="CB191" s="163">
        <f t="shared" si="72"/>
        <v>0</v>
      </c>
      <c r="CC191" s="163">
        <f t="shared" si="72"/>
        <v>0</v>
      </c>
      <c r="CD191" s="163">
        <f t="shared" si="72"/>
        <v>0</v>
      </c>
      <c r="CE191" s="163">
        <f t="shared" si="72"/>
        <v>0</v>
      </c>
      <c r="CF191" s="163">
        <f t="shared" si="72"/>
        <v>0</v>
      </c>
      <c r="CG191" s="163">
        <f t="shared" si="72"/>
        <v>0</v>
      </c>
      <c r="CH191" s="163">
        <f t="shared" si="72"/>
        <v>0</v>
      </c>
    </row>
    <row r="192" spans="2:86" ht="24" customHeight="1">
      <c r="B192" s="1172"/>
      <c r="C192" s="330">
        <v>188</v>
      </c>
      <c r="D192" s="351" t="str">
        <f>IF('入力③（固定資産台帳）'!CD192=1,'入力③（固定資産台帳）'!C192,"")</f>
        <v/>
      </c>
      <c r="E192" s="352">
        <f>IF('入力③（固定資産台帳）'!CD192=1,'入力③（固定資産台帳）'!D192,0)</f>
        <v>0</v>
      </c>
      <c r="F192" s="353">
        <f>IF('入力③（固定資産台帳）'!CD192=1,'入力③（固定資産台帳）'!F192,0)</f>
        <v>0</v>
      </c>
      <c r="G192" s="60"/>
      <c r="H192" s="60" t="s">
        <v>127</v>
      </c>
      <c r="I192" s="63"/>
      <c r="J192" s="172"/>
      <c r="K192" s="169"/>
      <c r="L192" s="209">
        <f t="shared" si="76"/>
        <v>0</v>
      </c>
      <c r="M192" s="209">
        <f t="shared" si="76"/>
        <v>0</v>
      </c>
      <c r="N192" s="209">
        <f t="shared" si="76"/>
        <v>0</v>
      </c>
      <c r="O192" s="209">
        <f t="shared" si="76"/>
        <v>0</v>
      </c>
      <c r="P192" s="209">
        <f t="shared" si="76"/>
        <v>0</v>
      </c>
      <c r="Q192" s="209">
        <f t="shared" si="76"/>
        <v>0</v>
      </c>
      <c r="R192" s="209">
        <f t="shared" si="76"/>
        <v>0</v>
      </c>
      <c r="S192" s="209">
        <f t="shared" si="74"/>
        <v>0</v>
      </c>
      <c r="T192" s="209">
        <f t="shared" si="74"/>
        <v>0</v>
      </c>
      <c r="U192" s="209">
        <f t="shared" si="74"/>
        <v>0</v>
      </c>
      <c r="V192" s="209">
        <f t="shared" si="74"/>
        <v>0</v>
      </c>
      <c r="W192" s="209">
        <f t="shared" si="74"/>
        <v>0</v>
      </c>
      <c r="X192" s="210">
        <f t="shared" si="74"/>
        <v>0</v>
      </c>
      <c r="Y192" s="211">
        <f t="shared" si="75"/>
        <v>0</v>
      </c>
      <c r="Z192" s="209">
        <f t="shared" si="75"/>
        <v>0</v>
      </c>
      <c r="AA192" s="209">
        <f t="shared" si="75"/>
        <v>0</v>
      </c>
      <c r="AB192" s="209">
        <f t="shared" si="73"/>
        <v>0</v>
      </c>
      <c r="AC192" s="209">
        <f t="shared" si="73"/>
        <v>0</v>
      </c>
      <c r="AD192" s="209">
        <f t="shared" si="73"/>
        <v>0</v>
      </c>
      <c r="AE192" s="209">
        <f t="shared" si="46"/>
        <v>0</v>
      </c>
      <c r="AF192" s="209">
        <f t="shared" si="46"/>
        <v>0</v>
      </c>
      <c r="AG192" s="209">
        <f t="shared" si="46"/>
        <v>0</v>
      </c>
      <c r="AH192" s="209">
        <f t="shared" si="46"/>
        <v>0</v>
      </c>
      <c r="AI192" s="209">
        <f t="shared" si="46"/>
        <v>0</v>
      </c>
      <c r="AJ192" s="209">
        <f t="shared" si="67"/>
        <v>0</v>
      </c>
      <c r="AK192" s="209">
        <f t="shared" si="67"/>
        <v>0</v>
      </c>
      <c r="AL192" s="210">
        <f t="shared" si="67"/>
        <v>0</v>
      </c>
      <c r="AP192" s="53">
        <f t="shared" si="69"/>
        <v>1</v>
      </c>
      <c r="AQ192" s="163" t="e">
        <f t="shared" si="71"/>
        <v>#NUM!</v>
      </c>
      <c r="AR192" s="53">
        <f t="shared" si="70"/>
        <v>0</v>
      </c>
      <c r="AS192" s="53">
        <f t="shared" si="70"/>
        <v>-1</v>
      </c>
      <c r="AT192" s="53">
        <f t="shared" si="70"/>
        <v>-1</v>
      </c>
      <c r="AU192" s="53">
        <f t="shared" si="70"/>
        <v>-1</v>
      </c>
      <c r="AV192" s="53">
        <f t="shared" si="70"/>
        <v>-1</v>
      </c>
      <c r="AW192" s="53">
        <f t="shared" si="70"/>
        <v>-1</v>
      </c>
      <c r="AX192" s="53">
        <f t="shared" si="70"/>
        <v>-1</v>
      </c>
      <c r="AY192" s="53">
        <f t="shared" si="70"/>
        <v>-1</v>
      </c>
      <c r="AZ192" s="53">
        <f t="shared" si="70"/>
        <v>-1</v>
      </c>
      <c r="BA192" s="53">
        <f t="shared" si="70"/>
        <v>-1</v>
      </c>
      <c r="BB192" s="53">
        <f t="shared" si="70"/>
        <v>-1</v>
      </c>
      <c r="BC192" s="53">
        <f t="shared" si="70"/>
        <v>-1</v>
      </c>
      <c r="BD192" s="53">
        <f t="shared" si="70"/>
        <v>-1</v>
      </c>
      <c r="BE192" s="53">
        <f t="shared" si="70"/>
        <v>-1</v>
      </c>
      <c r="BG192" s="65">
        <f t="shared" si="66"/>
        <v>0</v>
      </c>
      <c r="BH192" s="65">
        <f t="shared" si="66"/>
        <v>-1</v>
      </c>
      <c r="BI192" s="65">
        <f t="shared" si="66"/>
        <v>-1</v>
      </c>
      <c r="BJ192" s="65">
        <f t="shared" si="66"/>
        <v>-1</v>
      </c>
      <c r="BK192" s="65">
        <f t="shared" si="66"/>
        <v>-1</v>
      </c>
      <c r="BL192" s="65">
        <f t="shared" si="66"/>
        <v>-1</v>
      </c>
      <c r="BM192" s="65">
        <f t="shared" si="66"/>
        <v>-1</v>
      </c>
      <c r="BN192" s="65">
        <f t="shared" si="66"/>
        <v>-1</v>
      </c>
      <c r="BO192" s="65">
        <f t="shared" si="66"/>
        <v>-1</v>
      </c>
      <c r="BP192" s="65">
        <f t="shared" si="66"/>
        <v>-1</v>
      </c>
      <c r="BQ192" s="65">
        <f t="shared" si="66"/>
        <v>-1</v>
      </c>
      <c r="BR192" s="65">
        <f t="shared" si="66"/>
        <v>-1</v>
      </c>
      <c r="BS192" s="65">
        <f t="shared" si="66"/>
        <v>-1</v>
      </c>
      <c r="BT192" s="65">
        <f t="shared" si="66"/>
        <v>-1</v>
      </c>
      <c r="BV192" s="163">
        <f t="shared" si="72"/>
        <v>0</v>
      </c>
      <c r="BW192" s="163">
        <f t="shared" si="72"/>
        <v>0</v>
      </c>
      <c r="BX192" s="163">
        <f t="shared" si="72"/>
        <v>0</v>
      </c>
      <c r="BY192" s="163">
        <f t="shared" si="72"/>
        <v>0</v>
      </c>
      <c r="BZ192" s="163">
        <f t="shared" si="72"/>
        <v>0</v>
      </c>
      <c r="CA192" s="163">
        <f t="shared" si="72"/>
        <v>0</v>
      </c>
      <c r="CB192" s="163">
        <f t="shared" si="72"/>
        <v>0</v>
      </c>
      <c r="CC192" s="163">
        <f t="shared" si="72"/>
        <v>0</v>
      </c>
      <c r="CD192" s="163">
        <f t="shared" si="72"/>
        <v>0</v>
      </c>
      <c r="CE192" s="163">
        <f t="shared" si="72"/>
        <v>0</v>
      </c>
      <c r="CF192" s="163">
        <f t="shared" si="72"/>
        <v>0</v>
      </c>
      <c r="CG192" s="163">
        <f t="shared" si="72"/>
        <v>0</v>
      </c>
      <c r="CH192" s="163">
        <f t="shared" si="72"/>
        <v>0</v>
      </c>
    </row>
    <row r="193" spans="2:86" ht="24" customHeight="1">
      <c r="B193" s="1172"/>
      <c r="C193" s="330">
        <v>189</v>
      </c>
      <c r="D193" s="351" t="str">
        <f>IF('入力③（固定資産台帳）'!CD193=1,'入力③（固定資産台帳）'!C193,"")</f>
        <v/>
      </c>
      <c r="E193" s="352">
        <f>IF('入力③（固定資産台帳）'!CD193=1,'入力③（固定資産台帳）'!D193,0)</f>
        <v>0</v>
      </c>
      <c r="F193" s="353">
        <f>IF('入力③（固定資産台帳）'!CD193=1,'入力③（固定資産台帳）'!F193,0)</f>
        <v>0</v>
      </c>
      <c r="G193" s="60"/>
      <c r="H193" s="60" t="s">
        <v>127</v>
      </c>
      <c r="I193" s="63"/>
      <c r="J193" s="172"/>
      <c r="K193" s="169"/>
      <c r="L193" s="209">
        <f t="shared" si="76"/>
        <v>0</v>
      </c>
      <c r="M193" s="209">
        <f t="shared" si="76"/>
        <v>0</v>
      </c>
      <c r="N193" s="209">
        <f t="shared" si="76"/>
        <v>0</v>
      </c>
      <c r="O193" s="209">
        <f t="shared" si="76"/>
        <v>0</v>
      </c>
      <c r="P193" s="209">
        <f t="shared" si="76"/>
        <v>0</v>
      </c>
      <c r="Q193" s="209">
        <f t="shared" si="76"/>
        <v>0</v>
      </c>
      <c r="R193" s="209">
        <f t="shared" si="76"/>
        <v>0</v>
      </c>
      <c r="S193" s="209">
        <f t="shared" si="74"/>
        <v>0</v>
      </c>
      <c r="T193" s="209">
        <f t="shared" si="74"/>
        <v>0</v>
      </c>
      <c r="U193" s="209">
        <f t="shared" si="74"/>
        <v>0</v>
      </c>
      <c r="V193" s="209">
        <f t="shared" si="74"/>
        <v>0</v>
      </c>
      <c r="W193" s="209">
        <f t="shared" si="74"/>
        <v>0</v>
      </c>
      <c r="X193" s="210">
        <f t="shared" si="74"/>
        <v>0</v>
      </c>
      <c r="Y193" s="211">
        <f t="shared" si="75"/>
        <v>0</v>
      </c>
      <c r="Z193" s="209">
        <f t="shared" si="75"/>
        <v>0</v>
      </c>
      <c r="AA193" s="209">
        <f t="shared" si="75"/>
        <v>0</v>
      </c>
      <c r="AB193" s="209">
        <f t="shared" si="73"/>
        <v>0</v>
      </c>
      <c r="AC193" s="209">
        <f t="shared" si="73"/>
        <v>0</v>
      </c>
      <c r="AD193" s="209">
        <f t="shared" si="73"/>
        <v>0</v>
      </c>
      <c r="AE193" s="209">
        <f t="shared" si="46"/>
        <v>0</v>
      </c>
      <c r="AF193" s="209">
        <f t="shared" si="46"/>
        <v>0</v>
      </c>
      <c r="AG193" s="209">
        <f t="shared" si="46"/>
        <v>0</v>
      </c>
      <c r="AH193" s="209">
        <f t="shared" si="46"/>
        <v>0</v>
      </c>
      <c r="AI193" s="209">
        <f t="shared" si="46"/>
        <v>0</v>
      </c>
      <c r="AJ193" s="209">
        <f t="shared" si="67"/>
        <v>0</v>
      </c>
      <c r="AK193" s="209">
        <f t="shared" si="67"/>
        <v>0</v>
      </c>
      <c r="AL193" s="210">
        <f t="shared" si="67"/>
        <v>0</v>
      </c>
      <c r="AP193" s="53">
        <f t="shared" si="69"/>
        <v>1</v>
      </c>
      <c r="AQ193" s="163" t="e">
        <f t="shared" si="71"/>
        <v>#NUM!</v>
      </c>
      <c r="AR193" s="53">
        <f t="shared" si="70"/>
        <v>0</v>
      </c>
      <c r="AS193" s="53">
        <f t="shared" si="70"/>
        <v>-1</v>
      </c>
      <c r="AT193" s="53">
        <f t="shared" si="70"/>
        <v>-1</v>
      </c>
      <c r="AU193" s="53">
        <f t="shared" si="70"/>
        <v>-1</v>
      </c>
      <c r="AV193" s="53">
        <f t="shared" si="70"/>
        <v>-1</v>
      </c>
      <c r="AW193" s="53">
        <f t="shared" si="70"/>
        <v>-1</v>
      </c>
      <c r="AX193" s="53">
        <f t="shared" si="70"/>
        <v>-1</v>
      </c>
      <c r="AY193" s="53">
        <f t="shared" si="70"/>
        <v>-1</v>
      </c>
      <c r="AZ193" s="53">
        <f t="shared" si="70"/>
        <v>-1</v>
      </c>
      <c r="BA193" s="53">
        <f t="shared" si="70"/>
        <v>-1</v>
      </c>
      <c r="BB193" s="53">
        <f t="shared" si="70"/>
        <v>-1</v>
      </c>
      <c r="BC193" s="53">
        <f t="shared" si="70"/>
        <v>-1</v>
      </c>
      <c r="BD193" s="53">
        <f t="shared" si="70"/>
        <v>-1</v>
      </c>
      <c r="BE193" s="53">
        <f t="shared" si="70"/>
        <v>-1</v>
      </c>
      <c r="BG193" s="65">
        <f t="shared" si="66"/>
        <v>0</v>
      </c>
      <c r="BH193" s="65">
        <f t="shared" si="66"/>
        <v>-1</v>
      </c>
      <c r="BI193" s="65">
        <f t="shared" si="66"/>
        <v>-1</v>
      </c>
      <c r="BJ193" s="65">
        <f t="shared" si="66"/>
        <v>-1</v>
      </c>
      <c r="BK193" s="65">
        <f t="shared" si="66"/>
        <v>-1</v>
      </c>
      <c r="BL193" s="65">
        <f t="shared" si="66"/>
        <v>-1</v>
      </c>
      <c r="BM193" s="65">
        <f t="shared" si="66"/>
        <v>-1</v>
      </c>
      <c r="BN193" s="65">
        <f t="shared" si="66"/>
        <v>-1</v>
      </c>
      <c r="BO193" s="65">
        <f t="shared" si="66"/>
        <v>-1</v>
      </c>
      <c r="BP193" s="65">
        <f t="shared" si="66"/>
        <v>-1</v>
      </c>
      <c r="BQ193" s="65">
        <f t="shared" si="66"/>
        <v>-1</v>
      </c>
      <c r="BR193" s="65">
        <f t="shared" si="66"/>
        <v>-1</v>
      </c>
      <c r="BS193" s="65">
        <f t="shared" si="66"/>
        <v>-1</v>
      </c>
      <c r="BT193" s="65">
        <f t="shared" si="66"/>
        <v>-1</v>
      </c>
      <c r="BV193" s="163">
        <f t="shared" si="72"/>
        <v>0</v>
      </c>
      <c r="BW193" s="163">
        <f t="shared" si="72"/>
        <v>0</v>
      </c>
      <c r="BX193" s="163">
        <f t="shared" si="72"/>
        <v>0</v>
      </c>
      <c r="BY193" s="163">
        <f t="shared" si="72"/>
        <v>0</v>
      </c>
      <c r="BZ193" s="163">
        <f t="shared" si="72"/>
        <v>0</v>
      </c>
      <c r="CA193" s="163">
        <f t="shared" si="72"/>
        <v>0</v>
      </c>
      <c r="CB193" s="163">
        <f t="shared" si="72"/>
        <v>0</v>
      </c>
      <c r="CC193" s="163">
        <f t="shared" si="72"/>
        <v>0</v>
      </c>
      <c r="CD193" s="163">
        <f t="shared" si="72"/>
        <v>0</v>
      </c>
      <c r="CE193" s="163">
        <f t="shared" si="72"/>
        <v>0</v>
      </c>
      <c r="CF193" s="163">
        <f t="shared" si="72"/>
        <v>0</v>
      </c>
      <c r="CG193" s="163">
        <f t="shared" si="72"/>
        <v>0</v>
      </c>
      <c r="CH193" s="163">
        <f t="shared" si="72"/>
        <v>0</v>
      </c>
    </row>
    <row r="194" spans="2:86" ht="24" customHeight="1">
      <c r="B194" s="1172"/>
      <c r="C194" s="330">
        <v>190</v>
      </c>
      <c r="D194" s="354" t="str">
        <f>IF('入力③（固定資産台帳）'!CD194=1,'入力③（固定資産台帳）'!C194,"")</f>
        <v/>
      </c>
      <c r="E194" s="355">
        <f>IF('入力③（固定資産台帳）'!CD194=1,'入力③（固定資産台帳）'!D194,0)</f>
        <v>0</v>
      </c>
      <c r="F194" s="356">
        <f>IF('入力③（固定資産台帳）'!CD194=1,'入力③（固定資産台帳）'!F194,0)</f>
        <v>0</v>
      </c>
      <c r="G194" s="334"/>
      <c r="H194" s="334" t="s">
        <v>127</v>
      </c>
      <c r="I194" s="335"/>
      <c r="J194" s="336"/>
      <c r="K194" s="386"/>
      <c r="L194" s="337">
        <f t="shared" si="76"/>
        <v>0</v>
      </c>
      <c r="M194" s="337">
        <f t="shared" si="76"/>
        <v>0</v>
      </c>
      <c r="N194" s="337">
        <f t="shared" si="76"/>
        <v>0</v>
      </c>
      <c r="O194" s="337">
        <f t="shared" si="76"/>
        <v>0</v>
      </c>
      <c r="P194" s="337">
        <f t="shared" si="76"/>
        <v>0</v>
      </c>
      <c r="Q194" s="337">
        <f t="shared" si="76"/>
        <v>0</v>
      </c>
      <c r="R194" s="337">
        <f t="shared" si="76"/>
        <v>0</v>
      </c>
      <c r="S194" s="337">
        <f t="shared" si="74"/>
        <v>0</v>
      </c>
      <c r="T194" s="337">
        <f t="shared" si="74"/>
        <v>0</v>
      </c>
      <c r="U194" s="337">
        <f t="shared" si="74"/>
        <v>0</v>
      </c>
      <c r="V194" s="337">
        <f t="shared" si="74"/>
        <v>0</v>
      </c>
      <c r="W194" s="337">
        <f t="shared" si="74"/>
        <v>0</v>
      </c>
      <c r="X194" s="338">
        <f t="shared" si="74"/>
        <v>0</v>
      </c>
      <c r="Y194" s="339">
        <f t="shared" si="75"/>
        <v>0</v>
      </c>
      <c r="Z194" s="337">
        <f t="shared" si="75"/>
        <v>0</v>
      </c>
      <c r="AA194" s="337">
        <f t="shared" si="75"/>
        <v>0</v>
      </c>
      <c r="AB194" s="337">
        <f t="shared" si="73"/>
        <v>0</v>
      </c>
      <c r="AC194" s="337">
        <f t="shared" si="73"/>
        <v>0</v>
      </c>
      <c r="AD194" s="337">
        <f t="shared" si="73"/>
        <v>0</v>
      </c>
      <c r="AE194" s="337">
        <f t="shared" si="46"/>
        <v>0</v>
      </c>
      <c r="AF194" s="337">
        <f t="shared" si="46"/>
        <v>0</v>
      </c>
      <c r="AG194" s="337">
        <f t="shared" si="46"/>
        <v>0</v>
      </c>
      <c r="AH194" s="337">
        <f t="shared" si="46"/>
        <v>0</v>
      </c>
      <c r="AI194" s="337">
        <f t="shared" si="46"/>
        <v>0</v>
      </c>
      <c r="AJ194" s="337">
        <f t="shared" si="67"/>
        <v>0</v>
      </c>
      <c r="AK194" s="337">
        <f t="shared" si="67"/>
        <v>0</v>
      </c>
      <c r="AL194" s="338">
        <f t="shared" si="67"/>
        <v>0</v>
      </c>
      <c r="AP194" s="53">
        <f t="shared" si="69"/>
        <v>1</v>
      </c>
      <c r="AQ194" s="163" t="e">
        <f t="shared" si="71"/>
        <v>#NUM!</v>
      </c>
      <c r="AR194" s="53">
        <f t="shared" si="70"/>
        <v>0</v>
      </c>
      <c r="AS194" s="53">
        <f t="shared" si="70"/>
        <v>-1</v>
      </c>
      <c r="AT194" s="53">
        <f t="shared" si="70"/>
        <v>-1</v>
      </c>
      <c r="AU194" s="53">
        <f t="shared" si="70"/>
        <v>-1</v>
      </c>
      <c r="AV194" s="53">
        <f t="shared" si="70"/>
        <v>-1</v>
      </c>
      <c r="AW194" s="53">
        <f t="shared" si="70"/>
        <v>-1</v>
      </c>
      <c r="AX194" s="53">
        <f t="shared" si="70"/>
        <v>-1</v>
      </c>
      <c r="AY194" s="53">
        <f t="shared" si="70"/>
        <v>-1</v>
      </c>
      <c r="AZ194" s="53">
        <f t="shared" si="70"/>
        <v>-1</v>
      </c>
      <c r="BA194" s="53">
        <f t="shared" si="70"/>
        <v>-1</v>
      </c>
      <c r="BB194" s="53">
        <f t="shared" si="70"/>
        <v>-1</v>
      </c>
      <c r="BC194" s="53">
        <f t="shared" si="70"/>
        <v>-1</v>
      </c>
      <c r="BD194" s="53">
        <f t="shared" si="70"/>
        <v>-1</v>
      </c>
      <c r="BE194" s="53">
        <f t="shared" si="70"/>
        <v>-1</v>
      </c>
      <c r="BG194" s="65">
        <f t="shared" si="66"/>
        <v>0</v>
      </c>
      <c r="BH194" s="65">
        <f t="shared" si="66"/>
        <v>-1</v>
      </c>
      <c r="BI194" s="65">
        <f t="shared" si="66"/>
        <v>-1</v>
      </c>
      <c r="BJ194" s="65">
        <f t="shared" si="66"/>
        <v>-1</v>
      </c>
      <c r="BK194" s="65">
        <f t="shared" si="66"/>
        <v>-1</v>
      </c>
      <c r="BL194" s="65">
        <f t="shared" si="66"/>
        <v>-1</v>
      </c>
      <c r="BM194" s="65">
        <f t="shared" si="66"/>
        <v>-1</v>
      </c>
      <c r="BN194" s="65">
        <f t="shared" si="66"/>
        <v>-1</v>
      </c>
      <c r="BO194" s="65">
        <f t="shared" si="66"/>
        <v>-1</v>
      </c>
      <c r="BP194" s="65">
        <f t="shared" si="66"/>
        <v>-1</v>
      </c>
      <c r="BQ194" s="65">
        <f t="shared" si="66"/>
        <v>-1</v>
      </c>
      <c r="BR194" s="65">
        <f t="shared" si="66"/>
        <v>-1</v>
      </c>
      <c r="BS194" s="65">
        <f t="shared" si="66"/>
        <v>-1</v>
      </c>
      <c r="BT194" s="65">
        <f t="shared" si="66"/>
        <v>-1</v>
      </c>
      <c r="BV194" s="163">
        <f t="shared" si="72"/>
        <v>0</v>
      </c>
      <c r="BW194" s="163">
        <f t="shared" si="72"/>
        <v>0</v>
      </c>
      <c r="BX194" s="163">
        <f t="shared" si="72"/>
        <v>0</v>
      </c>
      <c r="BY194" s="163">
        <f t="shared" si="72"/>
        <v>0</v>
      </c>
      <c r="BZ194" s="163">
        <f t="shared" si="72"/>
        <v>0</v>
      </c>
      <c r="CA194" s="163">
        <f t="shared" si="72"/>
        <v>0</v>
      </c>
      <c r="CB194" s="163">
        <f t="shared" si="72"/>
        <v>0</v>
      </c>
      <c r="CC194" s="163">
        <f t="shared" si="72"/>
        <v>0</v>
      </c>
      <c r="CD194" s="163">
        <f t="shared" si="72"/>
        <v>0</v>
      </c>
      <c r="CE194" s="163">
        <f t="shared" si="72"/>
        <v>0</v>
      </c>
      <c r="CF194" s="163">
        <f t="shared" si="72"/>
        <v>0</v>
      </c>
      <c r="CG194" s="163">
        <f t="shared" si="72"/>
        <v>0</v>
      </c>
      <c r="CH194" s="163">
        <f t="shared" si="72"/>
        <v>0</v>
      </c>
    </row>
    <row r="195" spans="2:86" ht="24" customHeight="1">
      <c r="B195" s="1173"/>
      <c r="C195" s="330">
        <v>191</v>
      </c>
      <c r="D195" s="351" t="str">
        <f>IF('入力③（固定資産台帳）'!CD195=1,'入力③（固定資産台帳）'!C195,"")</f>
        <v/>
      </c>
      <c r="E195" s="352">
        <f>IF('入力③（固定資産台帳）'!CD195=1,'入力③（固定資産台帳）'!D195,0)</f>
        <v>0</v>
      </c>
      <c r="F195" s="353">
        <f>IF('入力③（固定資産台帳）'!CD195=1,'入力③（固定資産台帳）'!F195,0)</f>
        <v>0</v>
      </c>
      <c r="G195" s="60"/>
      <c r="H195" s="60" t="s">
        <v>248</v>
      </c>
      <c r="I195" s="63"/>
      <c r="J195" s="172"/>
      <c r="K195" s="169"/>
      <c r="L195" s="209">
        <f t="shared" si="76"/>
        <v>0</v>
      </c>
      <c r="M195" s="209">
        <f t="shared" si="76"/>
        <v>0</v>
      </c>
      <c r="N195" s="209">
        <f t="shared" si="76"/>
        <v>0</v>
      </c>
      <c r="O195" s="209">
        <f t="shared" si="76"/>
        <v>0</v>
      </c>
      <c r="P195" s="209">
        <f t="shared" si="76"/>
        <v>0</v>
      </c>
      <c r="Q195" s="209">
        <f t="shared" si="76"/>
        <v>0</v>
      </c>
      <c r="R195" s="209">
        <f t="shared" si="76"/>
        <v>0</v>
      </c>
      <c r="S195" s="209">
        <f t="shared" si="74"/>
        <v>0</v>
      </c>
      <c r="T195" s="209">
        <f t="shared" si="74"/>
        <v>0</v>
      </c>
      <c r="U195" s="209">
        <f t="shared" si="74"/>
        <v>0</v>
      </c>
      <c r="V195" s="209">
        <f t="shared" si="74"/>
        <v>0</v>
      </c>
      <c r="W195" s="209">
        <f t="shared" si="74"/>
        <v>0</v>
      </c>
      <c r="X195" s="210">
        <f t="shared" si="74"/>
        <v>0</v>
      </c>
      <c r="Y195" s="211">
        <f t="shared" si="75"/>
        <v>0</v>
      </c>
      <c r="Z195" s="209">
        <f t="shared" si="75"/>
        <v>0</v>
      </c>
      <c r="AA195" s="209">
        <f t="shared" si="75"/>
        <v>0</v>
      </c>
      <c r="AB195" s="209">
        <f t="shared" si="73"/>
        <v>0</v>
      </c>
      <c r="AC195" s="209">
        <f t="shared" si="73"/>
        <v>0</v>
      </c>
      <c r="AD195" s="209">
        <f t="shared" si="73"/>
        <v>0</v>
      </c>
      <c r="AE195" s="209">
        <f t="shared" si="46"/>
        <v>0</v>
      </c>
      <c r="AF195" s="209">
        <f t="shared" si="46"/>
        <v>0</v>
      </c>
      <c r="AG195" s="209">
        <f t="shared" si="46"/>
        <v>0</v>
      </c>
      <c r="AH195" s="209">
        <f t="shared" si="46"/>
        <v>0</v>
      </c>
      <c r="AI195" s="209">
        <f t="shared" si="46"/>
        <v>0</v>
      </c>
      <c r="AJ195" s="209">
        <f t="shared" si="67"/>
        <v>0</v>
      </c>
      <c r="AK195" s="209">
        <f t="shared" si="67"/>
        <v>0</v>
      </c>
      <c r="AL195" s="210">
        <f t="shared" si="67"/>
        <v>0</v>
      </c>
      <c r="BG195" s="65"/>
      <c r="BH195" s="65"/>
      <c r="BI195" s="65"/>
      <c r="BJ195" s="65"/>
      <c r="BK195" s="65"/>
      <c r="BL195" s="65"/>
      <c r="BM195" s="65"/>
      <c r="BN195" s="65"/>
      <c r="BO195" s="65"/>
      <c r="BP195" s="65"/>
      <c r="BQ195" s="65"/>
      <c r="BR195" s="65"/>
      <c r="BS195" s="65"/>
      <c r="BT195" s="65"/>
      <c r="BV195" s="163">
        <f t="shared" si="72"/>
        <v>0</v>
      </c>
      <c r="BW195" s="163">
        <f t="shared" si="72"/>
        <v>0</v>
      </c>
      <c r="BX195" s="163">
        <f t="shared" si="72"/>
        <v>0</v>
      </c>
      <c r="BY195" s="163">
        <f t="shared" si="72"/>
        <v>0</v>
      </c>
      <c r="BZ195" s="163">
        <f t="shared" si="72"/>
        <v>0</v>
      </c>
      <c r="CA195" s="163">
        <f t="shared" si="72"/>
        <v>0</v>
      </c>
      <c r="CB195" s="163">
        <f t="shared" si="72"/>
        <v>0</v>
      </c>
      <c r="CC195" s="163">
        <f t="shared" si="72"/>
        <v>0</v>
      </c>
      <c r="CD195" s="163">
        <f t="shared" si="72"/>
        <v>0</v>
      </c>
      <c r="CE195" s="163">
        <f t="shared" si="72"/>
        <v>0</v>
      </c>
      <c r="CF195" s="163">
        <f t="shared" si="72"/>
        <v>0</v>
      </c>
      <c r="CG195" s="163">
        <f t="shared" si="72"/>
        <v>0</v>
      </c>
      <c r="CH195" s="163">
        <f t="shared" si="72"/>
        <v>0</v>
      </c>
    </row>
    <row r="196" spans="2:86" ht="24" customHeight="1">
      <c r="B196" s="1173"/>
      <c r="C196" s="330">
        <v>192</v>
      </c>
      <c r="D196" s="351" t="str">
        <f>IF('入力③（固定資産台帳）'!CD196=1,'入力③（固定資産台帳）'!C196,"")</f>
        <v/>
      </c>
      <c r="E196" s="352">
        <f>IF('入力③（固定資産台帳）'!CD196=1,'入力③（固定資産台帳）'!D196,0)</f>
        <v>0</v>
      </c>
      <c r="F196" s="353">
        <f>IF('入力③（固定資産台帳）'!CD196=1,'入力③（固定資産台帳）'!F196,0)</f>
        <v>0</v>
      </c>
      <c r="G196" s="60"/>
      <c r="H196" s="60" t="s">
        <v>248</v>
      </c>
      <c r="I196" s="63"/>
      <c r="J196" s="172"/>
      <c r="K196" s="169"/>
      <c r="L196" s="209">
        <f t="shared" si="76"/>
        <v>0</v>
      </c>
      <c r="M196" s="209">
        <f t="shared" si="76"/>
        <v>0</v>
      </c>
      <c r="N196" s="209">
        <f t="shared" si="76"/>
        <v>0</v>
      </c>
      <c r="O196" s="209">
        <f t="shared" si="76"/>
        <v>0</v>
      </c>
      <c r="P196" s="209">
        <f t="shared" si="76"/>
        <v>0</v>
      </c>
      <c r="Q196" s="209">
        <f t="shared" si="76"/>
        <v>0</v>
      </c>
      <c r="R196" s="209">
        <f t="shared" si="76"/>
        <v>0</v>
      </c>
      <c r="S196" s="209">
        <f t="shared" si="74"/>
        <v>0</v>
      </c>
      <c r="T196" s="209">
        <f t="shared" si="74"/>
        <v>0</v>
      </c>
      <c r="U196" s="209">
        <f t="shared" si="74"/>
        <v>0</v>
      </c>
      <c r="V196" s="209">
        <f t="shared" si="74"/>
        <v>0</v>
      </c>
      <c r="W196" s="209">
        <f t="shared" si="74"/>
        <v>0</v>
      </c>
      <c r="X196" s="210">
        <f t="shared" si="74"/>
        <v>0</v>
      </c>
      <c r="Y196" s="211">
        <f t="shared" si="75"/>
        <v>0</v>
      </c>
      <c r="Z196" s="209">
        <f t="shared" si="75"/>
        <v>0</v>
      </c>
      <c r="AA196" s="209">
        <f t="shared" si="75"/>
        <v>0</v>
      </c>
      <c r="AB196" s="209">
        <f t="shared" si="73"/>
        <v>0</v>
      </c>
      <c r="AC196" s="209">
        <f t="shared" si="73"/>
        <v>0</v>
      </c>
      <c r="AD196" s="209">
        <f t="shared" si="73"/>
        <v>0</v>
      </c>
      <c r="AE196" s="209">
        <f t="shared" si="46"/>
        <v>0</v>
      </c>
      <c r="AF196" s="209">
        <f t="shared" si="46"/>
        <v>0</v>
      </c>
      <c r="AG196" s="209">
        <f t="shared" si="46"/>
        <v>0</v>
      </c>
      <c r="AH196" s="209">
        <f t="shared" si="46"/>
        <v>0</v>
      </c>
      <c r="AI196" s="209">
        <f t="shared" si="46"/>
        <v>0</v>
      </c>
      <c r="AJ196" s="209">
        <f t="shared" si="67"/>
        <v>0</v>
      </c>
      <c r="AK196" s="209">
        <f t="shared" si="67"/>
        <v>0</v>
      </c>
      <c r="AL196" s="210">
        <f t="shared" si="67"/>
        <v>0</v>
      </c>
      <c r="BG196" s="65"/>
      <c r="BH196" s="65"/>
      <c r="BI196" s="65"/>
      <c r="BJ196" s="65"/>
      <c r="BK196" s="65"/>
      <c r="BL196" s="65"/>
      <c r="BM196" s="65"/>
      <c r="BN196" s="65"/>
      <c r="BO196" s="65"/>
      <c r="BP196" s="65"/>
      <c r="BQ196" s="65"/>
      <c r="BR196" s="65"/>
      <c r="BS196" s="65"/>
      <c r="BT196" s="65"/>
      <c r="BV196" s="163">
        <f t="shared" si="72"/>
        <v>0</v>
      </c>
      <c r="BW196" s="163">
        <f t="shared" si="72"/>
        <v>0</v>
      </c>
      <c r="BX196" s="163">
        <f t="shared" si="72"/>
        <v>0</v>
      </c>
      <c r="BY196" s="163">
        <f t="shared" si="72"/>
        <v>0</v>
      </c>
      <c r="BZ196" s="163">
        <f t="shared" si="72"/>
        <v>0</v>
      </c>
      <c r="CA196" s="163">
        <f t="shared" si="72"/>
        <v>0</v>
      </c>
      <c r="CB196" s="163">
        <f t="shared" si="72"/>
        <v>0</v>
      </c>
      <c r="CC196" s="163">
        <f t="shared" si="72"/>
        <v>0</v>
      </c>
      <c r="CD196" s="163">
        <f t="shared" si="72"/>
        <v>0</v>
      </c>
      <c r="CE196" s="163">
        <f t="shared" si="72"/>
        <v>0</v>
      </c>
      <c r="CF196" s="163">
        <f t="shared" si="72"/>
        <v>0</v>
      </c>
      <c r="CG196" s="163">
        <f t="shared" si="72"/>
        <v>0</v>
      </c>
      <c r="CH196" s="163">
        <f t="shared" si="72"/>
        <v>0</v>
      </c>
    </row>
    <row r="197" spans="2:86" ht="24" customHeight="1">
      <c r="B197" s="1173"/>
      <c r="C197" s="330">
        <v>193</v>
      </c>
      <c r="D197" s="351" t="str">
        <f>IF('入力③（固定資産台帳）'!CD197=1,'入力③（固定資産台帳）'!C197,"")</f>
        <v/>
      </c>
      <c r="E197" s="352">
        <f>IF('入力③（固定資産台帳）'!CD197=1,'入力③（固定資産台帳）'!D197,0)</f>
        <v>0</v>
      </c>
      <c r="F197" s="353">
        <f>IF('入力③（固定資産台帳）'!CD197=1,'入力③（固定資産台帳）'!F197,0)</f>
        <v>0</v>
      </c>
      <c r="G197" s="60"/>
      <c r="H197" s="60" t="s">
        <v>248</v>
      </c>
      <c r="I197" s="63"/>
      <c r="J197" s="172"/>
      <c r="K197" s="169"/>
      <c r="L197" s="209">
        <f t="shared" si="76"/>
        <v>0</v>
      </c>
      <c r="M197" s="209">
        <f t="shared" si="76"/>
        <v>0</v>
      </c>
      <c r="N197" s="209">
        <f t="shared" si="76"/>
        <v>0</v>
      </c>
      <c r="O197" s="209">
        <f t="shared" si="76"/>
        <v>0</v>
      </c>
      <c r="P197" s="209">
        <f t="shared" si="76"/>
        <v>0</v>
      </c>
      <c r="Q197" s="209">
        <f t="shared" si="76"/>
        <v>0</v>
      </c>
      <c r="R197" s="209">
        <f t="shared" si="76"/>
        <v>0</v>
      </c>
      <c r="S197" s="209">
        <f t="shared" si="74"/>
        <v>0</v>
      </c>
      <c r="T197" s="209">
        <f t="shared" si="74"/>
        <v>0</v>
      </c>
      <c r="U197" s="209">
        <f t="shared" si="74"/>
        <v>0</v>
      </c>
      <c r="V197" s="209">
        <f t="shared" si="74"/>
        <v>0</v>
      </c>
      <c r="W197" s="209">
        <f t="shared" si="74"/>
        <v>0</v>
      </c>
      <c r="X197" s="210">
        <f t="shared" si="74"/>
        <v>0</v>
      </c>
      <c r="Y197" s="211">
        <f t="shared" si="75"/>
        <v>0</v>
      </c>
      <c r="Z197" s="209">
        <f t="shared" si="75"/>
        <v>0</v>
      </c>
      <c r="AA197" s="209">
        <f t="shared" si="75"/>
        <v>0</v>
      </c>
      <c r="AB197" s="209">
        <f t="shared" si="73"/>
        <v>0</v>
      </c>
      <c r="AC197" s="209">
        <f t="shared" si="73"/>
        <v>0</v>
      </c>
      <c r="AD197" s="209">
        <f t="shared" si="73"/>
        <v>0</v>
      </c>
      <c r="AE197" s="209">
        <f t="shared" si="46"/>
        <v>0</v>
      </c>
      <c r="AF197" s="209">
        <f t="shared" si="46"/>
        <v>0</v>
      </c>
      <c r="AG197" s="209">
        <f t="shared" si="46"/>
        <v>0</v>
      </c>
      <c r="AH197" s="209">
        <f t="shared" si="46"/>
        <v>0</v>
      </c>
      <c r="AI197" s="209">
        <f t="shared" si="46"/>
        <v>0</v>
      </c>
      <c r="AJ197" s="209">
        <f t="shared" si="67"/>
        <v>0</v>
      </c>
      <c r="AK197" s="209">
        <f t="shared" si="67"/>
        <v>0</v>
      </c>
      <c r="AL197" s="210">
        <f t="shared" si="67"/>
        <v>0</v>
      </c>
      <c r="BG197" s="65"/>
      <c r="BH197" s="65"/>
      <c r="BI197" s="65"/>
      <c r="BJ197" s="65"/>
      <c r="BK197" s="65"/>
      <c r="BL197" s="65"/>
      <c r="BM197" s="65"/>
      <c r="BN197" s="65"/>
      <c r="BO197" s="65"/>
      <c r="BP197" s="65"/>
      <c r="BQ197" s="65"/>
      <c r="BR197" s="65"/>
      <c r="BS197" s="65"/>
      <c r="BT197" s="65"/>
      <c r="BV197" s="163">
        <f t="shared" si="72"/>
        <v>0</v>
      </c>
      <c r="BW197" s="163">
        <f t="shared" si="72"/>
        <v>0</v>
      </c>
      <c r="BX197" s="163">
        <f t="shared" si="72"/>
        <v>0</v>
      </c>
      <c r="BY197" s="163">
        <f t="shared" si="72"/>
        <v>0</v>
      </c>
      <c r="BZ197" s="163">
        <f t="shared" si="72"/>
        <v>0</v>
      </c>
      <c r="CA197" s="163">
        <f t="shared" si="72"/>
        <v>0</v>
      </c>
      <c r="CB197" s="163">
        <f t="shared" si="72"/>
        <v>0</v>
      </c>
      <c r="CC197" s="163">
        <f t="shared" si="72"/>
        <v>0</v>
      </c>
      <c r="CD197" s="163">
        <f t="shared" si="72"/>
        <v>0</v>
      </c>
      <c r="CE197" s="163">
        <f t="shared" si="72"/>
        <v>0</v>
      </c>
      <c r="CF197" s="163">
        <f t="shared" si="72"/>
        <v>0</v>
      </c>
      <c r="CG197" s="163">
        <f t="shared" si="72"/>
        <v>0</v>
      </c>
      <c r="CH197" s="163">
        <f t="shared" si="72"/>
        <v>0</v>
      </c>
    </row>
    <row r="198" spans="2:86" ht="24" customHeight="1">
      <c r="B198" s="1173"/>
      <c r="C198" s="330">
        <v>194</v>
      </c>
      <c r="D198" s="351" t="str">
        <f>IF('入力③（固定資産台帳）'!CD198=1,'入力③（固定資産台帳）'!C198,"")</f>
        <v/>
      </c>
      <c r="E198" s="352">
        <f>IF('入力③（固定資産台帳）'!CD198=1,'入力③（固定資産台帳）'!D198,0)</f>
        <v>0</v>
      </c>
      <c r="F198" s="353">
        <f>IF('入力③（固定資産台帳）'!CD198=1,'入力③（固定資産台帳）'!F198,0)</f>
        <v>0</v>
      </c>
      <c r="G198" s="60"/>
      <c r="H198" s="60" t="s">
        <v>248</v>
      </c>
      <c r="I198" s="63"/>
      <c r="J198" s="172"/>
      <c r="K198" s="169"/>
      <c r="L198" s="209">
        <f t="shared" si="76"/>
        <v>0</v>
      </c>
      <c r="M198" s="209">
        <f t="shared" si="76"/>
        <v>0</v>
      </c>
      <c r="N198" s="209">
        <f t="shared" si="76"/>
        <v>0</v>
      </c>
      <c r="O198" s="209">
        <f t="shared" si="76"/>
        <v>0</v>
      </c>
      <c r="P198" s="209">
        <f t="shared" si="76"/>
        <v>0</v>
      </c>
      <c r="Q198" s="209">
        <f t="shared" si="76"/>
        <v>0</v>
      </c>
      <c r="R198" s="209">
        <f t="shared" si="76"/>
        <v>0</v>
      </c>
      <c r="S198" s="209">
        <f t="shared" si="74"/>
        <v>0</v>
      </c>
      <c r="T198" s="209">
        <f t="shared" si="74"/>
        <v>0</v>
      </c>
      <c r="U198" s="209">
        <f t="shared" si="74"/>
        <v>0</v>
      </c>
      <c r="V198" s="209">
        <f t="shared" si="74"/>
        <v>0</v>
      </c>
      <c r="W198" s="209">
        <f t="shared" si="74"/>
        <v>0</v>
      </c>
      <c r="X198" s="210">
        <f t="shared" si="74"/>
        <v>0</v>
      </c>
      <c r="Y198" s="211">
        <f t="shared" si="75"/>
        <v>0</v>
      </c>
      <c r="Z198" s="209">
        <f t="shared" si="75"/>
        <v>0</v>
      </c>
      <c r="AA198" s="209">
        <f t="shared" si="75"/>
        <v>0</v>
      </c>
      <c r="AB198" s="209">
        <f t="shared" si="73"/>
        <v>0</v>
      </c>
      <c r="AC198" s="209">
        <f t="shared" si="73"/>
        <v>0</v>
      </c>
      <c r="AD198" s="209">
        <f t="shared" si="73"/>
        <v>0</v>
      </c>
      <c r="AE198" s="209">
        <f t="shared" si="46"/>
        <v>0</v>
      </c>
      <c r="AF198" s="209">
        <f t="shared" si="46"/>
        <v>0</v>
      </c>
      <c r="AG198" s="209">
        <f t="shared" si="46"/>
        <v>0</v>
      </c>
      <c r="AH198" s="209">
        <f t="shared" si="46"/>
        <v>0</v>
      </c>
      <c r="AI198" s="209">
        <f t="shared" si="46"/>
        <v>0</v>
      </c>
      <c r="AJ198" s="209">
        <f t="shared" si="67"/>
        <v>0</v>
      </c>
      <c r="AK198" s="209">
        <f t="shared" si="67"/>
        <v>0</v>
      </c>
      <c r="AL198" s="210">
        <f t="shared" si="67"/>
        <v>0</v>
      </c>
      <c r="BG198" s="65"/>
      <c r="BH198" s="65"/>
      <c r="BI198" s="65"/>
      <c r="BJ198" s="65"/>
      <c r="BK198" s="65"/>
      <c r="BL198" s="65"/>
      <c r="BM198" s="65"/>
      <c r="BN198" s="65"/>
      <c r="BO198" s="65"/>
      <c r="BP198" s="65"/>
      <c r="BQ198" s="65"/>
      <c r="BR198" s="65"/>
      <c r="BS198" s="65"/>
      <c r="BT198" s="65"/>
      <c r="BV198" s="163">
        <f t="shared" si="72"/>
        <v>0</v>
      </c>
      <c r="BW198" s="163">
        <f t="shared" si="72"/>
        <v>0</v>
      </c>
      <c r="BX198" s="163">
        <f t="shared" si="72"/>
        <v>0</v>
      </c>
      <c r="BY198" s="163">
        <f t="shared" si="72"/>
        <v>0</v>
      </c>
      <c r="BZ198" s="163">
        <f t="shared" si="72"/>
        <v>0</v>
      </c>
      <c r="CA198" s="163">
        <f t="shared" si="72"/>
        <v>0</v>
      </c>
      <c r="CB198" s="163">
        <f t="shared" si="72"/>
        <v>0</v>
      </c>
      <c r="CC198" s="163">
        <f t="shared" si="72"/>
        <v>0</v>
      </c>
      <c r="CD198" s="163">
        <f t="shared" si="72"/>
        <v>0</v>
      </c>
      <c r="CE198" s="163">
        <f t="shared" si="72"/>
        <v>0</v>
      </c>
      <c r="CF198" s="163">
        <f t="shared" si="72"/>
        <v>0</v>
      </c>
      <c r="CG198" s="163">
        <f t="shared" si="72"/>
        <v>0</v>
      </c>
      <c r="CH198" s="163">
        <f t="shared" si="72"/>
        <v>0</v>
      </c>
    </row>
    <row r="199" spans="2:86" ht="24" customHeight="1">
      <c r="B199" s="1173"/>
      <c r="C199" s="330">
        <v>195</v>
      </c>
      <c r="D199" s="351" t="str">
        <f>IF('入力③（固定資産台帳）'!CD199=1,'入力③（固定資産台帳）'!C199,"")</f>
        <v/>
      </c>
      <c r="E199" s="352">
        <f>IF('入力③（固定資産台帳）'!CD199=1,'入力③（固定資産台帳）'!D199,0)</f>
        <v>0</v>
      </c>
      <c r="F199" s="353">
        <f>IF('入力③（固定資産台帳）'!CD199=1,'入力③（固定資産台帳）'!F199,0)</f>
        <v>0</v>
      </c>
      <c r="G199" s="60"/>
      <c r="H199" s="60" t="s">
        <v>248</v>
      </c>
      <c r="I199" s="63"/>
      <c r="J199" s="172"/>
      <c r="K199" s="169"/>
      <c r="L199" s="209">
        <f t="shared" si="76"/>
        <v>0</v>
      </c>
      <c r="M199" s="209">
        <f t="shared" si="76"/>
        <v>0</v>
      </c>
      <c r="N199" s="209">
        <f t="shared" si="76"/>
        <v>0</v>
      </c>
      <c r="O199" s="209">
        <f t="shared" si="76"/>
        <v>0</v>
      </c>
      <c r="P199" s="209">
        <f t="shared" si="76"/>
        <v>0</v>
      </c>
      <c r="Q199" s="209">
        <f t="shared" si="76"/>
        <v>0</v>
      </c>
      <c r="R199" s="209">
        <f t="shared" si="76"/>
        <v>0</v>
      </c>
      <c r="S199" s="209">
        <f t="shared" si="74"/>
        <v>0</v>
      </c>
      <c r="T199" s="209">
        <f t="shared" si="74"/>
        <v>0</v>
      </c>
      <c r="U199" s="209">
        <f t="shared" si="74"/>
        <v>0</v>
      </c>
      <c r="V199" s="209">
        <f t="shared" si="74"/>
        <v>0</v>
      </c>
      <c r="W199" s="209">
        <f t="shared" si="74"/>
        <v>0</v>
      </c>
      <c r="X199" s="210">
        <f t="shared" si="74"/>
        <v>0</v>
      </c>
      <c r="Y199" s="211">
        <f t="shared" si="75"/>
        <v>0</v>
      </c>
      <c r="Z199" s="209">
        <f t="shared" si="75"/>
        <v>0</v>
      </c>
      <c r="AA199" s="209">
        <f t="shared" si="75"/>
        <v>0</v>
      </c>
      <c r="AB199" s="209">
        <f t="shared" si="73"/>
        <v>0</v>
      </c>
      <c r="AC199" s="209">
        <f t="shared" si="73"/>
        <v>0</v>
      </c>
      <c r="AD199" s="209">
        <f t="shared" si="73"/>
        <v>0</v>
      </c>
      <c r="AE199" s="209">
        <f t="shared" si="46"/>
        <v>0</v>
      </c>
      <c r="AF199" s="209">
        <f t="shared" si="46"/>
        <v>0</v>
      </c>
      <c r="AG199" s="209">
        <f t="shared" si="46"/>
        <v>0</v>
      </c>
      <c r="AH199" s="209">
        <f t="shared" si="46"/>
        <v>0</v>
      </c>
      <c r="AI199" s="209">
        <f t="shared" si="46"/>
        <v>0</v>
      </c>
      <c r="AJ199" s="209">
        <f t="shared" si="67"/>
        <v>0</v>
      </c>
      <c r="AK199" s="209">
        <f t="shared" si="67"/>
        <v>0</v>
      </c>
      <c r="AL199" s="210">
        <f t="shared" si="67"/>
        <v>0</v>
      </c>
      <c r="BG199" s="65"/>
      <c r="BH199" s="65"/>
      <c r="BI199" s="65"/>
      <c r="BJ199" s="65"/>
      <c r="BK199" s="65"/>
      <c r="BL199" s="65"/>
      <c r="BM199" s="65"/>
      <c r="BN199" s="65"/>
      <c r="BO199" s="65"/>
      <c r="BP199" s="65"/>
      <c r="BQ199" s="65"/>
      <c r="BR199" s="65"/>
      <c r="BS199" s="65"/>
      <c r="BT199" s="65"/>
      <c r="BV199" s="163">
        <f t="shared" si="72"/>
        <v>0</v>
      </c>
      <c r="BW199" s="163">
        <f t="shared" si="72"/>
        <v>0</v>
      </c>
      <c r="BX199" s="163">
        <f t="shared" si="72"/>
        <v>0</v>
      </c>
      <c r="BY199" s="163">
        <f t="shared" si="72"/>
        <v>0</v>
      </c>
      <c r="BZ199" s="163">
        <f t="shared" si="72"/>
        <v>0</v>
      </c>
      <c r="CA199" s="163">
        <f t="shared" si="72"/>
        <v>0</v>
      </c>
      <c r="CB199" s="163">
        <f t="shared" si="72"/>
        <v>0</v>
      </c>
      <c r="CC199" s="163">
        <f t="shared" si="72"/>
        <v>0</v>
      </c>
      <c r="CD199" s="163">
        <f t="shared" si="72"/>
        <v>0</v>
      </c>
      <c r="CE199" s="163">
        <f t="shared" si="72"/>
        <v>0</v>
      </c>
      <c r="CF199" s="163">
        <f t="shared" si="72"/>
        <v>0</v>
      </c>
      <c r="CG199" s="163">
        <f t="shared" si="72"/>
        <v>0</v>
      </c>
      <c r="CH199" s="163">
        <f t="shared" si="72"/>
        <v>0</v>
      </c>
    </row>
    <row r="200" spans="2:86" ht="24" customHeight="1">
      <c r="B200" s="1173"/>
      <c r="C200" s="330">
        <v>196</v>
      </c>
      <c r="D200" s="351" t="str">
        <f>IF('入力③（固定資産台帳）'!CD200=1,'入力③（固定資産台帳）'!C200,"")</f>
        <v/>
      </c>
      <c r="E200" s="352">
        <f>IF('入力③（固定資産台帳）'!CD200=1,'入力③（固定資産台帳）'!D200,0)</f>
        <v>0</v>
      </c>
      <c r="F200" s="353">
        <f>IF('入力③（固定資産台帳）'!CD200=1,'入力③（固定資産台帳）'!F200,0)</f>
        <v>0</v>
      </c>
      <c r="G200" s="60"/>
      <c r="H200" s="60" t="s">
        <v>248</v>
      </c>
      <c r="I200" s="63"/>
      <c r="J200" s="172"/>
      <c r="K200" s="169"/>
      <c r="L200" s="209">
        <f t="shared" si="76"/>
        <v>0</v>
      </c>
      <c r="M200" s="209">
        <f t="shared" si="76"/>
        <v>0</v>
      </c>
      <c r="N200" s="209">
        <f t="shared" si="76"/>
        <v>0</v>
      </c>
      <c r="O200" s="209">
        <f t="shared" si="76"/>
        <v>0</v>
      </c>
      <c r="P200" s="209">
        <f t="shared" si="76"/>
        <v>0</v>
      </c>
      <c r="Q200" s="209">
        <f t="shared" si="76"/>
        <v>0</v>
      </c>
      <c r="R200" s="209">
        <f t="shared" si="76"/>
        <v>0</v>
      </c>
      <c r="S200" s="209">
        <f t="shared" si="74"/>
        <v>0</v>
      </c>
      <c r="T200" s="209">
        <f t="shared" si="74"/>
        <v>0</v>
      </c>
      <c r="U200" s="209">
        <f t="shared" si="74"/>
        <v>0</v>
      </c>
      <c r="V200" s="209">
        <f t="shared" si="74"/>
        <v>0</v>
      </c>
      <c r="W200" s="209">
        <f t="shared" si="74"/>
        <v>0</v>
      </c>
      <c r="X200" s="210">
        <f t="shared" si="74"/>
        <v>0</v>
      </c>
      <c r="Y200" s="211">
        <f t="shared" si="75"/>
        <v>0</v>
      </c>
      <c r="Z200" s="209">
        <f t="shared" si="75"/>
        <v>0</v>
      </c>
      <c r="AA200" s="209">
        <f t="shared" si="75"/>
        <v>0</v>
      </c>
      <c r="AB200" s="209">
        <f t="shared" si="73"/>
        <v>0</v>
      </c>
      <c r="AC200" s="209">
        <f t="shared" si="73"/>
        <v>0</v>
      </c>
      <c r="AD200" s="209">
        <f t="shared" si="73"/>
        <v>0</v>
      </c>
      <c r="AE200" s="209">
        <f t="shared" si="46"/>
        <v>0</v>
      </c>
      <c r="AF200" s="209">
        <f t="shared" si="46"/>
        <v>0</v>
      </c>
      <c r="AG200" s="209">
        <f t="shared" si="46"/>
        <v>0</v>
      </c>
      <c r="AH200" s="209">
        <f t="shared" si="46"/>
        <v>0</v>
      </c>
      <c r="AI200" s="209">
        <f t="shared" si="46"/>
        <v>0</v>
      </c>
      <c r="AJ200" s="209">
        <f t="shared" si="67"/>
        <v>0</v>
      </c>
      <c r="AK200" s="209">
        <f t="shared" si="67"/>
        <v>0</v>
      </c>
      <c r="AL200" s="210">
        <f t="shared" si="67"/>
        <v>0</v>
      </c>
      <c r="BG200" s="65"/>
      <c r="BH200" s="65"/>
      <c r="BI200" s="65"/>
      <c r="BJ200" s="65"/>
      <c r="BK200" s="65"/>
      <c r="BL200" s="65"/>
      <c r="BM200" s="65"/>
      <c r="BN200" s="65"/>
      <c r="BO200" s="65"/>
      <c r="BP200" s="65"/>
      <c r="BQ200" s="65"/>
      <c r="BR200" s="65"/>
      <c r="BS200" s="65"/>
      <c r="BT200" s="65"/>
      <c r="BV200" s="163">
        <f t="shared" ref="BV200:CH215" si="77">IF(BG200&lt;0,0,IF(BG200=0,$F200,BU200-Y200))</f>
        <v>0</v>
      </c>
      <c r="BW200" s="163">
        <f t="shared" si="77"/>
        <v>0</v>
      </c>
      <c r="BX200" s="163">
        <f t="shared" si="77"/>
        <v>0</v>
      </c>
      <c r="BY200" s="163">
        <f t="shared" si="77"/>
        <v>0</v>
      </c>
      <c r="BZ200" s="163">
        <f t="shared" si="77"/>
        <v>0</v>
      </c>
      <c r="CA200" s="163">
        <f t="shared" si="77"/>
        <v>0</v>
      </c>
      <c r="CB200" s="163">
        <f t="shared" si="77"/>
        <v>0</v>
      </c>
      <c r="CC200" s="163">
        <f t="shared" si="77"/>
        <v>0</v>
      </c>
      <c r="CD200" s="163">
        <f t="shared" si="77"/>
        <v>0</v>
      </c>
      <c r="CE200" s="163">
        <f t="shared" si="77"/>
        <v>0</v>
      </c>
      <c r="CF200" s="163">
        <f t="shared" si="77"/>
        <v>0</v>
      </c>
      <c r="CG200" s="163">
        <f t="shared" si="77"/>
        <v>0</v>
      </c>
      <c r="CH200" s="163">
        <f t="shared" si="77"/>
        <v>0</v>
      </c>
    </row>
    <row r="201" spans="2:86" ht="24" customHeight="1">
      <c r="B201" s="1173"/>
      <c r="C201" s="330">
        <v>197</v>
      </c>
      <c r="D201" s="351" t="str">
        <f>IF('入力③（固定資産台帳）'!CD201=1,'入力③（固定資産台帳）'!C201,"")</f>
        <v/>
      </c>
      <c r="E201" s="352">
        <f>IF('入力③（固定資産台帳）'!CD201=1,'入力③（固定資産台帳）'!D201,0)</f>
        <v>0</v>
      </c>
      <c r="F201" s="353">
        <f>IF('入力③（固定資産台帳）'!CD201=1,'入力③（固定資産台帳）'!F201,0)</f>
        <v>0</v>
      </c>
      <c r="G201" s="60"/>
      <c r="H201" s="60" t="s">
        <v>248</v>
      </c>
      <c r="I201" s="63"/>
      <c r="J201" s="172"/>
      <c r="K201" s="169"/>
      <c r="L201" s="209">
        <f t="shared" si="76"/>
        <v>0</v>
      </c>
      <c r="M201" s="209">
        <f t="shared" si="76"/>
        <v>0</v>
      </c>
      <c r="N201" s="209">
        <f t="shared" si="76"/>
        <v>0</v>
      </c>
      <c r="O201" s="209">
        <f t="shared" si="76"/>
        <v>0</v>
      </c>
      <c r="P201" s="209">
        <f t="shared" si="76"/>
        <v>0</v>
      </c>
      <c r="Q201" s="209">
        <f t="shared" si="76"/>
        <v>0</v>
      </c>
      <c r="R201" s="209">
        <f t="shared" si="76"/>
        <v>0</v>
      </c>
      <c r="S201" s="209">
        <f t="shared" si="74"/>
        <v>0</v>
      </c>
      <c r="T201" s="209">
        <f t="shared" si="74"/>
        <v>0</v>
      </c>
      <c r="U201" s="209">
        <f t="shared" si="74"/>
        <v>0</v>
      </c>
      <c r="V201" s="209">
        <f t="shared" si="74"/>
        <v>0</v>
      </c>
      <c r="W201" s="209">
        <f t="shared" si="74"/>
        <v>0</v>
      </c>
      <c r="X201" s="210">
        <f t="shared" si="74"/>
        <v>0</v>
      </c>
      <c r="Y201" s="211">
        <f t="shared" si="75"/>
        <v>0</v>
      </c>
      <c r="Z201" s="209">
        <f t="shared" si="75"/>
        <v>0</v>
      </c>
      <c r="AA201" s="209">
        <f t="shared" si="75"/>
        <v>0</v>
      </c>
      <c r="AB201" s="209">
        <f t="shared" si="73"/>
        <v>0</v>
      </c>
      <c r="AC201" s="209">
        <f t="shared" si="73"/>
        <v>0</v>
      </c>
      <c r="AD201" s="209">
        <f t="shared" si="73"/>
        <v>0</v>
      </c>
      <c r="AE201" s="209">
        <f t="shared" si="46"/>
        <v>0</v>
      </c>
      <c r="AF201" s="209">
        <f t="shared" si="46"/>
        <v>0</v>
      </c>
      <c r="AG201" s="209">
        <f t="shared" si="46"/>
        <v>0</v>
      </c>
      <c r="AH201" s="209">
        <f t="shared" si="46"/>
        <v>0</v>
      </c>
      <c r="AI201" s="209">
        <f t="shared" si="46"/>
        <v>0</v>
      </c>
      <c r="AJ201" s="209">
        <f t="shared" si="67"/>
        <v>0</v>
      </c>
      <c r="AK201" s="209">
        <f t="shared" si="67"/>
        <v>0</v>
      </c>
      <c r="AL201" s="210">
        <f t="shared" si="67"/>
        <v>0</v>
      </c>
      <c r="BG201" s="65"/>
      <c r="BH201" s="65"/>
      <c r="BI201" s="65"/>
      <c r="BJ201" s="65"/>
      <c r="BK201" s="65"/>
      <c r="BL201" s="65"/>
      <c r="BM201" s="65"/>
      <c r="BN201" s="65"/>
      <c r="BO201" s="65"/>
      <c r="BP201" s="65"/>
      <c r="BQ201" s="65"/>
      <c r="BR201" s="65"/>
      <c r="BS201" s="65"/>
      <c r="BT201" s="65"/>
      <c r="BV201" s="163">
        <f t="shared" si="77"/>
        <v>0</v>
      </c>
      <c r="BW201" s="163">
        <f t="shared" si="77"/>
        <v>0</v>
      </c>
      <c r="BX201" s="163">
        <f t="shared" si="77"/>
        <v>0</v>
      </c>
      <c r="BY201" s="163">
        <f t="shared" si="77"/>
        <v>0</v>
      </c>
      <c r="BZ201" s="163">
        <f t="shared" si="77"/>
        <v>0</v>
      </c>
      <c r="CA201" s="163">
        <f t="shared" si="77"/>
        <v>0</v>
      </c>
      <c r="CB201" s="163">
        <f t="shared" si="77"/>
        <v>0</v>
      </c>
      <c r="CC201" s="163">
        <f t="shared" si="77"/>
        <v>0</v>
      </c>
      <c r="CD201" s="163">
        <f t="shared" si="77"/>
        <v>0</v>
      </c>
      <c r="CE201" s="163">
        <f t="shared" si="77"/>
        <v>0</v>
      </c>
      <c r="CF201" s="163">
        <f t="shared" si="77"/>
        <v>0</v>
      </c>
      <c r="CG201" s="163">
        <f t="shared" si="77"/>
        <v>0</v>
      </c>
      <c r="CH201" s="163">
        <f t="shared" si="77"/>
        <v>0</v>
      </c>
    </row>
    <row r="202" spans="2:86" ht="24" customHeight="1">
      <c r="B202" s="1173"/>
      <c r="C202" s="330">
        <v>198</v>
      </c>
      <c r="D202" s="351" t="str">
        <f>IF('入力③（固定資産台帳）'!CD202=1,'入力③（固定資産台帳）'!C202,"")</f>
        <v/>
      </c>
      <c r="E202" s="352">
        <f>IF('入力③（固定資産台帳）'!CD202=1,'入力③（固定資産台帳）'!D202,0)</f>
        <v>0</v>
      </c>
      <c r="F202" s="353">
        <f>IF('入力③（固定資産台帳）'!CD202=1,'入力③（固定資産台帳）'!F202,0)</f>
        <v>0</v>
      </c>
      <c r="G202" s="60"/>
      <c r="H202" s="60" t="s">
        <v>248</v>
      </c>
      <c r="I202" s="63"/>
      <c r="J202" s="172"/>
      <c r="K202" s="169"/>
      <c r="L202" s="209">
        <f t="shared" si="76"/>
        <v>0</v>
      </c>
      <c r="M202" s="209">
        <f t="shared" si="76"/>
        <v>0</v>
      </c>
      <c r="N202" s="209">
        <f t="shared" si="76"/>
        <v>0</v>
      </c>
      <c r="O202" s="209">
        <f t="shared" si="76"/>
        <v>0</v>
      </c>
      <c r="P202" s="209">
        <f t="shared" si="76"/>
        <v>0</v>
      </c>
      <c r="Q202" s="209">
        <f t="shared" si="76"/>
        <v>0</v>
      </c>
      <c r="R202" s="209">
        <f t="shared" si="76"/>
        <v>0</v>
      </c>
      <c r="S202" s="209">
        <f t="shared" si="74"/>
        <v>0</v>
      </c>
      <c r="T202" s="209">
        <f t="shared" si="74"/>
        <v>0</v>
      </c>
      <c r="U202" s="209">
        <f t="shared" si="74"/>
        <v>0</v>
      </c>
      <c r="V202" s="209">
        <f t="shared" si="74"/>
        <v>0</v>
      </c>
      <c r="W202" s="209">
        <f t="shared" si="74"/>
        <v>0</v>
      </c>
      <c r="X202" s="210">
        <f t="shared" si="74"/>
        <v>0</v>
      </c>
      <c r="Y202" s="211">
        <f t="shared" si="75"/>
        <v>0</v>
      </c>
      <c r="Z202" s="209">
        <f t="shared" si="75"/>
        <v>0</v>
      </c>
      <c r="AA202" s="209">
        <f t="shared" si="75"/>
        <v>0</v>
      </c>
      <c r="AB202" s="209">
        <f t="shared" si="73"/>
        <v>0</v>
      </c>
      <c r="AC202" s="209">
        <f t="shared" si="73"/>
        <v>0</v>
      </c>
      <c r="AD202" s="209">
        <f t="shared" si="73"/>
        <v>0</v>
      </c>
      <c r="AE202" s="209">
        <f t="shared" si="46"/>
        <v>0</v>
      </c>
      <c r="AF202" s="209">
        <f t="shared" si="46"/>
        <v>0</v>
      </c>
      <c r="AG202" s="209">
        <f t="shared" si="46"/>
        <v>0</v>
      </c>
      <c r="AH202" s="209">
        <f t="shared" si="46"/>
        <v>0</v>
      </c>
      <c r="AI202" s="209">
        <f t="shared" si="46"/>
        <v>0</v>
      </c>
      <c r="AJ202" s="209">
        <f t="shared" si="67"/>
        <v>0</v>
      </c>
      <c r="AK202" s="209">
        <f t="shared" si="67"/>
        <v>0</v>
      </c>
      <c r="AL202" s="210">
        <f t="shared" si="67"/>
        <v>0</v>
      </c>
      <c r="BG202" s="65"/>
      <c r="BH202" s="65"/>
      <c r="BI202" s="65"/>
      <c r="BJ202" s="65"/>
      <c r="BK202" s="65"/>
      <c r="BL202" s="65"/>
      <c r="BM202" s="65"/>
      <c r="BN202" s="65"/>
      <c r="BO202" s="65"/>
      <c r="BP202" s="65"/>
      <c r="BQ202" s="65"/>
      <c r="BR202" s="65"/>
      <c r="BS202" s="65"/>
      <c r="BT202" s="65"/>
      <c r="BV202" s="163">
        <f t="shared" si="77"/>
        <v>0</v>
      </c>
      <c r="BW202" s="163">
        <f t="shared" si="77"/>
        <v>0</v>
      </c>
      <c r="BX202" s="163">
        <f t="shared" si="77"/>
        <v>0</v>
      </c>
      <c r="BY202" s="163">
        <f t="shared" si="77"/>
        <v>0</v>
      </c>
      <c r="BZ202" s="163">
        <f t="shared" si="77"/>
        <v>0</v>
      </c>
      <c r="CA202" s="163">
        <f t="shared" si="77"/>
        <v>0</v>
      </c>
      <c r="CB202" s="163">
        <f t="shared" si="77"/>
        <v>0</v>
      </c>
      <c r="CC202" s="163">
        <f t="shared" si="77"/>
        <v>0</v>
      </c>
      <c r="CD202" s="163">
        <f t="shared" si="77"/>
        <v>0</v>
      </c>
      <c r="CE202" s="163">
        <f t="shared" si="77"/>
        <v>0</v>
      </c>
      <c r="CF202" s="163">
        <f t="shared" si="77"/>
        <v>0</v>
      </c>
      <c r="CG202" s="163">
        <f t="shared" si="77"/>
        <v>0</v>
      </c>
      <c r="CH202" s="163">
        <f t="shared" si="77"/>
        <v>0</v>
      </c>
    </row>
    <row r="203" spans="2:86" ht="24" customHeight="1">
      <c r="B203" s="1173"/>
      <c r="C203" s="330">
        <v>199</v>
      </c>
      <c r="D203" s="351" t="str">
        <f>IF('入力③（固定資産台帳）'!CD203=1,'入力③（固定資産台帳）'!C203,"")</f>
        <v/>
      </c>
      <c r="E203" s="352">
        <f>IF('入力③（固定資産台帳）'!CD203=1,'入力③（固定資産台帳）'!D203,0)</f>
        <v>0</v>
      </c>
      <c r="F203" s="353">
        <f>IF('入力③（固定資産台帳）'!CD203=1,'入力③（固定資産台帳）'!F203,0)</f>
        <v>0</v>
      </c>
      <c r="G203" s="60"/>
      <c r="H203" s="60" t="s">
        <v>248</v>
      </c>
      <c r="I203" s="63"/>
      <c r="J203" s="172"/>
      <c r="K203" s="169"/>
      <c r="L203" s="209">
        <f t="shared" si="76"/>
        <v>0</v>
      </c>
      <c r="M203" s="209">
        <f t="shared" si="76"/>
        <v>0</v>
      </c>
      <c r="N203" s="209">
        <f t="shared" si="76"/>
        <v>0</v>
      </c>
      <c r="O203" s="209">
        <f t="shared" si="76"/>
        <v>0</v>
      </c>
      <c r="P203" s="209">
        <f t="shared" si="76"/>
        <v>0</v>
      </c>
      <c r="Q203" s="209">
        <f t="shared" si="76"/>
        <v>0</v>
      </c>
      <c r="R203" s="209">
        <f t="shared" si="76"/>
        <v>0</v>
      </c>
      <c r="S203" s="209">
        <f t="shared" si="74"/>
        <v>0</v>
      </c>
      <c r="T203" s="209">
        <f t="shared" si="74"/>
        <v>0</v>
      </c>
      <c r="U203" s="209">
        <f t="shared" si="74"/>
        <v>0</v>
      </c>
      <c r="V203" s="209">
        <f t="shared" si="74"/>
        <v>0</v>
      </c>
      <c r="W203" s="209">
        <f t="shared" si="74"/>
        <v>0</v>
      </c>
      <c r="X203" s="210">
        <f t="shared" si="74"/>
        <v>0</v>
      </c>
      <c r="Y203" s="211">
        <f t="shared" si="75"/>
        <v>0</v>
      </c>
      <c r="Z203" s="209">
        <f t="shared" si="75"/>
        <v>0</v>
      </c>
      <c r="AA203" s="209">
        <f t="shared" si="75"/>
        <v>0</v>
      </c>
      <c r="AB203" s="209">
        <f t="shared" si="73"/>
        <v>0</v>
      </c>
      <c r="AC203" s="209">
        <f t="shared" si="73"/>
        <v>0</v>
      </c>
      <c r="AD203" s="209">
        <f t="shared" si="73"/>
        <v>0</v>
      </c>
      <c r="AE203" s="209">
        <f t="shared" si="46"/>
        <v>0</v>
      </c>
      <c r="AF203" s="209">
        <f t="shared" si="46"/>
        <v>0</v>
      </c>
      <c r="AG203" s="209">
        <f t="shared" si="46"/>
        <v>0</v>
      </c>
      <c r="AH203" s="209">
        <f t="shared" si="46"/>
        <v>0</v>
      </c>
      <c r="AI203" s="209">
        <f t="shared" si="46"/>
        <v>0</v>
      </c>
      <c r="AJ203" s="209">
        <f t="shared" si="67"/>
        <v>0</v>
      </c>
      <c r="AK203" s="209">
        <f t="shared" si="67"/>
        <v>0</v>
      </c>
      <c r="AL203" s="210">
        <f t="shared" si="67"/>
        <v>0</v>
      </c>
      <c r="BG203" s="65"/>
      <c r="BH203" s="65"/>
      <c r="BI203" s="65"/>
      <c r="BJ203" s="65"/>
      <c r="BK203" s="65"/>
      <c r="BL203" s="65"/>
      <c r="BM203" s="65"/>
      <c r="BN203" s="65"/>
      <c r="BO203" s="65"/>
      <c r="BP203" s="65"/>
      <c r="BQ203" s="65"/>
      <c r="BR203" s="65"/>
      <c r="BS203" s="65"/>
      <c r="BT203" s="65"/>
      <c r="BV203" s="163">
        <f t="shared" si="77"/>
        <v>0</v>
      </c>
      <c r="BW203" s="163">
        <f t="shared" si="77"/>
        <v>0</v>
      </c>
      <c r="BX203" s="163">
        <f t="shared" si="77"/>
        <v>0</v>
      </c>
      <c r="BY203" s="163">
        <f t="shared" si="77"/>
        <v>0</v>
      </c>
      <c r="BZ203" s="163">
        <f t="shared" si="77"/>
        <v>0</v>
      </c>
      <c r="CA203" s="163">
        <f t="shared" si="77"/>
        <v>0</v>
      </c>
      <c r="CB203" s="163">
        <f t="shared" si="77"/>
        <v>0</v>
      </c>
      <c r="CC203" s="163">
        <f t="shared" si="77"/>
        <v>0</v>
      </c>
      <c r="CD203" s="163">
        <f t="shared" si="77"/>
        <v>0</v>
      </c>
      <c r="CE203" s="163">
        <f t="shared" si="77"/>
        <v>0</v>
      </c>
      <c r="CF203" s="163">
        <f t="shared" si="77"/>
        <v>0</v>
      </c>
      <c r="CG203" s="163">
        <f t="shared" si="77"/>
        <v>0</v>
      </c>
      <c r="CH203" s="163">
        <f t="shared" si="77"/>
        <v>0</v>
      </c>
    </row>
    <row r="204" spans="2:86" ht="24" customHeight="1">
      <c r="B204" s="1173"/>
      <c r="C204" s="330">
        <v>200</v>
      </c>
      <c r="D204" s="351" t="str">
        <f>IF('入力③（固定資産台帳）'!CD204=1,'入力③（固定資産台帳）'!C204,"")</f>
        <v/>
      </c>
      <c r="E204" s="352">
        <f>IF('入力③（固定資産台帳）'!CD204=1,'入力③（固定資産台帳）'!D204,0)</f>
        <v>0</v>
      </c>
      <c r="F204" s="353">
        <f>IF('入力③（固定資産台帳）'!CD204=1,'入力③（固定資産台帳）'!F204,0)</f>
        <v>0</v>
      </c>
      <c r="G204" s="60"/>
      <c r="H204" s="60" t="s">
        <v>248</v>
      </c>
      <c r="I204" s="63"/>
      <c r="J204" s="172"/>
      <c r="K204" s="169"/>
      <c r="L204" s="209">
        <f t="shared" si="76"/>
        <v>0</v>
      </c>
      <c r="M204" s="209">
        <f t="shared" si="76"/>
        <v>0</v>
      </c>
      <c r="N204" s="209">
        <f t="shared" si="76"/>
        <v>0</v>
      </c>
      <c r="O204" s="209">
        <f t="shared" si="76"/>
        <v>0</v>
      </c>
      <c r="P204" s="209">
        <f t="shared" si="76"/>
        <v>0</v>
      </c>
      <c r="Q204" s="209">
        <f t="shared" si="76"/>
        <v>0</v>
      </c>
      <c r="R204" s="209">
        <f t="shared" si="76"/>
        <v>0</v>
      </c>
      <c r="S204" s="209">
        <f t="shared" si="74"/>
        <v>0</v>
      </c>
      <c r="T204" s="209">
        <f t="shared" si="74"/>
        <v>0</v>
      </c>
      <c r="U204" s="209">
        <f t="shared" si="74"/>
        <v>0</v>
      </c>
      <c r="V204" s="209">
        <f t="shared" si="74"/>
        <v>0</v>
      </c>
      <c r="W204" s="209">
        <f t="shared" si="74"/>
        <v>0</v>
      </c>
      <c r="X204" s="210">
        <f t="shared" si="74"/>
        <v>0</v>
      </c>
      <c r="Y204" s="211">
        <f t="shared" si="75"/>
        <v>0</v>
      </c>
      <c r="Z204" s="209">
        <f t="shared" si="75"/>
        <v>0</v>
      </c>
      <c r="AA204" s="209">
        <f t="shared" si="75"/>
        <v>0</v>
      </c>
      <c r="AB204" s="209">
        <f t="shared" si="73"/>
        <v>0</v>
      </c>
      <c r="AC204" s="209">
        <f t="shared" si="73"/>
        <v>0</v>
      </c>
      <c r="AD204" s="209">
        <f t="shared" si="73"/>
        <v>0</v>
      </c>
      <c r="AE204" s="209">
        <f t="shared" si="46"/>
        <v>0</v>
      </c>
      <c r="AF204" s="209">
        <f t="shared" si="46"/>
        <v>0</v>
      </c>
      <c r="AG204" s="209">
        <f t="shared" si="46"/>
        <v>0</v>
      </c>
      <c r="AH204" s="209">
        <f t="shared" si="46"/>
        <v>0</v>
      </c>
      <c r="AI204" s="209">
        <f t="shared" si="46"/>
        <v>0</v>
      </c>
      <c r="AJ204" s="209">
        <f t="shared" si="67"/>
        <v>0</v>
      </c>
      <c r="AK204" s="209">
        <f t="shared" si="67"/>
        <v>0</v>
      </c>
      <c r="AL204" s="210">
        <f t="shared" si="67"/>
        <v>0</v>
      </c>
      <c r="BG204" s="65"/>
      <c r="BH204" s="65"/>
      <c r="BI204" s="65"/>
      <c r="BJ204" s="65"/>
      <c r="BK204" s="65"/>
      <c r="BL204" s="65"/>
      <c r="BM204" s="65"/>
      <c r="BN204" s="65"/>
      <c r="BO204" s="65"/>
      <c r="BP204" s="65"/>
      <c r="BQ204" s="65"/>
      <c r="BR204" s="65"/>
      <c r="BS204" s="65"/>
      <c r="BT204" s="65"/>
      <c r="BV204" s="163">
        <f t="shared" si="77"/>
        <v>0</v>
      </c>
      <c r="BW204" s="163">
        <f t="shared" si="77"/>
        <v>0</v>
      </c>
      <c r="BX204" s="163">
        <f t="shared" si="77"/>
        <v>0</v>
      </c>
      <c r="BY204" s="163">
        <f t="shared" si="77"/>
        <v>0</v>
      </c>
      <c r="BZ204" s="163">
        <f t="shared" si="77"/>
        <v>0</v>
      </c>
      <c r="CA204" s="163">
        <f t="shared" si="77"/>
        <v>0</v>
      </c>
      <c r="CB204" s="163">
        <f t="shared" si="77"/>
        <v>0</v>
      </c>
      <c r="CC204" s="163">
        <f t="shared" si="77"/>
        <v>0</v>
      </c>
      <c r="CD204" s="163">
        <f t="shared" si="77"/>
        <v>0</v>
      </c>
      <c r="CE204" s="163">
        <f t="shared" si="77"/>
        <v>0</v>
      </c>
      <c r="CF204" s="163">
        <f t="shared" si="77"/>
        <v>0</v>
      </c>
      <c r="CG204" s="163">
        <f t="shared" si="77"/>
        <v>0</v>
      </c>
      <c r="CH204" s="163">
        <f t="shared" si="77"/>
        <v>0</v>
      </c>
    </row>
    <row r="205" spans="2:86" ht="24" customHeight="1">
      <c r="B205" s="1173"/>
      <c r="C205" s="330">
        <v>201</v>
      </c>
      <c r="D205" s="351" t="str">
        <f>IF('入力③（固定資産台帳）'!CD205=1,'入力③（固定資産台帳）'!C205,"")</f>
        <v/>
      </c>
      <c r="E205" s="352">
        <f>IF('入力③（固定資産台帳）'!CD205=1,'入力③（固定資産台帳）'!D205,0)</f>
        <v>0</v>
      </c>
      <c r="F205" s="353">
        <f>IF('入力③（固定資産台帳）'!CD205=1,'入力③（固定資産台帳）'!F205,0)</f>
        <v>0</v>
      </c>
      <c r="G205" s="60"/>
      <c r="H205" s="60" t="s">
        <v>248</v>
      </c>
      <c r="I205" s="63"/>
      <c r="J205" s="172"/>
      <c r="K205" s="169"/>
      <c r="L205" s="209">
        <f t="shared" si="76"/>
        <v>0</v>
      </c>
      <c r="M205" s="209">
        <f t="shared" si="76"/>
        <v>0</v>
      </c>
      <c r="N205" s="209">
        <f t="shared" si="76"/>
        <v>0</v>
      </c>
      <c r="O205" s="209">
        <f t="shared" si="76"/>
        <v>0</v>
      </c>
      <c r="P205" s="209">
        <f t="shared" si="76"/>
        <v>0</v>
      </c>
      <c r="Q205" s="209">
        <f t="shared" si="76"/>
        <v>0</v>
      </c>
      <c r="R205" s="209">
        <f t="shared" si="76"/>
        <v>0</v>
      </c>
      <c r="S205" s="209">
        <f t="shared" si="74"/>
        <v>0</v>
      </c>
      <c r="T205" s="209">
        <f t="shared" si="74"/>
        <v>0</v>
      </c>
      <c r="U205" s="209">
        <f t="shared" si="74"/>
        <v>0</v>
      </c>
      <c r="V205" s="209">
        <f t="shared" si="74"/>
        <v>0</v>
      </c>
      <c r="W205" s="209">
        <f t="shared" si="74"/>
        <v>0</v>
      </c>
      <c r="X205" s="210">
        <f t="shared" si="74"/>
        <v>0</v>
      </c>
      <c r="Y205" s="211">
        <f t="shared" si="75"/>
        <v>0</v>
      </c>
      <c r="Z205" s="209">
        <f t="shared" si="75"/>
        <v>0</v>
      </c>
      <c r="AA205" s="209">
        <f t="shared" si="75"/>
        <v>0</v>
      </c>
      <c r="AB205" s="209">
        <f t="shared" si="73"/>
        <v>0</v>
      </c>
      <c r="AC205" s="209">
        <f t="shared" si="73"/>
        <v>0</v>
      </c>
      <c r="AD205" s="209">
        <f t="shared" si="73"/>
        <v>0</v>
      </c>
      <c r="AE205" s="209">
        <f t="shared" si="46"/>
        <v>0</v>
      </c>
      <c r="AF205" s="209">
        <f t="shared" si="46"/>
        <v>0</v>
      </c>
      <c r="AG205" s="209">
        <f t="shared" si="46"/>
        <v>0</v>
      </c>
      <c r="AH205" s="209">
        <f t="shared" si="46"/>
        <v>0</v>
      </c>
      <c r="AI205" s="209">
        <f t="shared" si="46"/>
        <v>0</v>
      </c>
      <c r="AJ205" s="209">
        <f t="shared" si="67"/>
        <v>0</v>
      </c>
      <c r="AK205" s="209">
        <f t="shared" si="67"/>
        <v>0</v>
      </c>
      <c r="AL205" s="210">
        <f t="shared" si="67"/>
        <v>0</v>
      </c>
      <c r="BG205" s="65"/>
      <c r="BH205" s="65"/>
      <c r="BI205" s="65"/>
      <c r="BJ205" s="65"/>
      <c r="BK205" s="65"/>
      <c r="BL205" s="65"/>
      <c r="BM205" s="65"/>
      <c r="BN205" s="65"/>
      <c r="BO205" s="65"/>
      <c r="BP205" s="65"/>
      <c r="BQ205" s="65"/>
      <c r="BR205" s="65"/>
      <c r="BS205" s="65"/>
      <c r="BT205" s="65"/>
      <c r="BV205" s="163">
        <f t="shared" si="77"/>
        <v>0</v>
      </c>
      <c r="BW205" s="163">
        <f t="shared" si="77"/>
        <v>0</v>
      </c>
      <c r="BX205" s="163">
        <f t="shared" si="77"/>
        <v>0</v>
      </c>
      <c r="BY205" s="163">
        <f t="shared" si="77"/>
        <v>0</v>
      </c>
      <c r="BZ205" s="163">
        <f t="shared" si="77"/>
        <v>0</v>
      </c>
      <c r="CA205" s="163">
        <f t="shared" si="77"/>
        <v>0</v>
      </c>
      <c r="CB205" s="163">
        <f t="shared" si="77"/>
        <v>0</v>
      </c>
      <c r="CC205" s="163">
        <f t="shared" si="77"/>
        <v>0</v>
      </c>
      <c r="CD205" s="163">
        <f t="shared" si="77"/>
        <v>0</v>
      </c>
      <c r="CE205" s="163">
        <f t="shared" si="77"/>
        <v>0</v>
      </c>
      <c r="CF205" s="163">
        <f t="shared" si="77"/>
        <v>0</v>
      </c>
      <c r="CG205" s="163">
        <f t="shared" si="77"/>
        <v>0</v>
      </c>
      <c r="CH205" s="163">
        <f t="shared" si="77"/>
        <v>0</v>
      </c>
    </row>
    <row r="206" spans="2:86" ht="24" customHeight="1">
      <c r="B206" s="1173"/>
      <c r="C206" s="330">
        <v>202</v>
      </c>
      <c r="D206" s="351" t="str">
        <f>IF('入力③（固定資産台帳）'!CD206=1,'入力③（固定資産台帳）'!C206,"")</f>
        <v/>
      </c>
      <c r="E206" s="352">
        <f>IF('入力③（固定資産台帳）'!CD206=1,'入力③（固定資産台帳）'!D206,0)</f>
        <v>0</v>
      </c>
      <c r="F206" s="353">
        <f>IF('入力③（固定資産台帳）'!CD206=1,'入力③（固定資産台帳）'!F206,0)</f>
        <v>0</v>
      </c>
      <c r="G206" s="60"/>
      <c r="H206" s="60" t="s">
        <v>248</v>
      </c>
      <c r="I206" s="63"/>
      <c r="J206" s="172"/>
      <c r="K206" s="169"/>
      <c r="L206" s="209">
        <f t="shared" si="76"/>
        <v>0</v>
      </c>
      <c r="M206" s="209">
        <f t="shared" si="76"/>
        <v>0</v>
      </c>
      <c r="N206" s="209">
        <f t="shared" si="76"/>
        <v>0</v>
      </c>
      <c r="O206" s="209">
        <f t="shared" si="76"/>
        <v>0</v>
      </c>
      <c r="P206" s="209">
        <f t="shared" si="76"/>
        <v>0</v>
      </c>
      <c r="Q206" s="209">
        <f t="shared" si="76"/>
        <v>0</v>
      </c>
      <c r="R206" s="209">
        <f t="shared" si="76"/>
        <v>0</v>
      </c>
      <c r="S206" s="209">
        <f t="shared" si="74"/>
        <v>0</v>
      </c>
      <c r="T206" s="209">
        <f t="shared" si="74"/>
        <v>0</v>
      </c>
      <c r="U206" s="209">
        <f t="shared" si="74"/>
        <v>0</v>
      </c>
      <c r="V206" s="209">
        <f t="shared" si="74"/>
        <v>0</v>
      </c>
      <c r="W206" s="209">
        <f t="shared" si="74"/>
        <v>0</v>
      </c>
      <c r="X206" s="210">
        <f t="shared" si="74"/>
        <v>0</v>
      </c>
      <c r="Y206" s="211">
        <f t="shared" si="75"/>
        <v>0</v>
      </c>
      <c r="Z206" s="209">
        <f t="shared" si="75"/>
        <v>0</v>
      </c>
      <c r="AA206" s="209">
        <f t="shared" si="75"/>
        <v>0</v>
      </c>
      <c r="AB206" s="209">
        <f t="shared" si="73"/>
        <v>0</v>
      </c>
      <c r="AC206" s="209">
        <f t="shared" si="73"/>
        <v>0</v>
      </c>
      <c r="AD206" s="209">
        <f t="shared" si="73"/>
        <v>0</v>
      </c>
      <c r="AE206" s="209">
        <f t="shared" si="46"/>
        <v>0</v>
      </c>
      <c r="AF206" s="209">
        <f t="shared" si="46"/>
        <v>0</v>
      </c>
      <c r="AG206" s="209">
        <f t="shared" si="46"/>
        <v>0</v>
      </c>
      <c r="AH206" s="209">
        <f t="shared" si="46"/>
        <v>0</v>
      </c>
      <c r="AI206" s="209">
        <f t="shared" si="46"/>
        <v>0</v>
      </c>
      <c r="AJ206" s="209">
        <f t="shared" si="67"/>
        <v>0</v>
      </c>
      <c r="AK206" s="209">
        <f t="shared" si="67"/>
        <v>0</v>
      </c>
      <c r="AL206" s="210">
        <f t="shared" si="67"/>
        <v>0</v>
      </c>
      <c r="BG206" s="65"/>
      <c r="BH206" s="65"/>
      <c r="BI206" s="65"/>
      <c r="BJ206" s="65"/>
      <c r="BK206" s="65"/>
      <c r="BL206" s="65"/>
      <c r="BM206" s="65"/>
      <c r="BN206" s="65"/>
      <c r="BO206" s="65"/>
      <c r="BP206" s="65"/>
      <c r="BQ206" s="65"/>
      <c r="BR206" s="65"/>
      <c r="BS206" s="65"/>
      <c r="BT206" s="65"/>
      <c r="BV206" s="163">
        <f t="shared" si="77"/>
        <v>0</v>
      </c>
      <c r="BW206" s="163">
        <f t="shared" si="77"/>
        <v>0</v>
      </c>
      <c r="BX206" s="163">
        <f t="shared" si="77"/>
        <v>0</v>
      </c>
      <c r="BY206" s="163">
        <f t="shared" si="77"/>
        <v>0</v>
      </c>
      <c r="BZ206" s="163">
        <f t="shared" si="77"/>
        <v>0</v>
      </c>
      <c r="CA206" s="163">
        <f t="shared" si="77"/>
        <v>0</v>
      </c>
      <c r="CB206" s="163">
        <f t="shared" si="77"/>
        <v>0</v>
      </c>
      <c r="CC206" s="163">
        <f t="shared" si="77"/>
        <v>0</v>
      </c>
      <c r="CD206" s="163">
        <f t="shared" si="77"/>
        <v>0</v>
      </c>
      <c r="CE206" s="163">
        <f t="shared" si="77"/>
        <v>0</v>
      </c>
      <c r="CF206" s="163">
        <f t="shared" si="77"/>
        <v>0</v>
      </c>
      <c r="CG206" s="163">
        <f t="shared" si="77"/>
        <v>0</v>
      </c>
      <c r="CH206" s="163">
        <f t="shared" si="77"/>
        <v>0</v>
      </c>
    </row>
    <row r="207" spans="2:86" ht="24" customHeight="1">
      <c r="B207" s="1173"/>
      <c r="C207" s="330">
        <v>203</v>
      </c>
      <c r="D207" s="351" t="str">
        <f>IF('入力③（固定資産台帳）'!CD207=1,'入力③（固定資産台帳）'!C207,"")</f>
        <v/>
      </c>
      <c r="E207" s="352">
        <f>IF('入力③（固定資産台帳）'!CD207=1,'入力③（固定資産台帳）'!D207,0)</f>
        <v>0</v>
      </c>
      <c r="F207" s="353">
        <f>IF('入力③（固定資産台帳）'!CD207=1,'入力③（固定資産台帳）'!F207,0)</f>
        <v>0</v>
      </c>
      <c r="G207" s="60"/>
      <c r="H207" s="60" t="s">
        <v>248</v>
      </c>
      <c r="I207" s="63"/>
      <c r="J207" s="172"/>
      <c r="K207" s="169"/>
      <c r="L207" s="209">
        <f t="shared" si="76"/>
        <v>0</v>
      </c>
      <c r="M207" s="209">
        <f t="shared" si="76"/>
        <v>0</v>
      </c>
      <c r="N207" s="209">
        <f t="shared" si="76"/>
        <v>0</v>
      </c>
      <c r="O207" s="209">
        <f t="shared" si="76"/>
        <v>0</v>
      </c>
      <c r="P207" s="209">
        <f t="shared" si="76"/>
        <v>0</v>
      </c>
      <c r="Q207" s="209">
        <f t="shared" si="76"/>
        <v>0</v>
      </c>
      <c r="R207" s="209">
        <f t="shared" si="76"/>
        <v>0</v>
      </c>
      <c r="S207" s="209">
        <f t="shared" si="74"/>
        <v>0</v>
      </c>
      <c r="T207" s="209">
        <f t="shared" si="74"/>
        <v>0</v>
      </c>
      <c r="U207" s="209">
        <f t="shared" si="74"/>
        <v>0</v>
      </c>
      <c r="V207" s="209">
        <f t="shared" si="74"/>
        <v>0</v>
      </c>
      <c r="W207" s="209">
        <f t="shared" si="74"/>
        <v>0</v>
      </c>
      <c r="X207" s="210">
        <f t="shared" si="74"/>
        <v>0</v>
      </c>
      <c r="Y207" s="211">
        <f t="shared" si="75"/>
        <v>0</v>
      </c>
      <c r="Z207" s="209">
        <f t="shared" si="75"/>
        <v>0</v>
      </c>
      <c r="AA207" s="209">
        <f t="shared" si="75"/>
        <v>0</v>
      </c>
      <c r="AB207" s="209">
        <f t="shared" si="73"/>
        <v>0</v>
      </c>
      <c r="AC207" s="209">
        <f t="shared" si="73"/>
        <v>0</v>
      </c>
      <c r="AD207" s="209">
        <f t="shared" si="73"/>
        <v>0</v>
      </c>
      <c r="AE207" s="209">
        <f t="shared" si="46"/>
        <v>0</v>
      </c>
      <c r="AF207" s="209">
        <f t="shared" si="46"/>
        <v>0</v>
      </c>
      <c r="AG207" s="209">
        <f t="shared" si="46"/>
        <v>0</v>
      </c>
      <c r="AH207" s="209">
        <f t="shared" si="46"/>
        <v>0</v>
      </c>
      <c r="AI207" s="209">
        <f t="shared" si="46"/>
        <v>0</v>
      </c>
      <c r="AJ207" s="209">
        <f t="shared" si="67"/>
        <v>0</v>
      </c>
      <c r="AK207" s="209">
        <f t="shared" si="67"/>
        <v>0</v>
      </c>
      <c r="AL207" s="210">
        <f t="shared" si="67"/>
        <v>0</v>
      </c>
      <c r="BG207" s="65"/>
      <c r="BH207" s="65"/>
      <c r="BI207" s="65"/>
      <c r="BJ207" s="65"/>
      <c r="BK207" s="65"/>
      <c r="BL207" s="65"/>
      <c r="BM207" s="65"/>
      <c r="BN207" s="65"/>
      <c r="BO207" s="65"/>
      <c r="BP207" s="65"/>
      <c r="BQ207" s="65"/>
      <c r="BR207" s="65"/>
      <c r="BS207" s="65"/>
      <c r="BT207" s="65"/>
      <c r="BV207" s="163">
        <f t="shared" si="77"/>
        <v>0</v>
      </c>
      <c r="BW207" s="163">
        <f t="shared" si="77"/>
        <v>0</v>
      </c>
      <c r="BX207" s="163">
        <f t="shared" si="77"/>
        <v>0</v>
      </c>
      <c r="BY207" s="163">
        <f t="shared" si="77"/>
        <v>0</v>
      </c>
      <c r="BZ207" s="163">
        <f t="shared" si="77"/>
        <v>0</v>
      </c>
      <c r="CA207" s="163">
        <f t="shared" si="77"/>
        <v>0</v>
      </c>
      <c r="CB207" s="163">
        <f t="shared" si="77"/>
        <v>0</v>
      </c>
      <c r="CC207" s="163">
        <f t="shared" si="77"/>
        <v>0</v>
      </c>
      <c r="CD207" s="163">
        <f t="shared" si="77"/>
        <v>0</v>
      </c>
      <c r="CE207" s="163">
        <f t="shared" si="77"/>
        <v>0</v>
      </c>
      <c r="CF207" s="163">
        <f t="shared" si="77"/>
        <v>0</v>
      </c>
      <c r="CG207" s="163">
        <f t="shared" si="77"/>
        <v>0</v>
      </c>
      <c r="CH207" s="163">
        <f t="shared" si="77"/>
        <v>0</v>
      </c>
    </row>
    <row r="208" spans="2:86" ht="24" customHeight="1">
      <c r="B208" s="1173"/>
      <c r="C208" s="330">
        <v>204</v>
      </c>
      <c r="D208" s="351" t="str">
        <f>IF('入力③（固定資産台帳）'!CD208=1,'入力③（固定資産台帳）'!C208,"")</f>
        <v/>
      </c>
      <c r="E208" s="352">
        <f>IF('入力③（固定資産台帳）'!CD208=1,'入力③（固定資産台帳）'!D208,0)</f>
        <v>0</v>
      </c>
      <c r="F208" s="353">
        <f>IF('入力③（固定資産台帳）'!CD208=1,'入力③（固定資産台帳）'!F208,0)</f>
        <v>0</v>
      </c>
      <c r="G208" s="60"/>
      <c r="H208" s="60" t="s">
        <v>248</v>
      </c>
      <c r="I208" s="63"/>
      <c r="J208" s="172"/>
      <c r="K208" s="169"/>
      <c r="L208" s="209">
        <f t="shared" si="76"/>
        <v>0</v>
      </c>
      <c r="M208" s="209">
        <f t="shared" si="76"/>
        <v>0</v>
      </c>
      <c r="N208" s="209">
        <f t="shared" si="76"/>
        <v>0</v>
      </c>
      <c r="O208" s="209">
        <f t="shared" si="76"/>
        <v>0</v>
      </c>
      <c r="P208" s="209">
        <f t="shared" si="76"/>
        <v>0</v>
      </c>
      <c r="Q208" s="209">
        <f t="shared" si="76"/>
        <v>0</v>
      </c>
      <c r="R208" s="209">
        <f t="shared" si="76"/>
        <v>0</v>
      </c>
      <c r="S208" s="209">
        <f t="shared" si="74"/>
        <v>0</v>
      </c>
      <c r="T208" s="209">
        <f t="shared" si="74"/>
        <v>0</v>
      </c>
      <c r="U208" s="209">
        <f t="shared" si="74"/>
        <v>0</v>
      </c>
      <c r="V208" s="209">
        <f t="shared" si="74"/>
        <v>0</v>
      </c>
      <c r="W208" s="209">
        <f t="shared" si="74"/>
        <v>0</v>
      </c>
      <c r="X208" s="210">
        <f t="shared" si="74"/>
        <v>0</v>
      </c>
      <c r="Y208" s="211">
        <f t="shared" si="75"/>
        <v>0</v>
      </c>
      <c r="Z208" s="209">
        <f t="shared" si="75"/>
        <v>0</v>
      </c>
      <c r="AA208" s="209">
        <f t="shared" si="75"/>
        <v>0</v>
      </c>
      <c r="AB208" s="209">
        <f t="shared" si="73"/>
        <v>0</v>
      </c>
      <c r="AC208" s="209">
        <f t="shared" si="73"/>
        <v>0</v>
      </c>
      <c r="AD208" s="209">
        <f t="shared" si="73"/>
        <v>0</v>
      </c>
      <c r="AE208" s="209">
        <f t="shared" si="46"/>
        <v>0</v>
      </c>
      <c r="AF208" s="209">
        <f t="shared" si="46"/>
        <v>0</v>
      </c>
      <c r="AG208" s="209">
        <f t="shared" si="46"/>
        <v>0</v>
      </c>
      <c r="AH208" s="209">
        <f t="shared" si="46"/>
        <v>0</v>
      </c>
      <c r="AI208" s="209">
        <f t="shared" si="46"/>
        <v>0</v>
      </c>
      <c r="AJ208" s="209">
        <f t="shared" si="67"/>
        <v>0</v>
      </c>
      <c r="AK208" s="209">
        <f t="shared" si="67"/>
        <v>0</v>
      </c>
      <c r="AL208" s="210">
        <f t="shared" si="67"/>
        <v>0</v>
      </c>
      <c r="BG208" s="65"/>
      <c r="BH208" s="65"/>
      <c r="BI208" s="65"/>
      <c r="BJ208" s="65"/>
      <c r="BK208" s="65"/>
      <c r="BL208" s="65"/>
      <c r="BM208" s="65"/>
      <c r="BN208" s="65"/>
      <c r="BO208" s="65"/>
      <c r="BP208" s="65"/>
      <c r="BQ208" s="65"/>
      <c r="BR208" s="65"/>
      <c r="BS208" s="65"/>
      <c r="BT208" s="65"/>
      <c r="BV208" s="163">
        <f t="shared" si="77"/>
        <v>0</v>
      </c>
      <c r="BW208" s="163">
        <f t="shared" si="77"/>
        <v>0</v>
      </c>
      <c r="BX208" s="163">
        <f t="shared" si="77"/>
        <v>0</v>
      </c>
      <c r="BY208" s="163">
        <f t="shared" si="77"/>
        <v>0</v>
      </c>
      <c r="BZ208" s="163">
        <f t="shared" si="77"/>
        <v>0</v>
      </c>
      <c r="CA208" s="163">
        <f t="shared" si="77"/>
        <v>0</v>
      </c>
      <c r="CB208" s="163">
        <f t="shared" si="77"/>
        <v>0</v>
      </c>
      <c r="CC208" s="163">
        <f t="shared" si="77"/>
        <v>0</v>
      </c>
      <c r="CD208" s="163">
        <f t="shared" si="77"/>
        <v>0</v>
      </c>
      <c r="CE208" s="163">
        <f t="shared" si="77"/>
        <v>0</v>
      </c>
      <c r="CF208" s="163">
        <f t="shared" si="77"/>
        <v>0</v>
      </c>
      <c r="CG208" s="163">
        <f t="shared" si="77"/>
        <v>0</v>
      </c>
      <c r="CH208" s="163">
        <f t="shared" si="77"/>
        <v>0</v>
      </c>
    </row>
    <row r="209" spans="2:86" ht="24" customHeight="1">
      <c r="B209" s="1173"/>
      <c r="C209" s="330">
        <v>205</v>
      </c>
      <c r="D209" s="351" t="str">
        <f>IF('入力③（固定資産台帳）'!CD209=1,'入力③（固定資産台帳）'!C209,"")</f>
        <v/>
      </c>
      <c r="E209" s="352">
        <f>IF('入力③（固定資産台帳）'!CD209=1,'入力③（固定資産台帳）'!D209,0)</f>
        <v>0</v>
      </c>
      <c r="F209" s="353">
        <f>IF('入力③（固定資産台帳）'!CD209=1,'入力③（固定資産台帳）'!F209,0)</f>
        <v>0</v>
      </c>
      <c r="G209" s="60"/>
      <c r="H209" s="60" t="s">
        <v>248</v>
      </c>
      <c r="I209" s="63"/>
      <c r="J209" s="172"/>
      <c r="K209" s="169"/>
      <c r="L209" s="209">
        <f t="shared" si="76"/>
        <v>0</v>
      </c>
      <c r="M209" s="209">
        <f t="shared" si="76"/>
        <v>0</v>
      </c>
      <c r="N209" s="209">
        <f t="shared" si="76"/>
        <v>0</v>
      </c>
      <c r="O209" s="209">
        <f t="shared" si="76"/>
        <v>0</v>
      </c>
      <c r="P209" s="209">
        <f t="shared" si="76"/>
        <v>0</v>
      </c>
      <c r="Q209" s="209">
        <f t="shared" si="76"/>
        <v>0</v>
      </c>
      <c r="R209" s="209">
        <f t="shared" si="76"/>
        <v>0</v>
      </c>
      <c r="S209" s="209">
        <f t="shared" si="74"/>
        <v>0</v>
      </c>
      <c r="T209" s="209">
        <f t="shared" si="74"/>
        <v>0</v>
      </c>
      <c r="U209" s="209">
        <f t="shared" si="74"/>
        <v>0</v>
      </c>
      <c r="V209" s="209">
        <f t="shared" si="74"/>
        <v>0</v>
      </c>
      <c r="W209" s="209">
        <f t="shared" si="74"/>
        <v>0</v>
      </c>
      <c r="X209" s="210">
        <f t="shared" si="74"/>
        <v>0</v>
      </c>
      <c r="Y209" s="211">
        <f t="shared" si="75"/>
        <v>0</v>
      </c>
      <c r="Z209" s="209">
        <f t="shared" si="75"/>
        <v>0</v>
      </c>
      <c r="AA209" s="209">
        <f t="shared" si="75"/>
        <v>0</v>
      </c>
      <c r="AB209" s="209">
        <f t="shared" si="73"/>
        <v>0</v>
      </c>
      <c r="AC209" s="209">
        <f t="shared" si="73"/>
        <v>0</v>
      </c>
      <c r="AD209" s="209">
        <f t="shared" si="73"/>
        <v>0</v>
      </c>
      <c r="AE209" s="209">
        <f t="shared" si="46"/>
        <v>0</v>
      </c>
      <c r="AF209" s="209">
        <f t="shared" si="46"/>
        <v>0</v>
      </c>
      <c r="AG209" s="209">
        <f t="shared" si="46"/>
        <v>0</v>
      </c>
      <c r="AH209" s="209">
        <f t="shared" si="46"/>
        <v>0</v>
      </c>
      <c r="AI209" s="209">
        <f t="shared" si="46"/>
        <v>0</v>
      </c>
      <c r="AJ209" s="209">
        <f t="shared" si="67"/>
        <v>0</v>
      </c>
      <c r="AK209" s="209">
        <f t="shared" si="67"/>
        <v>0</v>
      </c>
      <c r="AL209" s="210">
        <f t="shared" si="67"/>
        <v>0</v>
      </c>
      <c r="BG209" s="65"/>
      <c r="BH209" s="65"/>
      <c r="BI209" s="65"/>
      <c r="BJ209" s="65"/>
      <c r="BK209" s="65"/>
      <c r="BL209" s="65"/>
      <c r="BM209" s="65"/>
      <c r="BN209" s="65"/>
      <c r="BO209" s="65"/>
      <c r="BP209" s="65"/>
      <c r="BQ209" s="65"/>
      <c r="BR209" s="65"/>
      <c r="BS209" s="65"/>
      <c r="BT209" s="65"/>
      <c r="BV209" s="163">
        <f t="shared" si="77"/>
        <v>0</v>
      </c>
      <c r="BW209" s="163">
        <f t="shared" si="77"/>
        <v>0</v>
      </c>
      <c r="BX209" s="163">
        <f t="shared" si="77"/>
        <v>0</v>
      </c>
      <c r="BY209" s="163">
        <f t="shared" si="77"/>
        <v>0</v>
      </c>
      <c r="BZ209" s="163">
        <f t="shared" si="77"/>
        <v>0</v>
      </c>
      <c r="CA209" s="163">
        <f t="shared" si="77"/>
        <v>0</v>
      </c>
      <c r="CB209" s="163">
        <f t="shared" si="77"/>
        <v>0</v>
      </c>
      <c r="CC209" s="163">
        <f t="shared" si="77"/>
        <v>0</v>
      </c>
      <c r="CD209" s="163">
        <f t="shared" si="77"/>
        <v>0</v>
      </c>
      <c r="CE209" s="163">
        <f t="shared" si="77"/>
        <v>0</v>
      </c>
      <c r="CF209" s="163">
        <f t="shared" si="77"/>
        <v>0</v>
      </c>
      <c r="CG209" s="163">
        <f t="shared" si="77"/>
        <v>0</v>
      </c>
      <c r="CH209" s="163">
        <f t="shared" si="77"/>
        <v>0</v>
      </c>
    </row>
    <row r="210" spans="2:86" ht="24" customHeight="1">
      <c r="B210" s="1173"/>
      <c r="C210" s="330">
        <v>206</v>
      </c>
      <c r="D210" s="351" t="str">
        <f>IF('入力③（固定資産台帳）'!CD210=1,'入力③（固定資産台帳）'!C210,"")</f>
        <v/>
      </c>
      <c r="E210" s="352">
        <f>IF('入力③（固定資産台帳）'!CD210=1,'入力③（固定資産台帳）'!D210,0)</f>
        <v>0</v>
      </c>
      <c r="F210" s="353">
        <f>IF('入力③（固定資産台帳）'!CD210=1,'入力③（固定資産台帳）'!F210,0)</f>
        <v>0</v>
      </c>
      <c r="G210" s="60"/>
      <c r="H210" s="60" t="s">
        <v>248</v>
      </c>
      <c r="I210" s="63"/>
      <c r="J210" s="172"/>
      <c r="K210" s="169"/>
      <c r="L210" s="209">
        <f t="shared" si="76"/>
        <v>0</v>
      </c>
      <c r="M210" s="209">
        <f t="shared" si="76"/>
        <v>0</v>
      </c>
      <c r="N210" s="209">
        <f t="shared" si="76"/>
        <v>0</v>
      </c>
      <c r="O210" s="209">
        <f t="shared" si="76"/>
        <v>0</v>
      </c>
      <c r="P210" s="209">
        <f t="shared" si="76"/>
        <v>0</v>
      </c>
      <c r="Q210" s="209">
        <f t="shared" si="76"/>
        <v>0</v>
      </c>
      <c r="R210" s="209">
        <f t="shared" si="76"/>
        <v>0</v>
      </c>
      <c r="S210" s="209">
        <f t="shared" si="74"/>
        <v>0</v>
      </c>
      <c r="T210" s="209">
        <f t="shared" si="74"/>
        <v>0</v>
      </c>
      <c r="U210" s="209">
        <f t="shared" si="74"/>
        <v>0</v>
      </c>
      <c r="V210" s="209">
        <f t="shared" si="74"/>
        <v>0</v>
      </c>
      <c r="W210" s="209">
        <f t="shared" si="74"/>
        <v>0</v>
      </c>
      <c r="X210" s="210">
        <f t="shared" si="74"/>
        <v>0</v>
      </c>
      <c r="Y210" s="211">
        <f t="shared" si="75"/>
        <v>0</v>
      </c>
      <c r="Z210" s="209">
        <f t="shared" si="75"/>
        <v>0</v>
      </c>
      <c r="AA210" s="209">
        <f t="shared" si="75"/>
        <v>0</v>
      </c>
      <c r="AB210" s="209">
        <f t="shared" si="73"/>
        <v>0</v>
      </c>
      <c r="AC210" s="209">
        <f t="shared" si="73"/>
        <v>0</v>
      </c>
      <c r="AD210" s="209">
        <f t="shared" si="73"/>
        <v>0</v>
      </c>
      <c r="AE210" s="209">
        <f t="shared" si="73"/>
        <v>0</v>
      </c>
      <c r="AF210" s="209">
        <f t="shared" si="73"/>
        <v>0</v>
      </c>
      <c r="AG210" s="209">
        <f t="shared" si="73"/>
        <v>0</v>
      </c>
      <c r="AH210" s="209">
        <f t="shared" si="73"/>
        <v>0</v>
      </c>
      <c r="AI210" s="209">
        <f t="shared" si="73"/>
        <v>0</v>
      </c>
      <c r="AJ210" s="209">
        <f t="shared" si="67"/>
        <v>0</v>
      </c>
      <c r="AK210" s="209">
        <f t="shared" si="67"/>
        <v>0</v>
      </c>
      <c r="AL210" s="210">
        <f t="shared" si="67"/>
        <v>0</v>
      </c>
      <c r="BG210" s="65"/>
      <c r="BH210" s="65"/>
      <c r="BI210" s="65"/>
      <c r="BJ210" s="65"/>
      <c r="BK210" s="65"/>
      <c r="BL210" s="65"/>
      <c r="BM210" s="65"/>
      <c r="BN210" s="65"/>
      <c r="BO210" s="65"/>
      <c r="BP210" s="65"/>
      <c r="BQ210" s="65"/>
      <c r="BR210" s="65"/>
      <c r="BS210" s="65"/>
      <c r="BT210" s="65"/>
      <c r="BV210" s="163">
        <f t="shared" si="77"/>
        <v>0</v>
      </c>
      <c r="BW210" s="163">
        <f t="shared" si="77"/>
        <v>0</v>
      </c>
      <c r="BX210" s="163">
        <f t="shared" si="77"/>
        <v>0</v>
      </c>
      <c r="BY210" s="163">
        <f t="shared" si="77"/>
        <v>0</v>
      </c>
      <c r="BZ210" s="163">
        <f t="shared" si="77"/>
        <v>0</v>
      </c>
      <c r="CA210" s="163">
        <f t="shared" si="77"/>
        <v>0</v>
      </c>
      <c r="CB210" s="163">
        <f t="shared" si="77"/>
        <v>0</v>
      </c>
      <c r="CC210" s="163">
        <f t="shared" si="77"/>
        <v>0</v>
      </c>
      <c r="CD210" s="163">
        <f t="shared" si="77"/>
        <v>0</v>
      </c>
      <c r="CE210" s="163">
        <f t="shared" si="77"/>
        <v>0</v>
      </c>
      <c r="CF210" s="163">
        <f t="shared" si="77"/>
        <v>0</v>
      </c>
      <c r="CG210" s="163">
        <f t="shared" si="77"/>
        <v>0</v>
      </c>
      <c r="CH210" s="163">
        <f t="shared" si="77"/>
        <v>0</v>
      </c>
    </row>
    <row r="211" spans="2:86" ht="24" customHeight="1">
      <c r="B211" s="1173"/>
      <c r="C211" s="330">
        <v>207</v>
      </c>
      <c r="D211" s="351" t="str">
        <f>IF('入力③（固定資産台帳）'!CD211=1,'入力③（固定資産台帳）'!C211,"")</f>
        <v/>
      </c>
      <c r="E211" s="352">
        <f>IF('入力③（固定資産台帳）'!CD211=1,'入力③（固定資産台帳）'!D211,0)</f>
        <v>0</v>
      </c>
      <c r="F211" s="353">
        <f>IF('入力③（固定資産台帳）'!CD211=1,'入力③（固定資産台帳）'!F211,0)</f>
        <v>0</v>
      </c>
      <c r="G211" s="60"/>
      <c r="H211" s="60" t="s">
        <v>248</v>
      </c>
      <c r="I211" s="63"/>
      <c r="J211" s="172"/>
      <c r="K211" s="169"/>
      <c r="L211" s="209">
        <f t="shared" si="76"/>
        <v>0</v>
      </c>
      <c r="M211" s="209">
        <f t="shared" si="76"/>
        <v>0</v>
      </c>
      <c r="N211" s="209">
        <f t="shared" si="76"/>
        <v>0</v>
      </c>
      <c r="O211" s="209">
        <f t="shared" si="76"/>
        <v>0</v>
      </c>
      <c r="P211" s="209">
        <f t="shared" si="76"/>
        <v>0</v>
      </c>
      <c r="Q211" s="209">
        <f t="shared" si="76"/>
        <v>0</v>
      </c>
      <c r="R211" s="209">
        <f t="shared" si="76"/>
        <v>0</v>
      </c>
      <c r="S211" s="209">
        <f t="shared" si="74"/>
        <v>0</v>
      </c>
      <c r="T211" s="209">
        <f t="shared" si="74"/>
        <v>0</v>
      </c>
      <c r="U211" s="209">
        <f t="shared" si="74"/>
        <v>0</v>
      </c>
      <c r="V211" s="209">
        <f t="shared" si="74"/>
        <v>0</v>
      </c>
      <c r="W211" s="209">
        <f t="shared" si="74"/>
        <v>0</v>
      </c>
      <c r="X211" s="210">
        <f t="shared" si="74"/>
        <v>0</v>
      </c>
      <c r="Y211" s="211">
        <f t="shared" si="75"/>
        <v>0</v>
      </c>
      <c r="Z211" s="209">
        <f t="shared" si="75"/>
        <v>0</v>
      </c>
      <c r="AA211" s="209">
        <f t="shared" si="75"/>
        <v>0</v>
      </c>
      <c r="AB211" s="209">
        <f t="shared" si="73"/>
        <v>0</v>
      </c>
      <c r="AC211" s="209">
        <f t="shared" si="73"/>
        <v>0</v>
      </c>
      <c r="AD211" s="209">
        <f t="shared" si="73"/>
        <v>0</v>
      </c>
      <c r="AE211" s="209">
        <f t="shared" si="73"/>
        <v>0</v>
      </c>
      <c r="AF211" s="209">
        <f t="shared" si="73"/>
        <v>0</v>
      </c>
      <c r="AG211" s="209">
        <f t="shared" si="73"/>
        <v>0</v>
      </c>
      <c r="AH211" s="209">
        <f t="shared" si="73"/>
        <v>0</v>
      </c>
      <c r="AI211" s="209">
        <f t="shared" si="73"/>
        <v>0</v>
      </c>
      <c r="AJ211" s="209">
        <f t="shared" si="67"/>
        <v>0</v>
      </c>
      <c r="AK211" s="209">
        <f t="shared" si="67"/>
        <v>0</v>
      </c>
      <c r="AL211" s="210">
        <f t="shared" si="67"/>
        <v>0</v>
      </c>
      <c r="BG211" s="65"/>
      <c r="BH211" s="65"/>
      <c r="BI211" s="65"/>
      <c r="BJ211" s="65"/>
      <c r="BK211" s="65"/>
      <c r="BL211" s="65"/>
      <c r="BM211" s="65"/>
      <c r="BN211" s="65"/>
      <c r="BO211" s="65"/>
      <c r="BP211" s="65"/>
      <c r="BQ211" s="65"/>
      <c r="BR211" s="65"/>
      <c r="BS211" s="65"/>
      <c r="BT211" s="65"/>
      <c r="BV211" s="163">
        <f t="shared" si="77"/>
        <v>0</v>
      </c>
      <c r="BW211" s="163">
        <f t="shared" si="77"/>
        <v>0</v>
      </c>
      <c r="BX211" s="163">
        <f t="shared" si="77"/>
        <v>0</v>
      </c>
      <c r="BY211" s="163">
        <f t="shared" si="77"/>
        <v>0</v>
      </c>
      <c r="BZ211" s="163">
        <f t="shared" si="77"/>
        <v>0</v>
      </c>
      <c r="CA211" s="163">
        <f t="shared" si="77"/>
        <v>0</v>
      </c>
      <c r="CB211" s="163">
        <f t="shared" si="77"/>
        <v>0</v>
      </c>
      <c r="CC211" s="163">
        <f t="shared" si="77"/>
        <v>0</v>
      </c>
      <c r="CD211" s="163">
        <f t="shared" si="77"/>
        <v>0</v>
      </c>
      <c r="CE211" s="163">
        <f t="shared" si="77"/>
        <v>0</v>
      </c>
      <c r="CF211" s="163">
        <f t="shared" si="77"/>
        <v>0</v>
      </c>
      <c r="CG211" s="163">
        <f t="shared" si="77"/>
        <v>0</v>
      </c>
      <c r="CH211" s="163">
        <f t="shared" si="77"/>
        <v>0</v>
      </c>
    </row>
    <row r="212" spans="2:86" ht="24" customHeight="1">
      <c r="B212" s="1173"/>
      <c r="C212" s="330">
        <v>208</v>
      </c>
      <c r="D212" s="351" t="str">
        <f>IF('入力③（固定資産台帳）'!CD212=1,'入力③（固定資産台帳）'!C212,"")</f>
        <v/>
      </c>
      <c r="E212" s="352">
        <f>IF('入力③（固定資産台帳）'!CD212=1,'入力③（固定資産台帳）'!D212,0)</f>
        <v>0</v>
      </c>
      <c r="F212" s="353">
        <f>IF('入力③（固定資産台帳）'!CD212=1,'入力③（固定資産台帳）'!F212,0)</f>
        <v>0</v>
      </c>
      <c r="G212" s="60"/>
      <c r="H212" s="60" t="s">
        <v>248</v>
      </c>
      <c r="I212" s="63"/>
      <c r="J212" s="172"/>
      <c r="K212" s="169"/>
      <c r="L212" s="209">
        <f t="shared" si="76"/>
        <v>0</v>
      </c>
      <c r="M212" s="209">
        <f t="shared" si="76"/>
        <v>0</v>
      </c>
      <c r="N212" s="209">
        <f t="shared" si="76"/>
        <v>0</v>
      </c>
      <c r="O212" s="209">
        <f t="shared" si="76"/>
        <v>0</v>
      </c>
      <c r="P212" s="209">
        <f t="shared" si="76"/>
        <v>0</v>
      </c>
      <c r="Q212" s="209">
        <f t="shared" si="76"/>
        <v>0</v>
      </c>
      <c r="R212" s="209">
        <f t="shared" si="76"/>
        <v>0</v>
      </c>
      <c r="S212" s="209">
        <f t="shared" si="74"/>
        <v>0</v>
      </c>
      <c r="T212" s="209">
        <f t="shared" si="74"/>
        <v>0</v>
      </c>
      <c r="U212" s="209">
        <f t="shared" si="74"/>
        <v>0</v>
      </c>
      <c r="V212" s="209">
        <f t="shared" si="74"/>
        <v>0</v>
      </c>
      <c r="W212" s="209">
        <f t="shared" si="74"/>
        <v>0</v>
      </c>
      <c r="X212" s="210">
        <f t="shared" si="74"/>
        <v>0</v>
      </c>
      <c r="Y212" s="211">
        <f t="shared" si="75"/>
        <v>0</v>
      </c>
      <c r="Z212" s="209">
        <f t="shared" si="75"/>
        <v>0</v>
      </c>
      <c r="AA212" s="209">
        <f t="shared" si="75"/>
        <v>0</v>
      </c>
      <c r="AB212" s="209">
        <f t="shared" si="73"/>
        <v>0</v>
      </c>
      <c r="AC212" s="209">
        <f t="shared" si="73"/>
        <v>0</v>
      </c>
      <c r="AD212" s="209">
        <f t="shared" si="73"/>
        <v>0</v>
      </c>
      <c r="AE212" s="209">
        <f t="shared" si="73"/>
        <v>0</v>
      </c>
      <c r="AF212" s="209">
        <f t="shared" si="73"/>
        <v>0</v>
      </c>
      <c r="AG212" s="209">
        <f t="shared" si="73"/>
        <v>0</v>
      </c>
      <c r="AH212" s="209">
        <f t="shared" si="73"/>
        <v>0</v>
      </c>
      <c r="AI212" s="209">
        <f t="shared" si="73"/>
        <v>0</v>
      </c>
      <c r="AJ212" s="209">
        <f t="shared" si="67"/>
        <v>0</v>
      </c>
      <c r="AK212" s="209">
        <f t="shared" si="67"/>
        <v>0</v>
      </c>
      <c r="AL212" s="210">
        <f t="shared" si="67"/>
        <v>0</v>
      </c>
      <c r="BG212" s="65"/>
      <c r="BH212" s="65"/>
      <c r="BI212" s="65"/>
      <c r="BJ212" s="65"/>
      <c r="BK212" s="65"/>
      <c r="BL212" s="65"/>
      <c r="BM212" s="65"/>
      <c r="BN212" s="65"/>
      <c r="BO212" s="65"/>
      <c r="BP212" s="65"/>
      <c r="BQ212" s="65"/>
      <c r="BR212" s="65"/>
      <c r="BS212" s="65"/>
      <c r="BT212" s="65"/>
      <c r="BV212" s="163">
        <f t="shared" si="77"/>
        <v>0</v>
      </c>
      <c r="BW212" s="163">
        <f t="shared" si="77"/>
        <v>0</v>
      </c>
      <c r="BX212" s="163">
        <f t="shared" si="77"/>
        <v>0</v>
      </c>
      <c r="BY212" s="163">
        <f t="shared" si="77"/>
        <v>0</v>
      </c>
      <c r="BZ212" s="163">
        <f t="shared" si="77"/>
        <v>0</v>
      </c>
      <c r="CA212" s="163">
        <f t="shared" si="77"/>
        <v>0</v>
      </c>
      <c r="CB212" s="163">
        <f t="shared" si="77"/>
        <v>0</v>
      </c>
      <c r="CC212" s="163">
        <f t="shared" si="77"/>
        <v>0</v>
      </c>
      <c r="CD212" s="163">
        <f t="shared" si="77"/>
        <v>0</v>
      </c>
      <c r="CE212" s="163">
        <f t="shared" si="77"/>
        <v>0</v>
      </c>
      <c r="CF212" s="163">
        <f t="shared" si="77"/>
        <v>0</v>
      </c>
      <c r="CG212" s="163">
        <f t="shared" si="77"/>
        <v>0</v>
      </c>
      <c r="CH212" s="163">
        <f t="shared" si="77"/>
        <v>0</v>
      </c>
    </row>
    <row r="213" spans="2:86" ht="24" customHeight="1">
      <c r="B213" s="1173"/>
      <c r="C213" s="330">
        <v>209</v>
      </c>
      <c r="D213" s="351" t="str">
        <f>IF('入力③（固定資産台帳）'!CD213=1,'入力③（固定資産台帳）'!C213,"")</f>
        <v/>
      </c>
      <c r="E213" s="352">
        <f>IF('入力③（固定資産台帳）'!CD213=1,'入力③（固定資産台帳）'!D213,0)</f>
        <v>0</v>
      </c>
      <c r="F213" s="353">
        <f>IF('入力③（固定資産台帳）'!CD213=1,'入力③（固定資産台帳）'!F213,0)</f>
        <v>0</v>
      </c>
      <c r="G213" s="60"/>
      <c r="H213" s="60" t="s">
        <v>248</v>
      </c>
      <c r="I213" s="63"/>
      <c r="J213" s="172"/>
      <c r="K213" s="169"/>
      <c r="L213" s="209">
        <f t="shared" si="76"/>
        <v>0</v>
      </c>
      <c r="M213" s="209">
        <f t="shared" si="76"/>
        <v>0</v>
      </c>
      <c r="N213" s="209">
        <f t="shared" si="76"/>
        <v>0</v>
      </c>
      <c r="O213" s="209">
        <f t="shared" si="76"/>
        <v>0</v>
      </c>
      <c r="P213" s="209">
        <f t="shared" si="76"/>
        <v>0</v>
      </c>
      <c r="Q213" s="209">
        <f t="shared" si="76"/>
        <v>0</v>
      </c>
      <c r="R213" s="209">
        <f t="shared" si="76"/>
        <v>0</v>
      </c>
      <c r="S213" s="209">
        <f t="shared" si="74"/>
        <v>0</v>
      </c>
      <c r="T213" s="209">
        <f t="shared" si="74"/>
        <v>0</v>
      </c>
      <c r="U213" s="209">
        <f t="shared" si="74"/>
        <v>0</v>
      </c>
      <c r="V213" s="209">
        <f t="shared" si="74"/>
        <v>0</v>
      </c>
      <c r="W213" s="209">
        <f t="shared" si="74"/>
        <v>0</v>
      </c>
      <c r="X213" s="210">
        <f t="shared" si="74"/>
        <v>0</v>
      </c>
      <c r="Y213" s="211">
        <f t="shared" si="75"/>
        <v>0</v>
      </c>
      <c r="Z213" s="209">
        <f t="shared" si="75"/>
        <v>0</v>
      </c>
      <c r="AA213" s="209">
        <f t="shared" si="75"/>
        <v>0</v>
      </c>
      <c r="AB213" s="209">
        <f t="shared" si="73"/>
        <v>0</v>
      </c>
      <c r="AC213" s="209">
        <f t="shared" si="73"/>
        <v>0</v>
      </c>
      <c r="AD213" s="209">
        <f t="shared" si="73"/>
        <v>0</v>
      </c>
      <c r="AE213" s="209">
        <f t="shared" si="73"/>
        <v>0</v>
      </c>
      <c r="AF213" s="209">
        <f t="shared" si="73"/>
        <v>0</v>
      </c>
      <c r="AG213" s="209">
        <f t="shared" si="73"/>
        <v>0</v>
      </c>
      <c r="AH213" s="209">
        <f t="shared" si="73"/>
        <v>0</v>
      </c>
      <c r="AI213" s="209">
        <f t="shared" si="73"/>
        <v>0</v>
      </c>
      <c r="AJ213" s="209">
        <f t="shared" si="67"/>
        <v>0</v>
      </c>
      <c r="AK213" s="209">
        <f t="shared" si="67"/>
        <v>0</v>
      </c>
      <c r="AL213" s="210">
        <f t="shared" si="67"/>
        <v>0</v>
      </c>
      <c r="BG213" s="65"/>
      <c r="BH213" s="65"/>
      <c r="BI213" s="65"/>
      <c r="BJ213" s="65"/>
      <c r="BK213" s="65"/>
      <c r="BL213" s="65"/>
      <c r="BM213" s="65"/>
      <c r="BN213" s="65"/>
      <c r="BO213" s="65"/>
      <c r="BP213" s="65"/>
      <c r="BQ213" s="65"/>
      <c r="BR213" s="65"/>
      <c r="BS213" s="65"/>
      <c r="BT213" s="65"/>
      <c r="BV213" s="163">
        <f t="shared" si="77"/>
        <v>0</v>
      </c>
      <c r="BW213" s="163">
        <f t="shared" si="77"/>
        <v>0</v>
      </c>
      <c r="BX213" s="163">
        <f t="shared" si="77"/>
        <v>0</v>
      </c>
      <c r="BY213" s="163">
        <f t="shared" si="77"/>
        <v>0</v>
      </c>
      <c r="BZ213" s="163">
        <f t="shared" si="77"/>
        <v>0</v>
      </c>
      <c r="CA213" s="163">
        <f t="shared" si="77"/>
        <v>0</v>
      </c>
      <c r="CB213" s="163">
        <f t="shared" si="77"/>
        <v>0</v>
      </c>
      <c r="CC213" s="163">
        <f t="shared" si="77"/>
        <v>0</v>
      </c>
      <c r="CD213" s="163">
        <f t="shared" si="77"/>
        <v>0</v>
      </c>
      <c r="CE213" s="163">
        <f t="shared" si="77"/>
        <v>0</v>
      </c>
      <c r="CF213" s="163">
        <f t="shared" si="77"/>
        <v>0</v>
      </c>
      <c r="CG213" s="163">
        <f t="shared" si="77"/>
        <v>0</v>
      </c>
      <c r="CH213" s="163">
        <f t="shared" si="77"/>
        <v>0</v>
      </c>
    </row>
    <row r="214" spans="2:86" ht="24" customHeight="1">
      <c r="B214" s="1173"/>
      <c r="C214" s="330">
        <v>210</v>
      </c>
      <c r="D214" s="351" t="str">
        <f>IF('入力③（固定資産台帳）'!CD214=1,'入力③（固定資産台帳）'!C214,"")</f>
        <v/>
      </c>
      <c r="E214" s="352">
        <f>IF('入力③（固定資産台帳）'!CD214=1,'入力③（固定資産台帳）'!D214,0)</f>
        <v>0</v>
      </c>
      <c r="F214" s="353">
        <f>IF('入力③（固定資産台帳）'!CD214=1,'入力③（固定資産台帳）'!F214,0)</f>
        <v>0</v>
      </c>
      <c r="G214" s="60"/>
      <c r="H214" s="60" t="s">
        <v>248</v>
      </c>
      <c r="I214" s="63"/>
      <c r="J214" s="172"/>
      <c r="K214" s="169"/>
      <c r="L214" s="209">
        <f t="shared" si="76"/>
        <v>0</v>
      </c>
      <c r="M214" s="209">
        <f t="shared" si="76"/>
        <v>0</v>
      </c>
      <c r="N214" s="209">
        <f t="shared" si="76"/>
        <v>0</v>
      </c>
      <c r="O214" s="209">
        <f t="shared" si="76"/>
        <v>0</v>
      </c>
      <c r="P214" s="209">
        <f t="shared" si="76"/>
        <v>0</v>
      </c>
      <c r="Q214" s="209">
        <f t="shared" si="76"/>
        <v>0</v>
      </c>
      <c r="R214" s="209">
        <f t="shared" si="76"/>
        <v>0</v>
      </c>
      <c r="S214" s="209">
        <f t="shared" si="74"/>
        <v>0</v>
      </c>
      <c r="T214" s="209">
        <f t="shared" si="74"/>
        <v>0</v>
      </c>
      <c r="U214" s="209">
        <f t="shared" si="74"/>
        <v>0</v>
      </c>
      <c r="V214" s="209">
        <f t="shared" si="74"/>
        <v>0</v>
      </c>
      <c r="W214" s="209">
        <f t="shared" si="74"/>
        <v>0</v>
      </c>
      <c r="X214" s="210">
        <f t="shared" si="74"/>
        <v>0</v>
      </c>
      <c r="Y214" s="211">
        <f t="shared" si="75"/>
        <v>0</v>
      </c>
      <c r="Z214" s="209">
        <f t="shared" si="75"/>
        <v>0</v>
      </c>
      <c r="AA214" s="209">
        <f t="shared" si="75"/>
        <v>0</v>
      </c>
      <c r="AB214" s="209">
        <f t="shared" si="73"/>
        <v>0</v>
      </c>
      <c r="AC214" s="209">
        <f t="shared" si="73"/>
        <v>0</v>
      </c>
      <c r="AD214" s="209">
        <f t="shared" si="73"/>
        <v>0</v>
      </c>
      <c r="AE214" s="209">
        <f t="shared" si="73"/>
        <v>0</v>
      </c>
      <c r="AF214" s="209">
        <f t="shared" si="73"/>
        <v>0</v>
      </c>
      <c r="AG214" s="209">
        <f t="shared" si="73"/>
        <v>0</v>
      </c>
      <c r="AH214" s="209">
        <f t="shared" si="73"/>
        <v>0</v>
      </c>
      <c r="AI214" s="209">
        <f t="shared" si="73"/>
        <v>0</v>
      </c>
      <c r="AJ214" s="209">
        <f t="shared" si="67"/>
        <v>0</v>
      </c>
      <c r="AK214" s="209">
        <f t="shared" si="67"/>
        <v>0</v>
      </c>
      <c r="AL214" s="210">
        <f t="shared" si="67"/>
        <v>0</v>
      </c>
      <c r="BG214" s="65"/>
      <c r="BH214" s="65"/>
      <c r="BI214" s="65"/>
      <c r="BJ214" s="65"/>
      <c r="BK214" s="65"/>
      <c r="BL214" s="65"/>
      <c r="BM214" s="65"/>
      <c r="BN214" s="65"/>
      <c r="BO214" s="65"/>
      <c r="BP214" s="65"/>
      <c r="BQ214" s="65"/>
      <c r="BR214" s="65"/>
      <c r="BS214" s="65"/>
      <c r="BT214" s="65"/>
      <c r="BV214" s="163">
        <f t="shared" si="77"/>
        <v>0</v>
      </c>
      <c r="BW214" s="163">
        <f t="shared" si="77"/>
        <v>0</v>
      </c>
      <c r="BX214" s="163">
        <f t="shared" si="77"/>
        <v>0</v>
      </c>
      <c r="BY214" s="163">
        <f t="shared" si="77"/>
        <v>0</v>
      </c>
      <c r="BZ214" s="163">
        <f t="shared" si="77"/>
        <v>0</v>
      </c>
      <c r="CA214" s="163">
        <f t="shared" si="77"/>
        <v>0</v>
      </c>
      <c r="CB214" s="163">
        <f t="shared" si="77"/>
        <v>0</v>
      </c>
      <c r="CC214" s="163">
        <f t="shared" si="77"/>
        <v>0</v>
      </c>
      <c r="CD214" s="163">
        <f t="shared" si="77"/>
        <v>0</v>
      </c>
      <c r="CE214" s="163">
        <f t="shared" si="77"/>
        <v>0</v>
      </c>
      <c r="CF214" s="163">
        <f t="shared" si="77"/>
        <v>0</v>
      </c>
      <c r="CG214" s="163">
        <f t="shared" si="77"/>
        <v>0</v>
      </c>
      <c r="CH214" s="163">
        <f t="shared" si="77"/>
        <v>0</v>
      </c>
    </row>
    <row r="215" spans="2:86" ht="24" customHeight="1">
      <c r="B215" s="1173"/>
      <c r="C215" s="330">
        <v>211</v>
      </c>
      <c r="D215" s="351" t="str">
        <f>IF('入力③（固定資産台帳）'!CD215=1,'入力③（固定資産台帳）'!C215,"")</f>
        <v/>
      </c>
      <c r="E215" s="352">
        <f>IF('入力③（固定資産台帳）'!CD215=1,'入力③（固定資産台帳）'!D215,0)</f>
        <v>0</v>
      </c>
      <c r="F215" s="353">
        <f>IF('入力③（固定資産台帳）'!CD215=1,'入力③（固定資産台帳）'!F215,0)</f>
        <v>0</v>
      </c>
      <c r="G215" s="60"/>
      <c r="H215" s="60" t="s">
        <v>248</v>
      </c>
      <c r="I215" s="63"/>
      <c r="J215" s="172"/>
      <c r="K215" s="169"/>
      <c r="L215" s="209">
        <f t="shared" si="76"/>
        <v>0</v>
      </c>
      <c r="M215" s="209">
        <f t="shared" si="76"/>
        <v>0</v>
      </c>
      <c r="N215" s="209">
        <f t="shared" si="76"/>
        <v>0</v>
      </c>
      <c r="O215" s="209">
        <f t="shared" si="76"/>
        <v>0</v>
      </c>
      <c r="P215" s="209">
        <f t="shared" si="76"/>
        <v>0</v>
      </c>
      <c r="Q215" s="209">
        <f t="shared" si="76"/>
        <v>0</v>
      </c>
      <c r="R215" s="209">
        <f t="shared" si="76"/>
        <v>0</v>
      </c>
      <c r="S215" s="209">
        <f t="shared" si="74"/>
        <v>0</v>
      </c>
      <c r="T215" s="209">
        <f t="shared" si="74"/>
        <v>0</v>
      </c>
      <c r="U215" s="209">
        <f t="shared" si="74"/>
        <v>0</v>
      </c>
      <c r="V215" s="209">
        <f t="shared" si="74"/>
        <v>0</v>
      </c>
      <c r="W215" s="209">
        <f t="shared" si="74"/>
        <v>0</v>
      </c>
      <c r="X215" s="210">
        <f t="shared" si="74"/>
        <v>0</v>
      </c>
      <c r="Y215" s="211">
        <f t="shared" si="75"/>
        <v>0</v>
      </c>
      <c r="Z215" s="209">
        <f t="shared" si="75"/>
        <v>0</v>
      </c>
      <c r="AA215" s="209">
        <f t="shared" si="75"/>
        <v>0</v>
      </c>
      <c r="AB215" s="209">
        <f t="shared" si="73"/>
        <v>0</v>
      </c>
      <c r="AC215" s="209">
        <f t="shared" si="73"/>
        <v>0</v>
      </c>
      <c r="AD215" s="209">
        <f t="shared" si="73"/>
        <v>0</v>
      </c>
      <c r="AE215" s="209">
        <f t="shared" si="73"/>
        <v>0</v>
      </c>
      <c r="AF215" s="209">
        <f t="shared" si="73"/>
        <v>0</v>
      </c>
      <c r="AG215" s="209">
        <f t="shared" si="73"/>
        <v>0</v>
      </c>
      <c r="AH215" s="209">
        <f t="shared" si="73"/>
        <v>0</v>
      </c>
      <c r="AI215" s="209">
        <f t="shared" si="73"/>
        <v>0</v>
      </c>
      <c r="AJ215" s="209">
        <f t="shared" si="67"/>
        <v>0</v>
      </c>
      <c r="AK215" s="209">
        <f t="shared" si="67"/>
        <v>0</v>
      </c>
      <c r="AL215" s="210">
        <f t="shared" si="67"/>
        <v>0</v>
      </c>
      <c r="BG215" s="65"/>
      <c r="BH215" s="65"/>
      <c r="BI215" s="65"/>
      <c r="BJ215" s="65"/>
      <c r="BK215" s="65"/>
      <c r="BL215" s="65"/>
      <c r="BM215" s="65"/>
      <c r="BN215" s="65"/>
      <c r="BO215" s="65"/>
      <c r="BP215" s="65"/>
      <c r="BQ215" s="65"/>
      <c r="BR215" s="65"/>
      <c r="BS215" s="65"/>
      <c r="BT215" s="65"/>
      <c r="BV215" s="163">
        <f t="shared" si="77"/>
        <v>0</v>
      </c>
      <c r="BW215" s="163">
        <f t="shared" si="77"/>
        <v>0</v>
      </c>
      <c r="BX215" s="163">
        <f t="shared" si="77"/>
        <v>0</v>
      </c>
      <c r="BY215" s="163">
        <f t="shared" si="77"/>
        <v>0</v>
      </c>
      <c r="BZ215" s="163">
        <f t="shared" si="77"/>
        <v>0</v>
      </c>
      <c r="CA215" s="163">
        <f t="shared" si="77"/>
        <v>0</v>
      </c>
      <c r="CB215" s="163">
        <f t="shared" si="77"/>
        <v>0</v>
      </c>
      <c r="CC215" s="163">
        <f t="shared" si="77"/>
        <v>0</v>
      </c>
      <c r="CD215" s="163">
        <f t="shared" si="77"/>
        <v>0</v>
      </c>
      <c r="CE215" s="163">
        <f t="shared" si="77"/>
        <v>0</v>
      </c>
      <c r="CF215" s="163">
        <f t="shared" si="77"/>
        <v>0</v>
      </c>
      <c r="CG215" s="163">
        <f t="shared" si="77"/>
        <v>0</v>
      </c>
      <c r="CH215" s="163">
        <f t="shared" si="77"/>
        <v>0</v>
      </c>
    </row>
    <row r="216" spans="2:86" ht="24" customHeight="1">
      <c r="B216" s="1173"/>
      <c r="C216" s="330">
        <v>212</v>
      </c>
      <c r="D216" s="351" t="str">
        <f>IF('入力③（固定資産台帳）'!CD216=1,'入力③（固定資産台帳）'!C216,"")</f>
        <v/>
      </c>
      <c r="E216" s="352">
        <f>IF('入力③（固定資産台帳）'!CD216=1,'入力③（固定資産台帳）'!D216,0)</f>
        <v>0</v>
      </c>
      <c r="F216" s="353">
        <f>IF('入力③（固定資産台帳）'!CD216=1,'入力③（固定資産台帳）'!F216,0)</f>
        <v>0</v>
      </c>
      <c r="G216" s="60"/>
      <c r="H216" s="60" t="s">
        <v>248</v>
      </c>
      <c r="I216" s="63"/>
      <c r="J216" s="172"/>
      <c r="K216" s="169"/>
      <c r="L216" s="209">
        <f t="shared" si="76"/>
        <v>0</v>
      </c>
      <c r="M216" s="209">
        <f t="shared" si="76"/>
        <v>0</v>
      </c>
      <c r="N216" s="209">
        <f t="shared" si="76"/>
        <v>0</v>
      </c>
      <c r="O216" s="209">
        <f t="shared" si="76"/>
        <v>0</v>
      </c>
      <c r="P216" s="209">
        <f t="shared" si="76"/>
        <v>0</v>
      </c>
      <c r="Q216" s="209">
        <f t="shared" si="76"/>
        <v>0</v>
      </c>
      <c r="R216" s="209">
        <f t="shared" si="76"/>
        <v>0</v>
      </c>
      <c r="S216" s="209">
        <f t="shared" si="74"/>
        <v>0</v>
      </c>
      <c r="T216" s="209">
        <f t="shared" si="74"/>
        <v>0</v>
      </c>
      <c r="U216" s="209">
        <f t="shared" si="74"/>
        <v>0</v>
      </c>
      <c r="V216" s="209">
        <f t="shared" si="74"/>
        <v>0</v>
      </c>
      <c r="W216" s="209">
        <f t="shared" si="74"/>
        <v>0</v>
      </c>
      <c r="X216" s="210">
        <f t="shared" si="74"/>
        <v>0</v>
      </c>
      <c r="Y216" s="211">
        <f t="shared" si="75"/>
        <v>0</v>
      </c>
      <c r="Z216" s="209">
        <f t="shared" si="75"/>
        <v>0</v>
      </c>
      <c r="AA216" s="209">
        <f t="shared" si="75"/>
        <v>0</v>
      </c>
      <c r="AB216" s="209">
        <f t="shared" si="73"/>
        <v>0</v>
      </c>
      <c r="AC216" s="209">
        <f t="shared" si="73"/>
        <v>0</v>
      </c>
      <c r="AD216" s="209">
        <f t="shared" si="73"/>
        <v>0</v>
      </c>
      <c r="AE216" s="209">
        <f t="shared" si="73"/>
        <v>0</v>
      </c>
      <c r="AF216" s="209">
        <f t="shared" si="73"/>
        <v>0</v>
      </c>
      <c r="AG216" s="209">
        <f t="shared" si="73"/>
        <v>0</v>
      </c>
      <c r="AH216" s="209">
        <f t="shared" si="73"/>
        <v>0</v>
      </c>
      <c r="AI216" s="209">
        <f t="shared" si="73"/>
        <v>0</v>
      </c>
      <c r="AJ216" s="209">
        <f t="shared" si="67"/>
        <v>0</v>
      </c>
      <c r="AK216" s="209">
        <f t="shared" si="67"/>
        <v>0</v>
      </c>
      <c r="AL216" s="210">
        <f t="shared" si="67"/>
        <v>0</v>
      </c>
      <c r="BG216" s="65"/>
      <c r="BH216" s="65"/>
      <c r="BI216" s="65"/>
      <c r="BJ216" s="65"/>
      <c r="BK216" s="65"/>
      <c r="BL216" s="65"/>
      <c r="BM216" s="65"/>
      <c r="BN216" s="65"/>
      <c r="BO216" s="65"/>
      <c r="BP216" s="65"/>
      <c r="BQ216" s="65"/>
      <c r="BR216" s="65"/>
      <c r="BS216" s="65"/>
      <c r="BT216" s="65"/>
      <c r="BV216" s="163">
        <f t="shared" ref="BV216:CH231" si="78">IF(BG216&lt;0,0,IF(BG216=0,$F216,BU216-Y216))</f>
        <v>0</v>
      </c>
      <c r="BW216" s="163">
        <f t="shared" si="78"/>
        <v>0</v>
      </c>
      <c r="BX216" s="163">
        <f t="shared" si="78"/>
        <v>0</v>
      </c>
      <c r="BY216" s="163">
        <f t="shared" si="78"/>
        <v>0</v>
      </c>
      <c r="BZ216" s="163">
        <f t="shared" si="78"/>
        <v>0</v>
      </c>
      <c r="CA216" s="163">
        <f t="shared" si="78"/>
        <v>0</v>
      </c>
      <c r="CB216" s="163">
        <f t="shared" si="78"/>
        <v>0</v>
      </c>
      <c r="CC216" s="163">
        <f t="shared" si="78"/>
        <v>0</v>
      </c>
      <c r="CD216" s="163">
        <f t="shared" si="78"/>
        <v>0</v>
      </c>
      <c r="CE216" s="163">
        <f t="shared" si="78"/>
        <v>0</v>
      </c>
      <c r="CF216" s="163">
        <f t="shared" si="78"/>
        <v>0</v>
      </c>
      <c r="CG216" s="163">
        <f t="shared" si="78"/>
        <v>0</v>
      </c>
      <c r="CH216" s="163">
        <f t="shared" si="78"/>
        <v>0</v>
      </c>
    </row>
    <row r="217" spans="2:86" ht="24" customHeight="1">
      <c r="B217" s="1173"/>
      <c r="C217" s="330">
        <v>213</v>
      </c>
      <c r="D217" s="351" t="str">
        <f>IF('入力③（固定資産台帳）'!CD217=1,'入力③（固定資産台帳）'!C217,"")</f>
        <v/>
      </c>
      <c r="E217" s="352">
        <f>IF('入力③（固定資産台帳）'!CD217=1,'入力③（固定資産台帳）'!D217,0)</f>
        <v>0</v>
      </c>
      <c r="F217" s="353">
        <f>IF('入力③（固定資産台帳）'!CD217=1,'入力③（固定資産台帳）'!F217,0)</f>
        <v>0</v>
      </c>
      <c r="G217" s="60"/>
      <c r="H217" s="60" t="s">
        <v>248</v>
      </c>
      <c r="I217" s="63"/>
      <c r="J217" s="172"/>
      <c r="K217" s="169"/>
      <c r="L217" s="209">
        <f t="shared" si="76"/>
        <v>0</v>
      </c>
      <c r="M217" s="209">
        <f t="shared" si="76"/>
        <v>0</v>
      </c>
      <c r="N217" s="209">
        <f t="shared" si="76"/>
        <v>0</v>
      </c>
      <c r="O217" s="209">
        <f t="shared" si="76"/>
        <v>0</v>
      </c>
      <c r="P217" s="209">
        <f t="shared" si="76"/>
        <v>0</v>
      </c>
      <c r="Q217" s="209">
        <f t="shared" si="76"/>
        <v>0</v>
      </c>
      <c r="R217" s="209">
        <f t="shared" si="76"/>
        <v>0</v>
      </c>
      <c r="S217" s="209">
        <f t="shared" si="74"/>
        <v>0</v>
      </c>
      <c r="T217" s="209">
        <f t="shared" si="74"/>
        <v>0</v>
      </c>
      <c r="U217" s="209">
        <f t="shared" si="74"/>
        <v>0</v>
      </c>
      <c r="V217" s="209">
        <f t="shared" si="74"/>
        <v>0</v>
      </c>
      <c r="W217" s="209">
        <f t="shared" si="74"/>
        <v>0</v>
      </c>
      <c r="X217" s="210">
        <f t="shared" si="74"/>
        <v>0</v>
      </c>
      <c r="Y217" s="211">
        <f t="shared" si="75"/>
        <v>0</v>
      </c>
      <c r="Z217" s="209">
        <f t="shared" si="75"/>
        <v>0</v>
      </c>
      <c r="AA217" s="209">
        <f t="shared" si="75"/>
        <v>0</v>
      </c>
      <c r="AB217" s="209">
        <f t="shared" si="73"/>
        <v>0</v>
      </c>
      <c r="AC217" s="209">
        <f t="shared" si="73"/>
        <v>0</v>
      </c>
      <c r="AD217" s="209">
        <f t="shared" si="73"/>
        <v>0</v>
      </c>
      <c r="AE217" s="209">
        <f t="shared" si="73"/>
        <v>0</v>
      </c>
      <c r="AF217" s="209">
        <f t="shared" si="73"/>
        <v>0</v>
      </c>
      <c r="AG217" s="209">
        <f t="shared" si="73"/>
        <v>0</v>
      </c>
      <c r="AH217" s="209">
        <f t="shared" si="73"/>
        <v>0</v>
      </c>
      <c r="AI217" s="209">
        <f t="shared" si="73"/>
        <v>0</v>
      </c>
      <c r="AJ217" s="209">
        <f t="shared" si="67"/>
        <v>0</v>
      </c>
      <c r="AK217" s="209">
        <f t="shared" si="67"/>
        <v>0</v>
      </c>
      <c r="AL217" s="210">
        <f t="shared" si="67"/>
        <v>0</v>
      </c>
      <c r="BG217" s="65"/>
      <c r="BH217" s="65"/>
      <c r="BI217" s="65"/>
      <c r="BJ217" s="65"/>
      <c r="BK217" s="65"/>
      <c r="BL217" s="65"/>
      <c r="BM217" s="65"/>
      <c r="BN217" s="65"/>
      <c r="BO217" s="65"/>
      <c r="BP217" s="65"/>
      <c r="BQ217" s="65"/>
      <c r="BR217" s="65"/>
      <c r="BS217" s="65"/>
      <c r="BT217" s="65"/>
      <c r="BV217" s="163">
        <f t="shared" si="78"/>
        <v>0</v>
      </c>
      <c r="BW217" s="163">
        <f t="shared" si="78"/>
        <v>0</v>
      </c>
      <c r="BX217" s="163">
        <f t="shared" si="78"/>
        <v>0</v>
      </c>
      <c r="BY217" s="163">
        <f t="shared" si="78"/>
        <v>0</v>
      </c>
      <c r="BZ217" s="163">
        <f t="shared" si="78"/>
        <v>0</v>
      </c>
      <c r="CA217" s="163">
        <f t="shared" si="78"/>
        <v>0</v>
      </c>
      <c r="CB217" s="163">
        <f t="shared" si="78"/>
        <v>0</v>
      </c>
      <c r="CC217" s="163">
        <f t="shared" si="78"/>
        <v>0</v>
      </c>
      <c r="CD217" s="163">
        <f t="shared" si="78"/>
        <v>0</v>
      </c>
      <c r="CE217" s="163">
        <f t="shared" si="78"/>
        <v>0</v>
      </c>
      <c r="CF217" s="163">
        <f t="shared" si="78"/>
        <v>0</v>
      </c>
      <c r="CG217" s="163">
        <f t="shared" si="78"/>
        <v>0</v>
      </c>
      <c r="CH217" s="163">
        <f t="shared" si="78"/>
        <v>0</v>
      </c>
    </row>
    <row r="218" spans="2:86" ht="24" customHeight="1">
      <c r="B218" s="1173"/>
      <c r="C218" s="330">
        <v>214</v>
      </c>
      <c r="D218" s="351" t="str">
        <f>IF('入力③（固定資産台帳）'!CD218=1,'入力③（固定資産台帳）'!C218,"")</f>
        <v/>
      </c>
      <c r="E218" s="352">
        <f>IF('入力③（固定資産台帳）'!CD218=1,'入力③（固定資産台帳）'!D218,0)</f>
        <v>0</v>
      </c>
      <c r="F218" s="353">
        <f>IF('入力③（固定資産台帳）'!CD218=1,'入力③（固定資産台帳）'!F218,0)</f>
        <v>0</v>
      </c>
      <c r="G218" s="60"/>
      <c r="H218" s="60" t="s">
        <v>248</v>
      </c>
      <c r="I218" s="63"/>
      <c r="J218" s="172"/>
      <c r="K218" s="169"/>
      <c r="L218" s="209">
        <f t="shared" si="76"/>
        <v>0</v>
      </c>
      <c r="M218" s="209">
        <f t="shared" si="76"/>
        <v>0</v>
      </c>
      <c r="N218" s="209">
        <f t="shared" si="76"/>
        <v>0</v>
      </c>
      <c r="O218" s="209">
        <f t="shared" si="76"/>
        <v>0</v>
      </c>
      <c r="P218" s="209">
        <f t="shared" si="76"/>
        <v>0</v>
      </c>
      <c r="Q218" s="209">
        <f t="shared" si="76"/>
        <v>0</v>
      </c>
      <c r="R218" s="209">
        <f t="shared" si="76"/>
        <v>0</v>
      </c>
      <c r="S218" s="209">
        <f t="shared" si="74"/>
        <v>0</v>
      </c>
      <c r="T218" s="209">
        <f t="shared" si="74"/>
        <v>0</v>
      </c>
      <c r="U218" s="209">
        <f t="shared" si="74"/>
        <v>0</v>
      </c>
      <c r="V218" s="209">
        <f t="shared" si="74"/>
        <v>0</v>
      </c>
      <c r="W218" s="209">
        <f t="shared" si="74"/>
        <v>0</v>
      </c>
      <c r="X218" s="210">
        <f t="shared" si="74"/>
        <v>0</v>
      </c>
      <c r="Y218" s="211">
        <f t="shared" si="75"/>
        <v>0</v>
      </c>
      <c r="Z218" s="209">
        <f t="shared" si="75"/>
        <v>0</v>
      </c>
      <c r="AA218" s="209">
        <f t="shared" si="75"/>
        <v>0</v>
      </c>
      <c r="AB218" s="209">
        <f t="shared" si="73"/>
        <v>0</v>
      </c>
      <c r="AC218" s="209">
        <f t="shared" si="73"/>
        <v>0</v>
      </c>
      <c r="AD218" s="209">
        <f t="shared" si="73"/>
        <v>0</v>
      </c>
      <c r="AE218" s="209">
        <f t="shared" si="73"/>
        <v>0</v>
      </c>
      <c r="AF218" s="209">
        <f t="shared" si="73"/>
        <v>0</v>
      </c>
      <c r="AG218" s="209">
        <f t="shared" si="73"/>
        <v>0</v>
      </c>
      <c r="AH218" s="209">
        <f t="shared" si="73"/>
        <v>0</v>
      </c>
      <c r="AI218" s="209">
        <f t="shared" si="73"/>
        <v>0</v>
      </c>
      <c r="AJ218" s="209">
        <f t="shared" si="67"/>
        <v>0</v>
      </c>
      <c r="AK218" s="209">
        <f t="shared" si="67"/>
        <v>0</v>
      </c>
      <c r="AL218" s="210">
        <f t="shared" si="67"/>
        <v>0</v>
      </c>
      <c r="BG218" s="65"/>
      <c r="BH218" s="65"/>
      <c r="BI218" s="65"/>
      <c r="BJ218" s="65"/>
      <c r="BK218" s="65"/>
      <c r="BL218" s="65"/>
      <c r="BM218" s="65"/>
      <c r="BN218" s="65"/>
      <c r="BO218" s="65"/>
      <c r="BP218" s="65"/>
      <c r="BQ218" s="65"/>
      <c r="BR218" s="65"/>
      <c r="BS218" s="65"/>
      <c r="BT218" s="65"/>
      <c r="BV218" s="163">
        <f t="shared" si="78"/>
        <v>0</v>
      </c>
      <c r="BW218" s="163">
        <f t="shared" si="78"/>
        <v>0</v>
      </c>
      <c r="BX218" s="163">
        <f t="shared" si="78"/>
        <v>0</v>
      </c>
      <c r="BY218" s="163">
        <f t="shared" si="78"/>
        <v>0</v>
      </c>
      <c r="BZ218" s="163">
        <f t="shared" si="78"/>
        <v>0</v>
      </c>
      <c r="CA218" s="163">
        <f t="shared" si="78"/>
        <v>0</v>
      </c>
      <c r="CB218" s="163">
        <f t="shared" si="78"/>
        <v>0</v>
      </c>
      <c r="CC218" s="163">
        <f t="shared" si="78"/>
        <v>0</v>
      </c>
      <c r="CD218" s="163">
        <f t="shared" si="78"/>
        <v>0</v>
      </c>
      <c r="CE218" s="163">
        <f t="shared" si="78"/>
        <v>0</v>
      </c>
      <c r="CF218" s="163">
        <f t="shared" si="78"/>
        <v>0</v>
      </c>
      <c r="CG218" s="163">
        <f t="shared" si="78"/>
        <v>0</v>
      </c>
      <c r="CH218" s="163">
        <f t="shared" si="78"/>
        <v>0</v>
      </c>
    </row>
    <row r="219" spans="2:86" ht="24" customHeight="1">
      <c r="B219" s="1173"/>
      <c r="C219" s="330">
        <v>215</v>
      </c>
      <c r="D219" s="351" t="str">
        <f>IF('入力③（固定資産台帳）'!CD219=1,'入力③（固定資産台帳）'!C219,"")</f>
        <v/>
      </c>
      <c r="E219" s="352">
        <f>IF('入力③（固定資産台帳）'!CD219=1,'入力③（固定資産台帳）'!D219,0)</f>
        <v>0</v>
      </c>
      <c r="F219" s="353">
        <f>IF('入力③（固定資産台帳）'!CD219=1,'入力③（固定資産台帳）'!F219,0)</f>
        <v>0</v>
      </c>
      <c r="G219" s="60"/>
      <c r="H219" s="60" t="s">
        <v>248</v>
      </c>
      <c r="I219" s="63"/>
      <c r="J219" s="172"/>
      <c r="K219" s="169"/>
      <c r="L219" s="209">
        <f t="shared" si="76"/>
        <v>0</v>
      </c>
      <c r="M219" s="209">
        <f t="shared" si="76"/>
        <v>0</v>
      </c>
      <c r="N219" s="209">
        <f t="shared" si="76"/>
        <v>0</v>
      </c>
      <c r="O219" s="209">
        <f t="shared" si="76"/>
        <v>0</v>
      </c>
      <c r="P219" s="209">
        <f t="shared" si="76"/>
        <v>0</v>
      </c>
      <c r="Q219" s="209">
        <f t="shared" si="76"/>
        <v>0</v>
      </c>
      <c r="R219" s="209">
        <f t="shared" si="76"/>
        <v>0</v>
      </c>
      <c r="S219" s="209">
        <f t="shared" si="74"/>
        <v>0</v>
      </c>
      <c r="T219" s="209">
        <f t="shared" si="74"/>
        <v>0</v>
      </c>
      <c r="U219" s="209">
        <f t="shared" si="74"/>
        <v>0</v>
      </c>
      <c r="V219" s="209">
        <f t="shared" si="74"/>
        <v>0</v>
      </c>
      <c r="W219" s="209">
        <f t="shared" si="74"/>
        <v>0</v>
      </c>
      <c r="X219" s="210">
        <f t="shared" si="74"/>
        <v>0</v>
      </c>
      <c r="Y219" s="211">
        <f t="shared" si="75"/>
        <v>0</v>
      </c>
      <c r="Z219" s="209">
        <f t="shared" si="75"/>
        <v>0</v>
      </c>
      <c r="AA219" s="209">
        <f t="shared" si="75"/>
        <v>0</v>
      </c>
      <c r="AB219" s="209">
        <f t="shared" si="73"/>
        <v>0</v>
      </c>
      <c r="AC219" s="209">
        <f t="shared" si="73"/>
        <v>0</v>
      </c>
      <c r="AD219" s="209">
        <f t="shared" si="73"/>
        <v>0</v>
      </c>
      <c r="AE219" s="209">
        <f t="shared" si="73"/>
        <v>0</v>
      </c>
      <c r="AF219" s="209">
        <f t="shared" si="73"/>
        <v>0</v>
      </c>
      <c r="AG219" s="209">
        <f t="shared" si="73"/>
        <v>0</v>
      </c>
      <c r="AH219" s="209">
        <f t="shared" si="73"/>
        <v>0</v>
      </c>
      <c r="AI219" s="209">
        <f t="shared" si="73"/>
        <v>0</v>
      </c>
      <c r="AJ219" s="209">
        <f t="shared" si="67"/>
        <v>0</v>
      </c>
      <c r="AK219" s="209">
        <f t="shared" si="67"/>
        <v>0</v>
      </c>
      <c r="AL219" s="210">
        <f t="shared" si="67"/>
        <v>0</v>
      </c>
      <c r="BG219" s="65"/>
      <c r="BH219" s="65"/>
      <c r="BI219" s="65"/>
      <c r="BJ219" s="65"/>
      <c r="BK219" s="65"/>
      <c r="BL219" s="65"/>
      <c r="BM219" s="65"/>
      <c r="BN219" s="65"/>
      <c r="BO219" s="65"/>
      <c r="BP219" s="65"/>
      <c r="BQ219" s="65"/>
      <c r="BR219" s="65"/>
      <c r="BS219" s="65"/>
      <c r="BT219" s="65"/>
      <c r="BV219" s="163">
        <f t="shared" si="78"/>
        <v>0</v>
      </c>
      <c r="BW219" s="163">
        <f t="shared" si="78"/>
        <v>0</v>
      </c>
      <c r="BX219" s="163">
        <f t="shared" si="78"/>
        <v>0</v>
      </c>
      <c r="BY219" s="163">
        <f t="shared" si="78"/>
        <v>0</v>
      </c>
      <c r="BZ219" s="163">
        <f t="shared" si="78"/>
        <v>0</v>
      </c>
      <c r="CA219" s="163">
        <f t="shared" si="78"/>
        <v>0</v>
      </c>
      <c r="CB219" s="163">
        <f t="shared" si="78"/>
        <v>0</v>
      </c>
      <c r="CC219" s="163">
        <f t="shared" si="78"/>
        <v>0</v>
      </c>
      <c r="CD219" s="163">
        <f t="shared" si="78"/>
        <v>0</v>
      </c>
      <c r="CE219" s="163">
        <f t="shared" si="78"/>
        <v>0</v>
      </c>
      <c r="CF219" s="163">
        <f t="shared" si="78"/>
        <v>0</v>
      </c>
      <c r="CG219" s="163">
        <f t="shared" si="78"/>
        <v>0</v>
      </c>
      <c r="CH219" s="163">
        <f t="shared" si="78"/>
        <v>0</v>
      </c>
    </row>
    <row r="220" spans="2:86" ht="24" customHeight="1">
      <c r="B220" s="1173"/>
      <c r="C220" s="330">
        <v>216</v>
      </c>
      <c r="D220" s="351" t="str">
        <f>IF('入力③（固定資産台帳）'!CD220=1,'入力③（固定資産台帳）'!C220,"")</f>
        <v/>
      </c>
      <c r="E220" s="352">
        <f>IF('入力③（固定資産台帳）'!CD220=1,'入力③（固定資産台帳）'!D220,0)</f>
        <v>0</v>
      </c>
      <c r="F220" s="353">
        <f>IF('入力③（固定資産台帳）'!CD220=1,'入力③（固定資産台帳）'!F220,0)</f>
        <v>0</v>
      </c>
      <c r="G220" s="60"/>
      <c r="H220" s="60" t="s">
        <v>248</v>
      </c>
      <c r="I220" s="63"/>
      <c r="J220" s="172"/>
      <c r="K220" s="169"/>
      <c r="L220" s="209">
        <f t="shared" si="76"/>
        <v>0</v>
      </c>
      <c r="M220" s="209">
        <f t="shared" si="76"/>
        <v>0</v>
      </c>
      <c r="N220" s="209">
        <f t="shared" si="76"/>
        <v>0</v>
      </c>
      <c r="O220" s="209">
        <f t="shared" si="76"/>
        <v>0</v>
      </c>
      <c r="P220" s="209">
        <f t="shared" si="76"/>
        <v>0</v>
      </c>
      <c r="Q220" s="209">
        <f t="shared" si="76"/>
        <v>0</v>
      </c>
      <c r="R220" s="209">
        <f t="shared" si="76"/>
        <v>0</v>
      </c>
      <c r="S220" s="209">
        <f t="shared" si="74"/>
        <v>0</v>
      </c>
      <c r="T220" s="209">
        <f t="shared" si="74"/>
        <v>0</v>
      </c>
      <c r="U220" s="209">
        <f t="shared" si="74"/>
        <v>0</v>
      </c>
      <c r="V220" s="209">
        <f t="shared" si="74"/>
        <v>0</v>
      </c>
      <c r="W220" s="209">
        <f t="shared" si="74"/>
        <v>0</v>
      </c>
      <c r="X220" s="210">
        <f t="shared" si="74"/>
        <v>0</v>
      </c>
      <c r="Y220" s="211">
        <f t="shared" si="75"/>
        <v>0</v>
      </c>
      <c r="Z220" s="209">
        <f t="shared" si="75"/>
        <v>0</v>
      </c>
      <c r="AA220" s="209">
        <f t="shared" si="75"/>
        <v>0</v>
      </c>
      <c r="AB220" s="209">
        <f t="shared" si="73"/>
        <v>0</v>
      </c>
      <c r="AC220" s="209">
        <f t="shared" si="73"/>
        <v>0</v>
      </c>
      <c r="AD220" s="209">
        <f t="shared" si="73"/>
        <v>0</v>
      </c>
      <c r="AE220" s="209">
        <f t="shared" si="73"/>
        <v>0</v>
      </c>
      <c r="AF220" s="209">
        <f t="shared" si="73"/>
        <v>0</v>
      </c>
      <c r="AG220" s="209">
        <f t="shared" si="73"/>
        <v>0</v>
      </c>
      <c r="AH220" s="209">
        <f t="shared" si="73"/>
        <v>0</v>
      </c>
      <c r="AI220" s="209">
        <f t="shared" si="73"/>
        <v>0</v>
      </c>
      <c r="AJ220" s="209">
        <f t="shared" si="67"/>
        <v>0</v>
      </c>
      <c r="AK220" s="209">
        <f t="shared" si="67"/>
        <v>0</v>
      </c>
      <c r="AL220" s="210">
        <f t="shared" si="67"/>
        <v>0</v>
      </c>
      <c r="BG220" s="65"/>
      <c r="BH220" s="65"/>
      <c r="BI220" s="65"/>
      <c r="BJ220" s="65"/>
      <c r="BK220" s="65"/>
      <c r="BL220" s="65"/>
      <c r="BM220" s="65"/>
      <c r="BN220" s="65"/>
      <c r="BO220" s="65"/>
      <c r="BP220" s="65"/>
      <c r="BQ220" s="65"/>
      <c r="BR220" s="65"/>
      <c r="BS220" s="65"/>
      <c r="BT220" s="65"/>
      <c r="BV220" s="163">
        <f t="shared" si="78"/>
        <v>0</v>
      </c>
      <c r="BW220" s="163">
        <f t="shared" si="78"/>
        <v>0</v>
      </c>
      <c r="BX220" s="163">
        <f t="shared" si="78"/>
        <v>0</v>
      </c>
      <c r="BY220" s="163">
        <f t="shared" si="78"/>
        <v>0</v>
      </c>
      <c r="BZ220" s="163">
        <f t="shared" si="78"/>
        <v>0</v>
      </c>
      <c r="CA220" s="163">
        <f t="shared" si="78"/>
        <v>0</v>
      </c>
      <c r="CB220" s="163">
        <f t="shared" si="78"/>
        <v>0</v>
      </c>
      <c r="CC220" s="163">
        <f t="shared" si="78"/>
        <v>0</v>
      </c>
      <c r="CD220" s="163">
        <f t="shared" si="78"/>
        <v>0</v>
      </c>
      <c r="CE220" s="163">
        <f t="shared" si="78"/>
        <v>0</v>
      </c>
      <c r="CF220" s="163">
        <f t="shared" si="78"/>
        <v>0</v>
      </c>
      <c r="CG220" s="163">
        <f t="shared" si="78"/>
        <v>0</v>
      </c>
      <c r="CH220" s="163">
        <f t="shared" si="78"/>
        <v>0</v>
      </c>
    </row>
    <row r="221" spans="2:86" ht="24" customHeight="1">
      <c r="B221" s="1173"/>
      <c r="C221" s="330">
        <v>217</v>
      </c>
      <c r="D221" s="351" t="str">
        <f>IF('入力③（固定資産台帳）'!CD221=1,'入力③（固定資産台帳）'!C221,"")</f>
        <v/>
      </c>
      <c r="E221" s="352">
        <f>IF('入力③（固定資産台帳）'!CD221=1,'入力③（固定資産台帳）'!D221,0)</f>
        <v>0</v>
      </c>
      <c r="F221" s="353">
        <f>IF('入力③（固定資産台帳）'!CD221=1,'入力③（固定資産台帳）'!F221,0)</f>
        <v>0</v>
      </c>
      <c r="G221" s="60"/>
      <c r="H221" s="60" t="s">
        <v>248</v>
      </c>
      <c r="I221" s="63"/>
      <c r="J221" s="172"/>
      <c r="K221" s="169"/>
      <c r="L221" s="209">
        <f t="shared" si="76"/>
        <v>0</v>
      </c>
      <c r="M221" s="209">
        <f t="shared" si="76"/>
        <v>0</v>
      </c>
      <c r="N221" s="209">
        <f t="shared" si="76"/>
        <v>0</v>
      </c>
      <c r="O221" s="209">
        <f t="shared" si="76"/>
        <v>0</v>
      </c>
      <c r="P221" s="209">
        <f t="shared" si="76"/>
        <v>0</v>
      </c>
      <c r="Q221" s="209">
        <f t="shared" si="76"/>
        <v>0</v>
      </c>
      <c r="R221" s="209">
        <f t="shared" si="76"/>
        <v>0</v>
      </c>
      <c r="S221" s="209">
        <f t="shared" si="74"/>
        <v>0</v>
      </c>
      <c r="T221" s="209">
        <f t="shared" si="74"/>
        <v>0</v>
      </c>
      <c r="U221" s="209">
        <f t="shared" si="74"/>
        <v>0</v>
      </c>
      <c r="V221" s="209">
        <f t="shared" si="74"/>
        <v>0</v>
      </c>
      <c r="W221" s="209">
        <f t="shared" si="74"/>
        <v>0</v>
      </c>
      <c r="X221" s="210">
        <f t="shared" si="74"/>
        <v>0</v>
      </c>
      <c r="Y221" s="211">
        <f t="shared" si="75"/>
        <v>0</v>
      </c>
      <c r="Z221" s="209">
        <f t="shared" si="75"/>
        <v>0</v>
      </c>
      <c r="AA221" s="209">
        <f t="shared" si="75"/>
        <v>0</v>
      </c>
      <c r="AB221" s="209">
        <f t="shared" si="73"/>
        <v>0</v>
      </c>
      <c r="AC221" s="209">
        <f t="shared" si="73"/>
        <v>0</v>
      </c>
      <c r="AD221" s="209">
        <f t="shared" si="73"/>
        <v>0</v>
      </c>
      <c r="AE221" s="209">
        <f t="shared" si="73"/>
        <v>0</v>
      </c>
      <c r="AF221" s="209">
        <f t="shared" si="73"/>
        <v>0</v>
      </c>
      <c r="AG221" s="209">
        <f t="shared" si="73"/>
        <v>0</v>
      </c>
      <c r="AH221" s="209">
        <f t="shared" si="73"/>
        <v>0</v>
      </c>
      <c r="AI221" s="209">
        <f t="shared" si="73"/>
        <v>0</v>
      </c>
      <c r="AJ221" s="209">
        <f t="shared" si="67"/>
        <v>0</v>
      </c>
      <c r="AK221" s="209">
        <f t="shared" si="67"/>
        <v>0</v>
      </c>
      <c r="AL221" s="210">
        <f t="shared" si="67"/>
        <v>0</v>
      </c>
      <c r="BG221" s="65"/>
      <c r="BH221" s="65"/>
      <c r="BI221" s="65"/>
      <c r="BJ221" s="65"/>
      <c r="BK221" s="65"/>
      <c r="BL221" s="65"/>
      <c r="BM221" s="65"/>
      <c r="BN221" s="65"/>
      <c r="BO221" s="65"/>
      <c r="BP221" s="65"/>
      <c r="BQ221" s="65"/>
      <c r="BR221" s="65"/>
      <c r="BS221" s="65"/>
      <c r="BT221" s="65"/>
      <c r="BV221" s="163">
        <f t="shared" si="78"/>
        <v>0</v>
      </c>
      <c r="BW221" s="163">
        <f t="shared" si="78"/>
        <v>0</v>
      </c>
      <c r="BX221" s="163">
        <f t="shared" si="78"/>
        <v>0</v>
      </c>
      <c r="BY221" s="163">
        <f t="shared" si="78"/>
        <v>0</v>
      </c>
      <c r="BZ221" s="163">
        <f t="shared" si="78"/>
        <v>0</v>
      </c>
      <c r="CA221" s="163">
        <f t="shared" si="78"/>
        <v>0</v>
      </c>
      <c r="CB221" s="163">
        <f t="shared" si="78"/>
        <v>0</v>
      </c>
      <c r="CC221" s="163">
        <f t="shared" si="78"/>
        <v>0</v>
      </c>
      <c r="CD221" s="163">
        <f t="shared" si="78"/>
        <v>0</v>
      </c>
      <c r="CE221" s="163">
        <f t="shared" si="78"/>
        <v>0</v>
      </c>
      <c r="CF221" s="163">
        <f t="shared" si="78"/>
        <v>0</v>
      </c>
      <c r="CG221" s="163">
        <f t="shared" si="78"/>
        <v>0</v>
      </c>
      <c r="CH221" s="163">
        <f t="shared" si="78"/>
        <v>0</v>
      </c>
    </row>
    <row r="222" spans="2:86" ht="24" customHeight="1">
      <c r="B222" s="1173"/>
      <c r="C222" s="330">
        <v>218</v>
      </c>
      <c r="D222" s="351" t="str">
        <f>IF('入力③（固定資産台帳）'!CD222=1,'入力③（固定資産台帳）'!C222,"")</f>
        <v/>
      </c>
      <c r="E222" s="352">
        <f>IF('入力③（固定資産台帳）'!CD222=1,'入力③（固定資産台帳）'!D222,0)</f>
        <v>0</v>
      </c>
      <c r="F222" s="353">
        <f>IF('入力③（固定資産台帳）'!CD222=1,'入力③（固定資産台帳）'!F222,0)</f>
        <v>0</v>
      </c>
      <c r="G222" s="60"/>
      <c r="H222" s="60" t="s">
        <v>248</v>
      </c>
      <c r="I222" s="63"/>
      <c r="J222" s="172"/>
      <c r="K222" s="169"/>
      <c r="L222" s="209">
        <f t="shared" si="76"/>
        <v>0</v>
      </c>
      <c r="M222" s="209">
        <f t="shared" si="76"/>
        <v>0</v>
      </c>
      <c r="N222" s="209">
        <f t="shared" si="76"/>
        <v>0</v>
      </c>
      <c r="O222" s="209">
        <f t="shared" si="76"/>
        <v>0</v>
      </c>
      <c r="P222" s="209">
        <f t="shared" si="76"/>
        <v>0</v>
      </c>
      <c r="Q222" s="209">
        <f t="shared" si="76"/>
        <v>0</v>
      </c>
      <c r="R222" s="209">
        <f t="shared" si="76"/>
        <v>0</v>
      </c>
      <c r="S222" s="209">
        <f t="shared" si="76"/>
        <v>0</v>
      </c>
      <c r="T222" s="209">
        <f t="shared" si="76"/>
        <v>0</v>
      </c>
      <c r="U222" s="209">
        <f t="shared" si="76"/>
        <v>0</v>
      </c>
      <c r="V222" s="209">
        <f t="shared" si="76"/>
        <v>0</v>
      </c>
      <c r="W222" s="209">
        <f t="shared" si="76"/>
        <v>0</v>
      </c>
      <c r="X222" s="210">
        <f t="shared" si="76"/>
        <v>0</v>
      </c>
      <c r="Y222" s="211">
        <f t="shared" si="75"/>
        <v>0</v>
      </c>
      <c r="Z222" s="209">
        <f t="shared" si="75"/>
        <v>0</v>
      </c>
      <c r="AA222" s="209">
        <f t="shared" si="75"/>
        <v>0</v>
      </c>
      <c r="AB222" s="209">
        <f t="shared" si="73"/>
        <v>0</v>
      </c>
      <c r="AC222" s="209">
        <f t="shared" si="73"/>
        <v>0</v>
      </c>
      <c r="AD222" s="209">
        <f t="shared" si="73"/>
        <v>0</v>
      </c>
      <c r="AE222" s="209">
        <f t="shared" si="73"/>
        <v>0</v>
      </c>
      <c r="AF222" s="209">
        <f t="shared" si="73"/>
        <v>0</v>
      </c>
      <c r="AG222" s="209">
        <f t="shared" si="73"/>
        <v>0</v>
      </c>
      <c r="AH222" s="209">
        <f t="shared" si="73"/>
        <v>0</v>
      </c>
      <c r="AI222" s="209">
        <f t="shared" si="73"/>
        <v>0</v>
      </c>
      <c r="AJ222" s="209">
        <f t="shared" si="67"/>
        <v>0</v>
      </c>
      <c r="AK222" s="209">
        <f t="shared" si="67"/>
        <v>0</v>
      </c>
      <c r="AL222" s="210">
        <f t="shared" si="67"/>
        <v>0</v>
      </c>
      <c r="BG222" s="65"/>
      <c r="BH222" s="65"/>
      <c r="BI222" s="65"/>
      <c r="BJ222" s="65"/>
      <c r="BK222" s="65"/>
      <c r="BL222" s="65"/>
      <c r="BM222" s="65"/>
      <c r="BN222" s="65"/>
      <c r="BO222" s="65"/>
      <c r="BP222" s="65"/>
      <c r="BQ222" s="65"/>
      <c r="BR222" s="65"/>
      <c r="BS222" s="65"/>
      <c r="BT222" s="65"/>
      <c r="BV222" s="163">
        <f t="shared" si="78"/>
        <v>0</v>
      </c>
      <c r="BW222" s="163">
        <f t="shared" si="78"/>
        <v>0</v>
      </c>
      <c r="BX222" s="163">
        <f t="shared" si="78"/>
        <v>0</v>
      </c>
      <c r="BY222" s="163">
        <f t="shared" si="78"/>
        <v>0</v>
      </c>
      <c r="BZ222" s="163">
        <f t="shared" si="78"/>
        <v>0</v>
      </c>
      <c r="CA222" s="163">
        <f t="shared" si="78"/>
        <v>0</v>
      </c>
      <c r="CB222" s="163">
        <f t="shared" si="78"/>
        <v>0</v>
      </c>
      <c r="CC222" s="163">
        <f t="shared" si="78"/>
        <v>0</v>
      </c>
      <c r="CD222" s="163">
        <f t="shared" si="78"/>
        <v>0</v>
      </c>
      <c r="CE222" s="163">
        <f t="shared" si="78"/>
        <v>0</v>
      </c>
      <c r="CF222" s="163">
        <f t="shared" si="78"/>
        <v>0</v>
      </c>
      <c r="CG222" s="163">
        <f t="shared" si="78"/>
        <v>0</v>
      </c>
      <c r="CH222" s="163">
        <f t="shared" si="78"/>
        <v>0</v>
      </c>
    </row>
    <row r="223" spans="2:86" ht="24" customHeight="1">
      <c r="B223" s="1173"/>
      <c r="C223" s="330">
        <v>219</v>
      </c>
      <c r="D223" s="351" t="str">
        <f>IF('入力③（固定資産台帳）'!CD223=1,'入力③（固定資産台帳）'!C223,"")</f>
        <v/>
      </c>
      <c r="E223" s="352">
        <f>IF('入力③（固定資産台帳）'!CD223=1,'入力③（固定資産台帳）'!D223,0)</f>
        <v>0</v>
      </c>
      <c r="F223" s="353">
        <f>IF('入力③（固定資産台帳）'!CD223=1,'入力③（固定資産台帳）'!F223,0)</f>
        <v>0</v>
      </c>
      <c r="G223" s="60"/>
      <c r="H223" s="60" t="s">
        <v>248</v>
      </c>
      <c r="I223" s="63"/>
      <c r="J223" s="172"/>
      <c r="K223" s="169"/>
      <c r="L223" s="209">
        <f t="shared" ref="L223:X242" si="79">IF(BH223&lt;1,0,BV223*$I223/100)</f>
        <v>0</v>
      </c>
      <c r="M223" s="209">
        <f t="shared" si="79"/>
        <v>0</v>
      </c>
      <c r="N223" s="209">
        <f t="shared" si="79"/>
        <v>0</v>
      </c>
      <c r="O223" s="209">
        <f t="shared" si="79"/>
        <v>0</v>
      </c>
      <c r="P223" s="209">
        <f t="shared" si="79"/>
        <v>0</v>
      </c>
      <c r="Q223" s="209">
        <f t="shared" si="79"/>
        <v>0</v>
      </c>
      <c r="R223" s="209">
        <f t="shared" si="79"/>
        <v>0</v>
      </c>
      <c r="S223" s="209">
        <f t="shared" si="79"/>
        <v>0</v>
      </c>
      <c r="T223" s="209">
        <f t="shared" si="79"/>
        <v>0</v>
      </c>
      <c r="U223" s="209">
        <f t="shared" si="79"/>
        <v>0</v>
      </c>
      <c r="V223" s="209">
        <f t="shared" si="79"/>
        <v>0</v>
      </c>
      <c r="W223" s="209">
        <f t="shared" si="79"/>
        <v>0</v>
      </c>
      <c r="X223" s="210">
        <f t="shared" si="79"/>
        <v>0</v>
      </c>
      <c r="Y223" s="211">
        <f t="shared" si="75"/>
        <v>0</v>
      </c>
      <c r="Z223" s="209">
        <f t="shared" si="75"/>
        <v>0</v>
      </c>
      <c r="AA223" s="209">
        <f t="shared" si="75"/>
        <v>0</v>
      </c>
      <c r="AB223" s="209">
        <f t="shared" si="73"/>
        <v>0</v>
      </c>
      <c r="AC223" s="209">
        <f t="shared" si="73"/>
        <v>0</v>
      </c>
      <c r="AD223" s="209">
        <f t="shared" si="73"/>
        <v>0</v>
      </c>
      <c r="AE223" s="209">
        <f t="shared" si="73"/>
        <v>0</v>
      </c>
      <c r="AF223" s="209">
        <f t="shared" si="73"/>
        <v>0</v>
      </c>
      <c r="AG223" s="209">
        <f t="shared" si="73"/>
        <v>0</v>
      </c>
      <c r="AH223" s="209">
        <f t="shared" si="73"/>
        <v>0</v>
      </c>
      <c r="AI223" s="209">
        <f t="shared" si="73"/>
        <v>0</v>
      </c>
      <c r="AJ223" s="209">
        <f t="shared" si="67"/>
        <v>0</v>
      </c>
      <c r="AK223" s="209">
        <f t="shared" si="67"/>
        <v>0</v>
      </c>
      <c r="AL223" s="210">
        <f t="shared" si="67"/>
        <v>0</v>
      </c>
      <c r="BG223" s="65"/>
      <c r="BH223" s="65"/>
      <c r="BI223" s="65"/>
      <c r="BJ223" s="65"/>
      <c r="BK223" s="65"/>
      <c r="BL223" s="65"/>
      <c r="BM223" s="65"/>
      <c r="BN223" s="65"/>
      <c r="BO223" s="65"/>
      <c r="BP223" s="65"/>
      <c r="BQ223" s="65"/>
      <c r="BR223" s="65"/>
      <c r="BS223" s="65"/>
      <c r="BT223" s="65"/>
      <c r="BV223" s="163">
        <f t="shared" si="78"/>
        <v>0</v>
      </c>
      <c r="BW223" s="163">
        <f t="shared" si="78"/>
        <v>0</v>
      </c>
      <c r="BX223" s="163">
        <f t="shared" si="78"/>
        <v>0</v>
      </c>
      <c r="BY223" s="163">
        <f t="shared" si="78"/>
        <v>0</v>
      </c>
      <c r="BZ223" s="163">
        <f t="shared" si="78"/>
        <v>0</v>
      </c>
      <c r="CA223" s="163">
        <f t="shared" si="78"/>
        <v>0</v>
      </c>
      <c r="CB223" s="163">
        <f t="shared" si="78"/>
        <v>0</v>
      </c>
      <c r="CC223" s="163">
        <f t="shared" si="78"/>
        <v>0</v>
      </c>
      <c r="CD223" s="163">
        <f t="shared" si="78"/>
        <v>0</v>
      </c>
      <c r="CE223" s="163">
        <f t="shared" si="78"/>
        <v>0</v>
      </c>
      <c r="CF223" s="163">
        <f t="shared" si="78"/>
        <v>0</v>
      </c>
      <c r="CG223" s="163">
        <f t="shared" si="78"/>
        <v>0</v>
      </c>
      <c r="CH223" s="163">
        <f t="shared" si="78"/>
        <v>0</v>
      </c>
    </row>
    <row r="224" spans="2:86" ht="24" customHeight="1">
      <c r="B224" s="1173"/>
      <c r="C224" s="330">
        <v>220</v>
      </c>
      <c r="D224" s="351" t="str">
        <f>IF('入力③（固定資産台帳）'!CD224=1,'入力③（固定資産台帳）'!C224,"")</f>
        <v/>
      </c>
      <c r="E224" s="352">
        <f>IF('入力③（固定資産台帳）'!CD224=1,'入力③（固定資産台帳）'!D224,0)</f>
        <v>0</v>
      </c>
      <c r="F224" s="353">
        <f>IF('入力③（固定資産台帳）'!CD224=1,'入力③（固定資産台帳）'!F224,0)</f>
        <v>0</v>
      </c>
      <c r="G224" s="60"/>
      <c r="H224" s="60" t="s">
        <v>248</v>
      </c>
      <c r="I224" s="63"/>
      <c r="J224" s="172"/>
      <c r="K224" s="169"/>
      <c r="L224" s="209">
        <f t="shared" si="79"/>
        <v>0</v>
      </c>
      <c r="M224" s="209">
        <f t="shared" si="79"/>
        <v>0</v>
      </c>
      <c r="N224" s="209">
        <f t="shared" si="79"/>
        <v>0</v>
      </c>
      <c r="O224" s="209">
        <f t="shared" si="79"/>
        <v>0</v>
      </c>
      <c r="P224" s="209">
        <f t="shared" si="79"/>
        <v>0</v>
      </c>
      <c r="Q224" s="209">
        <f t="shared" si="79"/>
        <v>0</v>
      </c>
      <c r="R224" s="209">
        <f t="shared" si="79"/>
        <v>0</v>
      </c>
      <c r="S224" s="209">
        <f t="shared" si="79"/>
        <v>0</v>
      </c>
      <c r="T224" s="209">
        <f t="shared" si="79"/>
        <v>0</v>
      </c>
      <c r="U224" s="209">
        <f t="shared" si="79"/>
        <v>0</v>
      </c>
      <c r="V224" s="209">
        <f t="shared" si="79"/>
        <v>0</v>
      </c>
      <c r="W224" s="209">
        <f t="shared" si="79"/>
        <v>0</v>
      </c>
      <c r="X224" s="210">
        <f t="shared" si="79"/>
        <v>0</v>
      </c>
      <c r="Y224" s="211">
        <f t="shared" si="75"/>
        <v>0</v>
      </c>
      <c r="Z224" s="209">
        <f t="shared" si="75"/>
        <v>0</v>
      </c>
      <c r="AA224" s="209">
        <f t="shared" si="75"/>
        <v>0</v>
      </c>
      <c r="AB224" s="209">
        <f t="shared" si="73"/>
        <v>0</v>
      </c>
      <c r="AC224" s="209">
        <f t="shared" si="73"/>
        <v>0</v>
      </c>
      <c r="AD224" s="209">
        <f t="shared" si="73"/>
        <v>0</v>
      </c>
      <c r="AE224" s="209">
        <f t="shared" si="73"/>
        <v>0</v>
      </c>
      <c r="AF224" s="209">
        <f t="shared" si="73"/>
        <v>0</v>
      </c>
      <c r="AG224" s="209">
        <f t="shared" si="73"/>
        <v>0</v>
      </c>
      <c r="AH224" s="209">
        <f t="shared" si="73"/>
        <v>0</v>
      </c>
      <c r="AI224" s="209">
        <f t="shared" si="73"/>
        <v>0</v>
      </c>
      <c r="AJ224" s="209">
        <f t="shared" si="67"/>
        <v>0</v>
      </c>
      <c r="AK224" s="209">
        <f t="shared" si="67"/>
        <v>0</v>
      </c>
      <c r="AL224" s="210">
        <f t="shared" si="67"/>
        <v>0</v>
      </c>
      <c r="BG224" s="65"/>
      <c r="BH224" s="65"/>
      <c r="BI224" s="65"/>
      <c r="BJ224" s="65"/>
      <c r="BK224" s="65"/>
      <c r="BL224" s="65"/>
      <c r="BM224" s="65"/>
      <c r="BN224" s="65"/>
      <c r="BO224" s="65"/>
      <c r="BP224" s="65"/>
      <c r="BQ224" s="65"/>
      <c r="BR224" s="65"/>
      <c r="BS224" s="65"/>
      <c r="BT224" s="65"/>
      <c r="BV224" s="163">
        <f t="shared" si="78"/>
        <v>0</v>
      </c>
      <c r="BW224" s="163">
        <f t="shared" si="78"/>
        <v>0</v>
      </c>
      <c r="BX224" s="163">
        <f t="shared" si="78"/>
        <v>0</v>
      </c>
      <c r="BY224" s="163">
        <f t="shared" si="78"/>
        <v>0</v>
      </c>
      <c r="BZ224" s="163">
        <f t="shared" si="78"/>
        <v>0</v>
      </c>
      <c r="CA224" s="163">
        <f t="shared" si="78"/>
        <v>0</v>
      </c>
      <c r="CB224" s="163">
        <f t="shared" si="78"/>
        <v>0</v>
      </c>
      <c r="CC224" s="163">
        <f t="shared" si="78"/>
        <v>0</v>
      </c>
      <c r="CD224" s="163">
        <f t="shared" si="78"/>
        <v>0</v>
      </c>
      <c r="CE224" s="163">
        <f t="shared" si="78"/>
        <v>0</v>
      </c>
      <c r="CF224" s="163">
        <f t="shared" si="78"/>
        <v>0</v>
      </c>
      <c r="CG224" s="163">
        <f t="shared" si="78"/>
        <v>0</v>
      </c>
      <c r="CH224" s="163">
        <f t="shared" si="78"/>
        <v>0</v>
      </c>
    </row>
    <row r="225" spans="2:86" ht="24" customHeight="1">
      <c r="B225" s="1173"/>
      <c r="C225" s="330">
        <v>221</v>
      </c>
      <c r="D225" s="351" t="str">
        <f>IF('入力③（固定資産台帳）'!CD225=1,'入力③（固定資産台帳）'!C225,"")</f>
        <v/>
      </c>
      <c r="E225" s="352">
        <f>IF('入力③（固定資産台帳）'!CD225=1,'入力③（固定資産台帳）'!D225,0)</f>
        <v>0</v>
      </c>
      <c r="F225" s="353">
        <f>IF('入力③（固定資産台帳）'!CD225=1,'入力③（固定資産台帳）'!F225,0)</f>
        <v>0</v>
      </c>
      <c r="G225" s="60"/>
      <c r="H225" s="60" t="s">
        <v>248</v>
      </c>
      <c r="I225" s="63"/>
      <c r="J225" s="172"/>
      <c r="K225" s="169"/>
      <c r="L225" s="209">
        <f t="shared" si="79"/>
        <v>0</v>
      </c>
      <c r="M225" s="209">
        <f t="shared" si="79"/>
        <v>0</v>
      </c>
      <c r="N225" s="209">
        <f t="shared" si="79"/>
        <v>0</v>
      </c>
      <c r="O225" s="209">
        <f t="shared" si="79"/>
        <v>0</v>
      </c>
      <c r="P225" s="209">
        <f t="shared" si="79"/>
        <v>0</v>
      </c>
      <c r="Q225" s="209">
        <f t="shared" si="79"/>
        <v>0</v>
      </c>
      <c r="R225" s="209">
        <f t="shared" si="79"/>
        <v>0</v>
      </c>
      <c r="S225" s="209">
        <f t="shared" si="79"/>
        <v>0</v>
      </c>
      <c r="T225" s="209">
        <f t="shared" si="79"/>
        <v>0</v>
      </c>
      <c r="U225" s="209">
        <f t="shared" si="79"/>
        <v>0</v>
      </c>
      <c r="V225" s="209">
        <f t="shared" si="79"/>
        <v>0</v>
      </c>
      <c r="W225" s="209">
        <f t="shared" si="79"/>
        <v>0</v>
      </c>
      <c r="X225" s="210">
        <f t="shared" si="79"/>
        <v>0</v>
      </c>
      <c r="Y225" s="211">
        <f t="shared" si="75"/>
        <v>0</v>
      </c>
      <c r="Z225" s="209">
        <f t="shared" si="75"/>
        <v>0</v>
      </c>
      <c r="AA225" s="209">
        <f t="shared" si="75"/>
        <v>0</v>
      </c>
      <c r="AB225" s="209">
        <f t="shared" si="73"/>
        <v>0</v>
      </c>
      <c r="AC225" s="209">
        <f t="shared" si="73"/>
        <v>0</v>
      </c>
      <c r="AD225" s="209">
        <f t="shared" si="73"/>
        <v>0</v>
      </c>
      <c r="AE225" s="209">
        <f t="shared" si="73"/>
        <v>0</v>
      </c>
      <c r="AF225" s="209">
        <f t="shared" si="73"/>
        <v>0</v>
      </c>
      <c r="AG225" s="209">
        <f t="shared" si="73"/>
        <v>0</v>
      </c>
      <c r="AH225" s="209">
        <f t="shared" si="73"/>
        <v>0</v>
      </c>
      <c r="AI225" s="209">
        <f t="shared" si="73"/>
        <v>0</v>
      </c>
      <c r="AJ225" s="209">
        <f t="shared" si="67"/>
        <v>0</v>
      </c>
      <c r="AK225" s="209">
        <f t="shared" si="67"/>
        <v>0</v>
      </c>
      <c r="AL225" s="210">
        <f t="shared" si="67"/>
        <v>0</v>
      </c>
      <c r="BG225" s="65"/>
      <c r="BH225" s="65"/>
      <c r="BI225" s="65"/>
      <c r="BJ225" s="65"/>
      <c r="BK225" s="65"/>
      <c r="BL225" s="65"/>
      <c r="BM225" s="65"/>
      <c r="BN225" s="65"/>
      <c r="BO225" s="65"/>
      <c r="BP225" s="65"/>
      <c r="BQ225" s="65"/>
      <c r="BR225" s="65"/>
      <c r="BS225" s="65"/>
      <c r="BT225" s="65"/>
      <c r="BV225" s="163">
        <f t="shared" si="78"/>
        <v>0</v>
      </c>
      <c r="BW225" s="163">
        <f t="shared" si="78"/>
        <v>0</v>
      </c>
      <c r="BX225" s="163">
        <f t="shared" si="78"/>
        <v>0</v>
      </c>
      <c r="BY225" s="163">
        <f t="shared" si="78"/>
        <v>0</v>
      </c>
      <c r="BZ225" s="163">
        <f t="shared" si="78"/>
        <v>0</v>
      </c>
      <c r="CA225" s="163">
        <f t="shared" si="78"/>
        <v>0</v>
      </c>
      <c r="CB225" s="163">
        <f t="shared" si="78"/>
        <v>0</v>
      </c>
      <c r="CC225" s="163">
        <f t="shared" si="78"/>
        <v>0</v>
      </c>
      <c r="CD225" s="163">
        <f t="shared" si="78"/>
        <v>0</v>
      </c>
      <c r="CE225" s="163">
        <f t="shared" si="78"/>
        <v>0</v>
      </c>
      <c r="CF225" s="163">
        <f t="shared" si="78"/>
        <v>0</v>
      </c>
      <c r="CG225" s="163">
        <f t="shared" si="78"/>
        <v>0</v>
      </c>
      <c r="CH225" s="163">
        <f t="shared" si="78"/>
        <v>0</v>
      </c>
    </row>
    <row r="226" spans="2:86" ht="24" customHeight="1">
      <c r="B226" s="1173"/>
      <c r="C226" s="330">
        <v>222</v>
      </c>
      <c r="D226" s="351" t="str">
        <f>IF('入力③（固定資産台帳）'!CD226=1,'入力③（固定資産台帳）'!C226,"")</f>
        <v/>
      </c>
      <c r="E226" s="352">
        <f>IF('入力③（固定資産台帳）'!CD226=1,'入力③（固定資産台帳）'!D226,0)</f>
        <v>0</v>
      </c>
      <c r="F226" s="353">
        <f>IF('入力③（固定資産台帳）'!CD226=1,'入力③（固定資産台帳）'!F226,0)</f>
        <v>0</v>
      </c>
      <c r="G226" s="60"/>
      <c r="H226" s="60" t="s">
        <v>248</v>
      </c>
      <c r="I226" s="63"/>
      <c r="J226" s="172"/>
      <c r="K226" s="169"/>
      <c r="L226" s="209">
        <f t="shared" si="79"/>
        <v>0</v>
      </c>
      <c r="M226" s="209">
        <f t="shared" si="79"/>
        <v>0</v>
      </c>
      <c r="N226" s="209">
        <f t="shared" si="79"/>
        <v>0</v>
      </c>
      <c r="O226" s="209">
        <f t="shared" si="79"/>
        <v>0</v>
      </c>
      <c r="P226" s="209">
        <f t="shared" si="79"/>
        <v>0</v>
      </c>
      <c r="Q226" s="209">
        <f t="shared" si="79"/>
        <v>0</v>
      </c>
      <c r="R226" s="209">
        <f t="shared" si="79"/>
        <v>0</v>
      </c>
      <c r="S226" s="209">
        <f t="shared" si="79"/>
        <v>0</v>
      </c>
      <c r="T226" s="209">
        <f t="shared" si="79"/>
        <v>0</v>
      </c>
      <c r="U226" s="209">
        <f t="shared" si="79"/>
        <v>0</v>
      </c>
      <c r="V226" s="209">
        <f t="shared" si="79"/>
        <v>0</v>
      </c>
      <c r="W226" s="209">
        <f t="shared" si="79"/>
        <v>0</v>
      </c>
      <c r="X226" s="210">
        <f t="shared" si="79"/>
        <v>0</v>
      </c>
      <c r="Y226" s="211">
        <f t="shared" si="75"/>
        <v>0</v>
      </c>
      <c r="Z226" s="209">
        <f t="shared" si="75"/>
        <v>0</v>
      </c>
      <c r="AA226" s="209">
        <f t="shared" si="75"/>
        <v>0</v>
      </c>
      <c r="AB226" s="209">
        <f t="shared" si="73"/>
        <v>0</v>
      </c>
      <c r="AC226" s="209">
        <f t="shared" si="73"/>
        <v>0</v>
      </c>
      <c r="AD226" s="209">
        <f t="shared" si="73"/>
        <v>0</v>
      </c>
      <c r="AE226" s="209">
        <f t="shared" si="73"/>
        <v>0</v>
      </c>
      <c r="AF226" s="209">
        <f t="shared" si="73"/>
        <v>0</v>
      </c>
      <c r="AG226" s="209">
        <f t="shared" si="73"/>
        <v>0</v>
      </c>
      <c r="AH226" s="209">
        <f t="shared" si="73"/>
        <v>0</v>
      </c>
      <c r="AI226" s="209">
        <f t="shared" si="73"/>
        <v>0</v>
      </c>
      <c r="AJ226" s="209">
        <f t="shared" si="67"/>
        <v>0</v>
      </c>
      <c r="AK226" s="209">
        <f t="shared" si="67"/>
        <v>0</v>
      </c>
      <c r="AL226" s="210">
        <f t="shared" si="67"/>
        <v>0</v>
      </c>
      <c r="BG226" s="65"/>
      <c r="BH226" s="65"/>
      <c r="BI226" s="65"/>
      <c r="BJ226" s="65"/>
      <c r="BK226" s="65"/>
      <c r="BL226" s="65"/>
      <c r="BM226" s="65"/>
      <c r="BN226" s="65"/>
      <c r="BO226" s="65"/>
      <c r="BP226" s="65"/>
      <c r="BQ226" s="65"/>
      <c r="BR226" s="65"/>
      <c r="BS226" s="65"/>
      <c r="BT226" s="65"/>
      <c r="BV226" s="163">
        <f t="shared" si="78"/>
        <v>0</v>
      </c>
      <c r="BW226" s="163">
        <f t="shared" si="78"/>
        <v>0</v>
      </c>
      <c r="BX226" s="163">
        <f t="shared" si="78"/>
        <v>0</v>
      </c>
      <c r="BY226" s="163">
        <f t="shared" si="78"/>
        <v>0</v>
      </c>
      <c r="BZ226" s="163">
        <f t="shared" si="78"/>
        <v>0</v>
      </c>
      <c r="CA226" s="163">
        <f t="shared" si="78"/>
        <v>0</v>
      </c>
      <c r="CB226" s="163">
        <f t="shared" si="78"/>
        <v>0</v>
      </c>
      <c r="CC226" s="163">
        <f t="shared" si="78"/>
        <v>0</v>
      </c>
      <c r="CD226" s="163">
        <f t="shared" si="78"/>
        <v>0</v>
      </c>
      <c r="CE226" s="163">
        <f t="shared" si="78"/>
        <v>0</v>
      </c>
      <c r="CF226" s="163">
        <f t="shared" si="78"/>
        <v>0</v>
      </c>
      <c r="CG226" s="163">
        <f t="shared" si="78"/>
        <v>0</v>
      </c>
      <c r="CH226" s="163">
        <f t="shared" si="78"/>
        <v>0</v>
      </c>
    </row>
    <row r="227" spans="2:86" ht="24" customHeight="1">
      <c r="B227" s="1173"/>
      <c r="C227" s="330">
        <v>223</v>
      </c>
      <c r="D227" s="351" t="str">
        <f>IF('入力③（固定資産台帳）'!CD227=1,'入力③（固定資産台帳）'!C227,"")</f>
        <v/>
      </c>
      <c r="E227" s="352">
        <f>IF('入力③（固定資産台帳）'!CD227=1,'入力③（固定資産台帳）'!D227,0)</f>
        <v>0</v>
      </c>
      <c r="F227" s="353">
        <f>IF('入力③（固定資産台帳）'!CD227=1,'入力③（固定資産台帳）'!F227,0)</f>
        <v>0</v>
      </c>
      <c r="G227" s="60"/>
      <c r="H227" s="60" t="s">
        <v>248</v>
      </c>
      <c r="I227" s="63"/>
      <c r="J227" s="172"/>
      <c r="K227" s="169"/>
      <c r="L227" s="209">
        <f t="shared" si="79"/>
        <v>0</v>
      </c>
      <c r="M227" s="209">
        <f t="shared" si="79"/>
        <v>0</v>
      </c>
      <c r="N227" s="209">
        <f t="shared" si="79"/>
        <v>0</v>
      </c>
      <c r="O227" s="209">
        <f t="shared" si="79"/>
        <v>0</v>
      </c>
      <c r="P227" s="209">
        <f t="shared" si="79"/>
        <v>0</v>
      </c>
      <c r="Q227" s="209">
        <f t="shared" si="79"/>
        <v>0</v>
      </c>
      <c r="R227" s="209">
        <f t="shared" si="79"/>
        <v>0</v>
      </c>
      <c r="S227" s="209">
        <f t="shared" si="79"/>
        <v>0</v>
      </c>
      <c r="T227" s="209">
        <f t="shared" si="79"/>
        <v>0</v>
      </c>
      <c r="U227" s="209">
        <f t="shared" si="79"/>
        <v>0</v>
      </c>
      <c r="V227" s="209">
        <f t="shared" si="79"/>
        <v>0</v>
      </c>
      <c r="W227" s="209">
        <f t="shared" si="79"/>
        <v>0</v>
      </c>
      <c r="X227" s="210">
        <f t="shared" si="79"/>
        <v>0</v>
      </c>
      <c r="Y227" s="211">
        <f t="shared" si="75"/>
        <v>0</v>
      </c>
      <c r="Z227" s="209">
        <f t="shared" si="75"/>
        <v>0</v>
      </c>
      <c r="AA227" s="209">
        <f t="shared" si="75"/>
        <v>0</v>
      </c>
      <c r="AB227" s="209">
        <f t="shared" si="73"/>
        <v>0</v>
      </c>
      <c r="AC227" s="209">
        <f t="shared" si="73"/>
        <v>0</v>
      </c>
      <c r="AD227" s="209">
        <f t="shared" si="73"/>
        <v>0</v>
      </c>
      <c r="AE227" s="209">
        <f t="shared" si="73"/>
        <v>0</v>
      </c>
      <c r="AF227" s="209">
        <f t="shared" si="73"/>
        <v>0</v>
      </c>
      <c r="AG227" s="209">
        <f t="shared" si="73"/>
        <v>0</v>
      </c>
      <c r="AH227" s="209">
        <f t="shared" si="73"/>
        <v>0</v>
      </c>
      <c r="AI227" s="209">
        <f t="shared" si="73"/>
        <v>0</v>
      </c>
      <c r="AJ227" s="209">
        <f t="shared" si="67"/>
        <v>0</v>
      </c>
      <c r="AK227" s="209">
        <f t="shared" si="67"/>
        <v>0</v>
      </c>
      <c r="AL227" s="210">
        <f t="shared" si="67"/>
        <v>0</v>
      </c>
      <c r="BG227" s="65"/>
      <c r="BH227" s="65"/>
      <c r="BI227" s="65"/>
      <c r="BJ227" s="65"/>
      <c r="BK227" s="65"/>
      <c r="BL227" s="65"/>
      <c r="BM227" s="65"/>
      <c r="BN227" s="65"/>
      <c r="BO227" s="65"/>
      <c r="BP227" s="65"/>
      <c r="BQ227" s="65"/>
      <c r="BR227" s="65"/>
      <c r="BS227" s="65"/>
      <c r="BT227" s="65"/>
      <c r="BV227" s="163">
        <f t="shared" si="78"/>
        <v>0</v>
      </c>
      <c r="BW227" s="163">
        <f t="shared" si="78"/>
        <v>0</v>
      </c>
      <c r="BX227" s="163">
        <f t="shared" si="78"/>
        <v>0</v>
      </c>
      <c r="BY227" s="163">
        <f t="shared" si="78"/>
        <v>0</v>
      </c>
      <c r="BZ227" s="163">
        <f t="shared" si="78"/>
        <v>0</v>
      </c>
      <c r="CA227" s="163">
        <f t="shared" si="78"/>
        <v>0</v>
      </c>
      <c r="CB227" s="163">
        <f t="shared" si="78"/>
        <v>0</v>
      </c>
      <c r="CC227" s="163">
        <f t="shared" si="78"/>
        <v>0</v>
      </c>
      <c r="CD227" s="163">
        <f t="shared" si="78"/>
        <v>0</v>
      </c>
      <c r="CE227" s="163">
        <f t="shared" si="78"/>
        <v>0</v>
      </c>
      <c r="CF227" s="163">
        <f t="shared" si="78"/>
        <v>0</v>
      </c>
      <c r="CG227" s="163">
        <f t="shared" si="78"/>
        <v>0</v>
      </c>
      <c r="CH227" s="163">
        <f t="shared" si="78"/>
        <v>0</v>
      </c>
    </row>
    <row r="228" spans="2:86" ht="24" customHeight="1">
      <c r="B228" s="1173"/>
      <c r="C228" s="330">
        <v>224</v>
      </c>
      <c r="D228" s="351" t="str">
        <f>IF('入力③（固定資産台帳）'!CD228=1,'入力③（固定資産台帳）'!C228,"")</f>
        <v/>
      </c>
      <c r="E228" s="352">
        <f>IF('入力③（固定資産台帳）'!CD228=1,'入力③（固定資産台帳）'!D228,0)</f>
        <v>0</v>
      </c>
      <c r="F228" s="353">
        <f>IF('入力③（固定資産台帳）'!CD228=1,'入力③（固定資産台帳）'!F228,0)</f>
        <v>0</v>
      </c>
      <c r="G228" s="60"/>
      <c r="H228" s="60" t="s">
        <v>248</v>
      </c>
      <c r="I228" s="63"/>
      <c r="J228" s="172"/>
      <c r="K228" s="169"/>
      <c r="L228" s="209">
        <f t="shared" si="79"/>
        <v>0</v>
      </c>
      <c r="M228" s="209">
        <f t="shared" si="79"/>
        <v>0</v>
      </c>
      <c r="N228" s="209">
        <f t="shared" si="79"/>
        <v>0</v>
      </c>
      <c r="O228" s="209">
        <f t="shared" si="79"/>
        <v>0</v>
      </c>
      <c r="P228" s="209">
        <f t="shared" si="79"/>
        <v>0</v>
      </c>
      <c r="Q228" s="209">
        <f t="shared" si="79"/>
        <v>0</v>
      </c>
      <c r="R228" s="209">
        <f t="shared" si="79"/>
        <v>0</v>
      </c>
      <c r="S228" s="209">
        <f t="shared" si="79"/>
        <v>0</v>
      </c>
      <c r="T228" s="209">
        <f t="shared" si="79"/>
        <v>0</v>
      </c>
      <c r="U228" s="209">
        <f t="shared" si="79"/>
        <v>0</v>
      </c>
      <c r="V228" s="209">
        <f t="shared" si="79"/>
        <v>0</v>
      </c>
      <c r="W228" s="209">
        <f t="shared" si="79"/>
        <v>0</v>
      </c>
      <c r="X228" s="210">
        <f t="shared" si="79"/>
        <v>0</v>
      </c>
      <c r="Y228" s="211">
        <f t="shared" si="75"/>
        <v>0</v>
      </c>
      <c r="Z228" s="209">
        <f t="shared" si="75"/>
        <v>0</v>
      </c>
      <c r="AA228" s="209">
        <f t="shared" si="75"/>
        <v>0</v>
      </c>
      <c r="AB228" s="209">
        <f t="shared" si="73"/>
        <v>0</v>
      </c>
      <c r="AC228" s="209">
        <f t="shared" si="73"/>
        <v>0</v>
      </c>
      <c r="AD228" s="209">
        <f t="shared" si="73"/>
        <v>0</v>
      </c>
      <c r="AE228" s="209">
        <f t="shared" si="73"/>
        <v>0</v>
      </c>
      <c r="AF228" s="209">
        <f t="shared" si="73"/>
        <v>0</v>
      </c>
      <c r="AG228" s="209">
        <f t="shared" si="73"/>
        <v>0</v>
      </c>
      <c r="AH228" s="209">
        <f t="shared" si="73"/>
        <v>0</v>
      </c>
      <c r="AI228" s="209">
        <f t="shared" si="73"/>
        <v>0</v>
      </c>
      <c r="AJ228" s="209">
        <f t="shared" si="67"/>
        <v>0</v>
      </c>
      <c r="AK228" s="209">
        <f t="shared" si="67"/>
        <v>0</v>
      </c>
      <c r="AL228" s="210">
        <f t="shared" si="67"/>
        <v>0</v>
      </c>
      <c r="BG228" s="65"/>
      <c r="BH228" s="65"/>
      <c r="BI228" s="65"/>
      <c r="BJ228" s="65"/>
      <c r="BK228" s="65"/>
      <c r="BL228" s="65"/>
      <c r="BM228" s="65"/>
      <c r="BN228" s="65"/>
      <c r="BO228" s="65"/>
      <c r="BP228" s="65"/>
      <c r="BQ228" s="65"/>
      <c r="BR228" s="65"/>
      <c r="BS228" s="65"/>
      <c r="BT228" s="65"/>
      <c r="BV228" s="163">
        <f t="shared" si="78"/>
        <v>0</v>
      </c>
      <c r="BW228" s="163">
        <f t="shared" si="78"/>
        <v>0</v>
      </c>
      <c r="BX228" s="163">
        <f t="shared" si="78"/>
        <v>0</v>
      </c>
      <c r="BY228" s="163">
        <f t="shared" si="78"/>
        <v>0</v>
      </c>
      <c r="BZ228" s="163">
        <f t="shared" si="78"/>
        <v>0</v>
      </c>
      <c r="CA228" s="163">
        <f t="shared" si="78"/>
        <v>0</v>
      </c>
      <c r="CB228" s="163">
        <f t="shared" si="78"/>
        <v>0</v>
      </c>
      <c r="CC228" s="163">
        <f t="shared" si="78"/>
        <v>0</v>
      </c>
      <c r="CD228" s="163">
        <f t="shared" si="78"/>
        <v>0</v>
      </c>
      <c r="CE228" s="163">
        <f t="shared" si="78"/>
        <v>0</v>
      </c>
      <c r="CF228" s="163">
        <f t="shared" si="78"/>
        <v>0</v>
      </c>
      <c r="CG228" s="163">
        <f t="shared" si="78"/>
        <v>0</v>
      </c>
      <c r="CH228" s="163">
        <f t="shared" si="78"/>
        <v>0</v>
      </c>
    </row>
    <row r="229" spans="2:86" ht="24" customHeight="1">
      <c r="B229" s="1173"/>
      <c r="C229" s="330">
        <v>225</v>
      </c>
      <c r="D229" s="351" t="str">
        <f>IF('入力③（固定資産台帳）'!CD229=1,'入力③（固定資産台帳）'!C229,"")</f>
        <v/>
      </c>
      <c r="E229" s="352">
        <f>IF('入力③（固定資産台帳）'!CD229=1,'入力③（固定資産台帳）'!D229,0)</f>
        <v>0</v>
      </c>
      <c r="F229" s="353">
        <f>IF('入力③（固定資産台帳）'!CD229=1,'入力③（固定資産台帳）'!F229,0)</f>
        <v>0</v>
      </c>
      <c r="G229" s="60"/>
      <c r="H229" s="60" t="s">
        <v>248</v>
      </c>
      <c r="I229" s="63"/>
      <c r="J229" s="172"/>
      <c r="K229" s="169"/>
      <c r="L229" s="209">
        <f t="shared" si="79"/>
        <v>0</v>
      </c>
      <c r="M229" s="209">
        <f t="shared" si="79"/>
        <v>0</v>
      </c>
      <c r="N229" s="209">
        <f t="shared" si="79"/>
        <v>0</v>
      </c>
      <c r="O229" s="209">
        <f t="shared" si="79"/>
        <v>0</v>
      </c>
      <c r="P229" s="209">
        <f t="shared" si="79"/>
        <v>0</v>
      </c>
      <c r="Q229" s="209">
        <f t="shared" si="79"/>
        <v>0</v>
      </c>
      <c r="R229" s="209">
        <f t="shared" si="79"/>
        <v>0</v>
      </c>
      <c r="S229" s="209">
        <f t="shared" si="79"/>
        <v>0</v>
      </c>
      <c r="T229" s="209">
        <f t="shared" si="79"/>
        <v>0</v>
      </c>
      <c r="U229" s="209">
        <f t="shared" si="79"/>
        <v>0</v>
      </c>
      <c r="V229" s="209">
        <f t="shared" si="79"/>
        <v>0</v>
      </c>
      <c r="W229" s="209">
        <f t="shared" si="79"/>
        <v>0</v>
      </c>
      <c r="X229" s="210">
        <f t="shared" si="79"/>
        <v>0</v>
      </c>
      <c r="Y229" s="211">
        <f t="shared" si="75"/>
        <v>0</v>
      </c>
      <c r="Z229" s="209">
        <f t="shared" si="75"/>
        <v>0</v>
      </c>
      <c r="AA229" s="209">
        <f t="shared" si="75"/>
        <v>0</v>
      </c>
      <c r="AB229" s="209">
        <f t="shared" si="73"/>
        <v>0</v>
      </c>
      <c r="AC229" s="209">
        <f t="shared" si="73"/>
        <v>0</v>
      </c>
      <c r="AD229" s="209">
        <f t="shared" si="73"/>
        <v>0</v>
      </c>
      <c r="AE229" s="209">
        <f t="shared" si="73"/>
        <v>0</v>
      </c>
      <c r="AF229" s="209">
        <f t="shared" si="73"/>
        <v>0</v>
      </c>
      <c r="AG229" s="209">
        <f t="shared" si="73"/>
        <v>0</v>
      </c>
      <c r="AH229" s="209">
        <f t="shared" si="73"/>
        <v>0</v>
      </c>
      <c r="AI229" s="209">
        <f t="shared" si="73"/>
        <v>0</v>
      </c>
      <c r="AJ229" s="209">
        <f t="shared" si="67"/>
        <v>0</v>
      </c>
      <c r="AK229" s="209">
        <f t="shared" si="67"/>
        <v>0</v>
      </c>
      <c r="AL229" s="210">
        <f t="shared" si="67"/>
        <v>0</v>
      </c>
      <c r="BG229" s="65"/>
      <c r="BH229" s="65"/>
      <c r="BI229" s="65"/>
      <c r="BJ229" s="65"/>
      <c r="BK229" s="65"/>
      <c r="BL229" s="65"/>
      <c r="BM229" s="65"/>
      <c r="BN229" s="65"/>
      <c r="BO229" s="65"/>
      <c r="BP229" s="65"/>
      <c r="BQ229" s="65"/>
      <c r="BR229" s="65"/>
      <c r="BS229" s="65"/>
      <c r="BT229" s="65"/>
      <c r="BV229" s="163">
        <f t="shared" si="78"/>
        <v>0</v>
      </c>
      <c r="BW229" s="163">
        <f t="shared" si="78"/>
        <v>0</v>
      </c>
      <c r="BX229" s="163">
        <f t="shared" si="78"/>
        <v>0</v>
      </c>
      <c r="BY229" s="163">
        <f t="shared" si="78"/>
        <v>0</v>
      </c>
      <c r="BZ229" s="163">
        <f t="shared" si="78"/>
        <v>0</v>
      </c>
      <c r="CA229" s="163">
        <f t="shared" si="78"/>
        <v>0</v>
      </c>
      <c r="CB229" s="163">
        <f t="shared" si="78"/>
        <v>0</v>
      </c>
      <c r="CC229" s="163">
        <f t="shared" si="78"/>
        <v>0</v>
      </c>
      <c r="CD229" s="163">
        <f t="shared" si="78"/>
        <v>0</v>
      </c>
      <c r="CE229" s="163">
        <f t="shared" si="78"/>
        <v>0</v>
      </c>
      <c r="CF229" s="163">
        <f t="shared" si="78"/>
        <v>0</v>
      </c>
      <c r="CG229" s="163">
        <f t="shared" si="78"/>
        <v>0</v>
      </c>
      <c r="CH229" s="163">
        <f t="shared" si="78"/>
        <v>0</v>
      </c>
    </row>
    <row r="230" spans="2:86" ht="24" customHeight="1">
      <c r="B230" s="1173"/>
      <c r="C230" s="330">
        <v>226</v>
      </c>
      <c r="D230" s="351" t="str">
        <f>IF('入力③（固定資産台帳）'!CD230=1,'入力③（固定資産台帳）'!C230,"")</f>
        <v/>
      </c>
      <c r="E230" s="352">
        <f>IF('入力③（固定資産台帳）'!CD230=1,'入力③（固定資産台帳）'!D230,0)</f>
        <v>0</v>
      </c>
      <c r="F230" s="353">
        <f>IF('入力③（固定資産台帳）'!CD230=1,'入力③（固定資産台帳）'!F230,0)</f>
        <v>0</v>
      </c>
      <c r="G230" s="60"/>
      <c r="H230" s="60" t="s">
        <v>248</v>
      </c>
      <c r="I230" s="63"/>
      <c r="J230" s="172"/>
      <c r="K230" s="169"/>
      <c r="L230" s="209">
        <f t="shared" si="79"/>
        <v>0</v>
      </c>
      <c r="M230" s="209">
        <f t="shared" si="79"/>
        <v>0</v>
      </c>
      <c r="N230" s="209">
        <f t="shared" si="79"/>
        <v>0</v>
      </c>
      <c r="O230" s="209">
        <f t="shared" si="79"/>
        <v>0</v>
      </c>
      <c r="P230" s="209">
        <f t="shared" si="79"/>
        <v>0</v>
      </c>
      <c r="Q230" s="209">
        <f t="shared" si="79"/>
        <v>0</v>
      </c>
      <c r="R230" s="209">
        <f t="shared" si="79"/>
        <v>0</v>
      </c>
      <c r="S230" s="209">
        <f t="shared" si="79"/>
        <v>0</v>
      </c>
      <c r="T230" s="209">
        <f t="shared" si="79"/>
        <v>0</v>
      </c>
      <c r="U230" s="209">
        <f t="shared" si="79"/>
        <v>0</v>
      </c>
      <c r="V230" s="209">
        <f t="shared" si="79"/>
        <v>0</v>
      </c>
      <c r="W230" s="209">
        <f t="shared" si="79"/>
        <v>0</v>
      </c>
      <c r="X230" s="210">
        <f t="shared" si="79"/>
        <v>0</v>
      </c>
      <c r="Y230" s="211">
        <f t="shared" si="75"/>
        <v>0</v>
      </c>
      <c r="Z230" s="209">
        <f t="shared" si="75"/>
        <v>0</v>
      </c>
      <c r="AA230" s="209">
        <f t="shared" si="75"/>
        <v>0</v>
      </c>
      <c r="AB230" s="209">
        <f t="shared" si="73"/>
        <v>0</v>
      </c>
      <c r="AC230" s="209">
        <f t="shared" si="73"/>
        <v>0</v>
      </c>
      <c r="AD230" s="209">
        <f t="shared" si="73"/>
        <v>0</v>
      </c>
      <c r="AE230" s="209">
        <f t="shared" si="73"/>
        <v>0</v>
      </c>
      <c r="AF230" s="209">
        <f t="shared" si="73"/>
        <v>0</v>
      </c>
      <c r="AG230" s="209">
        <f t="shared" si="73"/>
        <v>0</v>
      </c>
      <c r="AH230" s="209">
        <f t="shared" si="73"/>
        <v>0</v>
      </c>
      <c r="AI230" s="209">
        <f t="shared" si="73"/>
        <v>0</v>
      </c>
      <c r="AJ230" s="209">
        <f t="shared" si="67"/>
        <v>0</v>
      </c>
      <c r="AK230" s="209">
        <f t="shared" si="67"/>
        <v>0</v>
      </c>
      <c r="AL230" s="210">
        <f t="shared" si="67"/>
        <v>0</v>
      </c>
      <c r="BG230" s="65"/>
      <c r="BH230" s="65"/>
      <c r="BI230" s="65"/>
      <c r="BJ230" s="65"/>
      <c r="BK230" s="65"/>
      <c r="BL230" s="65"/>
      <c r="BM230" s="65"/>
      <c r="BN230" s="65"/>
      <c r="BO230" s="65"/>
      <c r="BP230" s="65"/>
      <c r="BQ230" s="65"/>
      <c r="BR230" s="65"/>
      <c r="BS230" s="65"/>
      <c r="BT230" s="65"/>
      <c r="BV230" s="163">
        <f t="shared" si="78"/>
        <v>0</v>
      </c>
      <c r="BW230" s="163">
        <f t="shared" si="78"/>
        <v>0</v>
      </c>
      <c r="BX230" s="163">
        <f t="shared" si="78"/>
        <v>0</v>
      </c>
      <c r="BY230" s="163">
        <f t="shared" si="78"/>
        <v>0</v>
      </c>
      <c r="BZ230" s="163">
        <f t="shared" si="78"/>
        <v>0</v>
      </c>
      <c r="CA230" s="163">
        <f t="shared" si="78"/>
        <v>0</v>
      </c>
      <c r="CB230" s="163">
        <f t="shared" si="78"/>
        <v>0</v>
      </c>
      <c r="CC230" s="163">
        <f t="shared" si="78"/>
        <v>0</v>
      </c>
      <c r="CD230" s="163">
        <f t="shared" si="78"/>
        <v>0</v>
      </c>
      <c r="CE230" s="163">
        <f t="shared" si="78"/>
        <v>0</v>
      </c>
      <c r="CF230" s="163">
        <f t="shared" si="78"/>
        <v>0</v>
      </c>
      <c r="CG230" s="163">
        <f t="shared" si="78"/>
        <v>0</v>
      </c>
      <c r="CH230" s="163">
        <f t="shared" si="78"/>
        <v>0</v>
      </c>
    </row>
    <row r="231" spans="2:86" ht="24" customHeight="1">
      <c r="B231" s="1173"/>
      <c r="C231" s="330">
        <v>227</v>
      </c>
      <c r="D231" s="351" t="str">
        <f>IF('入力③（固定資産台帳）'!CD231=1,'入力③（固定資産台帳）'!C231,"")</f>
        <v/>
      </c>
      <c r="E231" s="352">
        <f>IF('入力③（固定資産台帳）'!CD231=1,'入力③（固定資産台帳）'!D231,0)</f>
        <v>0</v>
      </c>
      <c r="F231" s="353">
        <f>IF('入力③（固定資産台帳）'!CD231=1,'入力③（固定資産台帳）'!F231,0)</f>
        <v>0</v>
      </c>
      <c r="G231" s="60"/>
      <c r="H231" s="60" t="s">
        <v>248</v>
      </c>
      <c r="I231" s="63"/>
      <c r="J231" s="172"/>
      <c r="K231" s="169"/>
      <c r="L231" s="209">
        <f t="shared" si="79"/>
        <v>0</v>
      </c>
      <c r="M231" s="209">
        <f t="shared" si="79"/>
        <v>0</v>
      </c>
      <c r="N231" s="209">
        <f t="shared" si="79"/>
        <v>0</v>
      </c>
      <c r="O231" s="209">
        <f t="shared" si="79"/>
        <v>0</v>
      </c>
      <c r="P231" s="209">
        <f t="shared" si="79"/>
        <v>0</v>
      </c>
      <c r="Q231" s="209">
        <f t="shared" si="79"/>
        <v>0</v>
      </c>
      <c r="R231" s="209">
        <f t="shared" si="79"/>
        <v>0</v>
      </c>
      <c r="S231" s="209">
        <f t="shared" si="79"/>
        <v>0</v>
      </c>
      <c r="T231" s="209">
        <f t="shared" si="79"/>
        <v>0</v>
      </c>
      <c r="U231" s="209">
        <f t="shared" si="79"/>
        <v>0</v>
      </c>
      <c r="V231" s="209">
        <f t="shared" si="79"/>
        <v>0</v>
      </c>
      <c r="W231" s="209">
        <f t="shared" si="79"/>
        <v>0</v>
      </c>
      <c r="X231" s="210">
        <f t="shared" si="79"/>
        <v>0</v>
      </c>
      <c r="Y231" s="211">
        <f t="shared" si="75"/>
        <v>0</v>
      </c>
      <c r="Z231" s="209">
        <f t="shared" si="75"/>
        <v>0</v>
      </c>
      <c r="AA231" s="209">
        <f t="shared" si="75"/>
        <v>0</v>
      </c>
      <c r="AB231" s="209">
        <f t="shared" si="73"/>
        <v>0</v>
      </c>
      <c r="AC231" s="209">
        <f t="shared" si="73"/>
        <v>0</v>
      </c>
      <c r="AD231" s="209">
        <f t="shared" si="73"/>
        <v>0</v>
      </c>
      <c r="AE231" s="209">
        <f t="shared" si="73"/>
        <v>0</v>
      </c>
      <c r="AF231" s="209">
        <f t="shared" si="73"/>
        <v>0</v>
      </c>
      <c r="AG231" s="209">
        <f t="shared" si="73"/>
        <v>0</v>
      </c>
      <c r="AH231" s="209">
        <f t="shared" si="73"/>
        <v>0</v>
      </c>
      <c r="AI231" s="209">
        <f t="shared" si="73"/>
        <v>0</v>
      </c>
      <c r="AJ231" s="209">
        <f t="shared" si="67"/>
        <v>0</v>
      </c>
      <c r="AK231" s="209">
        <f t="shared" si="67"/>
        <v>0</v>
      </c>
      <c r="AL231" s="210">
        <f t="shared" si="67"/>
        <v>0</v>
      </c>
      <c r="BG231" s="65"/>
      <c r="BH231" s="65"/>
      <c r="BI231" s="65"/>
      <c r="BJ231" s="65"/>
      <c r="BK231" s="65"/>
      <c r="BL231" s="65"/>
      <c r="BM231" s="65"/>
      <c r="BN231" s="65"/>
      <c r="BO231" s="65"/>
      <c r="BP231" s="65"/>
      <c r="BQ231" s="65"/>
      <c r="BR231" s="65"/>
      <c r="BS231" s="65"/>
      <c r="BT231" s="65"/>
      <c r="BV231" s="163">
        <f t="shared" si="78"/>
        <v>0</v>
      </c>
      <c r="BW231" s="163">
        <f t="shared" si="78"/>
        <v>0</v>
      </c>
      <c r="BX231" s="163">
        <f t="shared" si="78"/>
        <v>0</v>
      </c>
      <c r="BY231" s="163">
        <f t="shared" si="78"/>
        <v>0</v>
      </c>
      <c r="BZ231" s="163">
        <f t="shared" si="78"/>
        <v>0</v>
      </c>
      <c r="CA231" s="163">
        <f t="shared" si="78"/>
        <v>0</v>
      </c>
      <c r="CB231" s="163">
        <f t="shared" si="78"/>
        <v>0</v>
      </c>
      <c r="CC231" s="163">
        <f t="shared" si="78"/>
        <v>0</v>
      </c>
      <c r="CD231" s="163">
        <f t="shared" si="78"/>
        <v>0</v>
      </c>
      <c r="CE231" s="163">
        <f t="shared" si="78"/>
        <v>0</v>
      </c>
      <c r="CF231" s="163">
        <f t="shared" si="78"/>
        <v>0</v>
      </c>
      <c r="CG231" s="163">
        <f t="shared" si="78"/>
        <v>0</v>
      </c>
      <c r="CH231" s="163">
        <f t="shared" si="78"/>
        <v>0</v>
      </c>
    </row>
    <row r="232" spans="2:86" ht="24" customHeight="1">
      <c r="B232" s="1173"/>
      <c r="C232" s="330">
        <v>228</v>
      </c>
      <c r="D232" s="351" t="str">
        <f>IF('入力③（固定資産台帳）'!CD232=1,'入力③（固定資産台帳）'!C232,"")</f>
        <v/>
      </c>
      <c r="E232" s="352">
        <f>IF('入力③（固定資産台帳）'!CD232=1,'入力③（固定資産台帳）'!D232,0)</f>
        <v>0</v>
      </c>
      <c r="F232" s="353">
        <f>IF('入力③（固定資産台帳）'!CD232=1,'入力③（固定資産台帳）'!F232,0)</f>
        <v>0</v>
      </c>
      <c r="G232" s="60"/>
      <c r="H232" s="60" t="s">
        <v>248</v>
      </c>
      <c r="I232" s="63"/>
      <c r="J232" s="172"/>
      <c r="K232" s="169"/>
      <c r="L232" s="209">
        <f t="shared" si="79"/>
        <v>0</v>
      </c>
      <c r="M232" s="209">
        <f t="shared" si="79"/>
        <v>0</v>
      </c>
      <c r="N232" s="209">
        <f t="shared" si="79"/>
        <v>0</v>
      </c>
      <c r="O232" s="209">
        <f t="shared" si="79"/>
        <v>0</v>
      </c>
      <c r="P232" s="209">
        <f t="shared" si="79"/>
        <v>0</v>
      </c>
      <c r="Q232" s="209">
        <f t="shared" si="79"/>
        <v>0</v>
      </c>
      <c r="R232" s="209">
        <f t="shared" si="79"/>
        <v>0</v>
      </c>
      <c r="S232" s="209">
        <f t="shared" si="79"/>
        <v>0</v>
      </c>
      <c r="T232" s="209">
        <f t="shared" si="79"/>
        <v>0</v>
      </c>
      <c r="U232" s="209">
        <f t="shared" si="79"/>
        <v>0</v>
      </c>
      <c r="V232" s="209">
        <f t="shared" si="79"/>
        <v>0</v>
      </c>
      <c r="W232" s="209">
        <f t="shared" si="79"/>
        <v>0</v>
      </c>
      <c r="X232" s="210">
        <f t="shared" si="79"/>
        <v>0</v>
      </c>
      <c r="Y232" s="211">
        <f t="shared" si="75"/>
        <v>0</v>
      </c>
      <c r="Z232" s="209">
        <f t="shared" si="75"/>
        <v>0</v>
      </c>
      <c r="AA232" s="209">
        <f t="shared" si="75"/>
        <v>0</v>
      </c>
      <c r="AB232" s="209">
        <f t="shared" si="73"/>
        <v>0</v>
      </c>
      <c r="AC232" s="209">
        <f t="shared" si="73"/>
        <v>0</v>
      </c>
      <c r="AD232" s="209">
        <f t="shared" si="73"/>
        <v>0</v>
      </c>
      <c r="AE232" s="209">
        <f t="shared" si="73"/>
        <v>0</v>
      </c>
      <c r="AF232" s="209">
        <f t="shared" si="73"/>
        <v>0</v>
      </c>
      <c r="AG232" s="209">
        <f t="shared" si="73"/>
        <v>0</v>
      </c>
      <c r="AH232" s="209">
        <f t="shared" si="73"/>
        <v>0</v>
      </c>
      <c r="AI232" s="209">
        <f t="shared" si="73"/>
        <v>0</v>
      </c>
      <c r="AJ232" s="209">
        <f t="shared" si="67"/>
        <v>0</v>
      </c>
      <c r="AK232" s="209">
        <f t="shared" si="67"/>
        <v>0</v>
      </c>
      <c r="AL232" s="210">
        <f t="shared" si="67"/>
        <v>0</v>
      </c>
      <c r="BG232" s="65"/>
      <c r="BH232" s="65"/>
      <c r="BI232" s="65"/>
      <c r="BJ232" s="65"/>
      <c r="BK232" s="65"/>
      <c r="BL232" s="65"/>
      <c r="BM232" s="65"/>
      <c r="BN232" s="65"/>
      <c r="BO232" s="65"/>
      <c r="BP232" s="65"/>
      <c r="BQ232" s="65"/>
      <c r="BR232" s="65"/>
      <c r="BS232" s="65"/>
      <c r="BT232" s="65"/>
      <c r="BV232" s="163">
        <f t="shared" ref="BV232:CH247" si="80">IF(BG232&lt;0,0,IF(BG232=0,$F232,BU232-Y232))</f>
        <v>0</v>
      </c>
      <c r="BW232" s="163">
        <f t="shared" si="80"/>
        <v>0</v>
      </c>
      <c r="BX232" s="163">
        <f t="shared" si="80"/>
        <v>0</v>
      </c>
      <c r="BY232" s="163">
        <f t="shared" si="80"/>
        <v>0</v>
      </c>
      <c r="BZ232" s="163">
        <f t="shared" si="80"/>
        <v>0</v>
      </c>
      <c r="CA232" s="163">
        <f t="shared" si="80"/>
        <v>0</v>
      </c>
      <c r="CB232" s="163">
        <f t="shared" si="80"/>
        <v>0</v>
      </c>
      <c r="CC232" s="163">
        <f t="shared" si="80"/>
        <v>0</v>
      </c>
      <c r="CD232" s="163">
        <f t="shared" si="80"/>
        <v>0</v>
      </c>
      <c r="CE232" s="163">
        <f t="shared" si="80"/>
        <v>0</v>
      </c>
      <c r="CF232" s="163">
        <f t="shared" si="80"/>
        <v>0</v>
      </c>
      <c r="CG232" s="163">
        <f t="shared" si="80"/>
        <v>0</v>
      </c>
      <c r="CH232" s="163">
        <f t="shared" si="80"/>
        <v>0</v>
      </c>
    </row>
    <row r="233" spans="2:86" ht="24" customHeight="1">
      <c r="B233" s="1173"/>
      <c r="C233" s="330">
        <v>229</v>
      </c>
      <c r="D233" s="351" t="str">
        <f>IF('入力③（固定資産台帳）'!CD233=1,'入力③（固定資産台帳）'!C233,"")</f>
        <v/>
      </c>
      <c r="E233" s="352">
        <f>IF('入力③（固定資産台帳）'!CD233=1,'入力③（固定資産台帳）'!D233,0)</f>
        <v>0</v>
      </c>
      <c r="F233" s="353">
        <f>IF('入力③（固定資産台帳）'!CD233=1,'入力③（固定資産台帳）'!F233,0)</f>
        <v>0</v>
      </c>
      <c r="G233" s="60"/>
      <c r="H233" s="60" t="s">
        <v>248</v>
      </c>
      <c r="I233" s="63"/>
      <c r="J233" s="172"/>
      <c r="K233" s="169"/>
      <c r="L233" s="209">
        <f t="shared" si="79"/>
        <v>0</v>
      </c>
      <c r="M233" s="209">
        <f t="shared" si="79"/>
        <v>0</v>
      </c>
      <c r="N233" s="209">
        <f t="shared" si="79"/>
        <v>0</v>
      </c>
      <c r="O233" s="209">
        <f t="shared" si="79"/>
        <v>0</v>
      </c>
      <c r="P233" s="209">
        <f t="shared" si="79"/>
        <v>0</v>
      </c>
      <c r="Q233" s="209">
        <f t="shared" si="79"/>
        <v>0</v>
      </c>
      <c r="R233" s="209">
        <f t="shared" si="79"/>
        <v>0</v>
      </c>
      <c r="S233" s="209">
        <f t="shared" si="79"/>
        <v>0</v>
      </c>
      <c r="T233" s="209">
        <f t="shared" si="79"/>
        <v>0</v>
      </c>
      <c r="U233" s="209">
        <f t="shared" si="79"/>
        <v>0</v>
      </c>
      <c r="V233" s="209">
        <f t="shared" si="79"/>
        <v>0</v>
      </c>
      <c r="W233" s="209">
        <f t="shared" si="79"/>
        <v>0</v>
      </c>
      <c r="X233" s="210">
        <f t="shared" si="79"/>
        <v>0</v>
      </c>
      <c r="Y233" s="211">
        <f t="shared" si="75"/>
        <v>0</v>
      </c>
      <c r="Z233" s="209">
        <f t="shared" si="75"/>
        <v>0</v>
      </c>
      <c r="AA233" s="209">
        <f t="shared" si="75"/>
        <v>0</v>
      </c>
      <c r="AB233" s="209">
        <f t="shared" si="73"/>
        <v>0</v>
      </c>
      <c r="AC233" s="209">
        <f t="shared" si="73"/>
        <v>0</v>
      </c>
      <c r="AD233" s="209">
        <f t="shared" si="73"/>
        <v>0</v>
      </c>
      <c r="AE233" s="209">
        <f t="shared" si="73"/>
        <v>0</v>
      </c>
      <c r="AF233" s="209">
        <f t="shared" si="73"/>
        <v>0</v>
      </c>
      <c r="AG233" s="209">
        <f t="shared" si="73"/>
        <v>0</v>
      </c>
      <c r="AH233" s="209">
        <f t="shared" si="73"/>
        <v>0</v>
      </c>
      <c r="AI233" s="209">
        <f t="shared" si="73"/>
        <v>0</v>
      </c>
      <c r="AJ233" s="209">
        <f t="shared" si="67"/>
        <v>0</v>
      </c>
      <c r="AK233" s="209">
        <f t="shared" si="67"/>
        <v>0</v>
      </c>
      <c r="AL233" s="210">
        <f t="shared" si="67"/>
        <v>0</v>
      </c>
      <c r="BG233" s="65"/>
      <c r="BH233" s="65"/>
      <c r="BI233" s="65"/>
      <c r="BJ233" s="65"/>
      <c r="BK233" s="65"/>
      <c r="BL233" s="65"/>
      <c r="BM233" s="65"/>
      <c r="BN233" s="65"/>
      <c r="BO233" s="65"/>
      <c r="BP233" s="65"/>
      <c r="BQ233" s="65"/>
      <c r="BR233" s="65"/>
      <c r="BS233" s="65"/>
      <c r="BT233" s="65"/>
      <c r="BV233" s="163">
        <f t="shared" si="80"/>
        <v>0</v>
      </c>
      <c r="BW233" s="163">
        <f t="shared" si="80"/>
        <v>0</v>
      </c>
      <c r="BX233" s="163">
        <f t="shared" si="80"/>
        <v>0</v>
      </c>
      <c r="BY233" s="163">
        <f t="shared" si="80"/>
        <v>0</v>
      </c>
      <c r="BZ233" s="163">
        <f t="shared" si="80"/>
        <v>0</v>
      </c>
      <c r="CA233" s="163">
        <f t="shared" si="80"/>
        <v>0</v>
      </c>
      <c r="CB233" s="163">
        <f t="shared" si="80"/>
        <v>0</v>
      </c>
      <c r="CC233" s="163">
        <f t="shared" si="80"/>
        <v>0</v>
      </c>
      <c r="CD233" s="163">
        <f t="shared" si="80"/>
        <v>0</v>
      </c>
      <c r="CE233" s="163">
        <f t="shared" si="80"/>
        <v>0</v>
      </c>
      <c r="CF233" s="163">
        <f t="shared" si="80"/>
        <v>0</v>
      </c>
      <c r="CG233" s="163">
        <f t="shared" si="80"/>
        <v>0</v>
      </c>
      <c r="CH233" s="163">
        <f t="shared" si="80"/>
        <v>0</v>
      </c>
    </row>
    <row r="234" spans="2:86" ht="24" customHeight="1" thickBot="1">
      <c r="B234" s="1174"/>
      <c r="C234" s="330">
        <v>230</v>
      </c>
      <c r="D234" s="360" t="str">
        <f>IF('入力③（固定資産台帳）'!CD234=1,'入力③（固定資産台帳）'!C234,"")</f>
        <v/>
      </c>
      <c r="E234" s="361">
        <f>IF('入力③（固定資産台帳）'!CD234=1,'入力③（固定資産台帳）'!D234,0)</f>
        <v>0</v>
      </c>
      <c r="F234" s="362">
        <f>IF('入力③（固定資産台帳）'!CD234=1,'入力③（固定資産台帳）'!F234,0)</f>
        <v>0</v>
      </c>
      <c r="G234" s="176"/>
      <c r="H234" s="176" t="s">
        <v>248</v>
      </c>
      <c r="I234" s="177"/>
      <c r="J234" s="178"/>
      <c r="K234" s="170"/>
      <c r="L234" s="212">
        <f t="shared" si="79"/>
        <v>0</v>
      </c>
      <c r="M234" s="212">
        <f t="shared" si="79"/>
        <v>0</v>
      </c>
      <c r="N234" s="212">
        <f t="shared" si="79"/>
        <v>0</v>
      </c>
      <c r="O234" s="212">
        <f t="shared" si="79"/>
        <v>0</v>
      </c>
      <c r="P234" s="212">
        <f t="shared" si="79"/>
        <v>0</v>
      </c>
      <c r="Q234" s="212">
        <f t="shared" si="79"/>
        <v>0</v>
      </c>
      <c r="R234" s="212">
        <f t="shared" si="79"/>
        <v>0</v>
      </c>
      <c r="S234" s="212">
        <f t="shared" si="79"/>
        <v>0</v>
      </c>
      <c r="T234" s="212">
        <f t="shared" si="79"/>
        <v>0</v>
      </c>
      <c r="U234" s="212">
        <f t="shared" si="79"/>
        <v>0</v>
      </c>
      <c r="V234" s="212">
        <f t="shared" si="79"/>
        <v>0</v>
      </c>
      <c r="W234" s="212">
        <f t="shared" si="79"/>
        <v>0</v>
      </c>
      <c r="X234" s="213">
        <f t="shared" si="79"/>
        <v>0</v>
      </c>
      <c r="Y234" s="214">
        <f t="shared" si="75"/>
        <v>0</v>
      </c>
      <c r="Z234" s="212">
        <f t="shared" si="75"/>
        <v>0</v>
      </c>
      <c r="AA234" s="212">
        <f t="shared" si="75"/>
        <v>0</v>
      </c>
      <c r="AB234" s="212">
        <f t="shared" si="75"/>
        <v>0</v>
      </c>
      <c r="AC234" s="212">
        <f t="shared" si="75"/>
        <v>0</v>
      </c>
      <c r="AD234" s="212">
        <f t="shared" si="75"/>
        <v>0</v>
      </c>
      <c r="AE234" s="212">
        <f t="shared" si="75"/>
        <v>0</v>
      </c>
      <c r="AF234" s="212">
        <f t="shared" si="75"/>
        <v>0</v>
      </c>
      <c r="AG234" s="212">
        <f t="shared" si="75"/>
        <v>0</v>
      </c>
      <c r="AH234" s="212">
        <f t="shared" si="75"/>
        <v>0</v>
      </c>
      <c r="AI234" s="212">
        <f t="shared" si="75"/>
        <v>0</v>
      </c>
      <c r="AJ234" s="212">
        <f t="shared" si="67"/>
        <v>0</v>
      </c>
      <c r="AK234" s="212">
        <f t="shared" si="67"/>
        <v>0</v>
      </c>
      <c r="AL234" s="213">
        <f t="shared" si="67"/>
        <v>0</v>
      </c>
      <c r="BG234" s="65"/>
      <c r="BH234" s="65"/>
      <c r="BI234" s="65"/>
      <c r="BJ234" s="65"/>
      <c r="BK234" s="65"/>
      <c r="BL234" s="65"/>
      <c r="BM234" s="65"/>
      <c r="BN234" s="65"/>
      <c r="BO234" s="65"/>
      <c r="BP234" s="65"/>
      <c r="BQ234" s="65"/>
      <c r="BR234" s="65"/>
      <c r="BS234" s="65"/>
      <c r="BT234" s="65"/>
      <c r="BV234" s="163">
        <f t="shared" si="80"/>
        <v>0</v>
      </c>
      <c r="BW234" s="163">
        <f t="shared" si="80"/>
        <v>0</v>
      </c>
      <c r="BX234" s="163">
        <f t="shared" si="80"/>
        <v>0</v>
      </c>
      <c r="BY234" s="163">
        <f t="shared" si="80"/>
        <v>0</v>
      </c>
      <c r="BZ234" s="163">
        <f t="shared" si="80"/>
        <v>0</v>
      </c>
      <c r="CA234" s="163">
        <f t="shared" si="80"/>
        <v>0</v>
      </c>
      <c r="CB234" s="163">
        <f t="shared" si="80"/>
        <v>0</v>
      </c>
      <c r="CC234" s="163">
        <f t="shared" si="80"/>
        <v>0</v>
      </c>
      <c r="CD234" s="163">
        <f t="shared" si="80"/>
        <v>0</v>
      </c>
      <c r="CE234" s="163">
        <f t="shared" si="80"/>
        <v>0</v>
      </c>
      <c r="CF234" s="163">
        <f t="shared" si="80"/>
        <v>0</v>
      </c>
      <c r="CG234" s="163">
        <f t="shared" si="80"/>
        <v>0</v>
      </c>
      <c r="CH234" s="163">
        <f t="shared" si="80"/>
        <v>0</v>
      </c>
    </row>
    <row r="235" spans="2:86" ht="24" customHeight="1">
      <c r="B235" s="1175" t="s">
        <v>3</v>
      </c>
      <c r="C235" s="190">
        <v>1</v>
      </c>
      <c r="D235" s="621">
        <f>IF(土地取得計画入力!U4=1,土地取得計画入力!C4,"")</f>
        <v>0</v>
      </c>
      <c r="E235" s="358">
        <f>IF(土地取得計画入力!U4=1,土地取得計画入力!D4,0)</f>
        <v>0</v>
      </c>
      <c r="F235" s="359">
        <f>IF(土地取得計画入力!U4=1,土地取得計画入力!E4,0)</f>
        <v>0</v>
      </c>
      <c r="G235" s="343"/>
      <c r="H235" s="343" t="s">
        <v>127</v>
      </c>
      <c r="I235" s="344"/>
      <c r="J235" s="345">
        <v>0</v>
      </c>
      <c r="K235" s="168"/>
      <c r="L235" s="206">
        <f t="shared" si="79"/>
        <v>0</v>
      </c>
      <c r="M235" s="206">
        <f t="shared" si="79"/>
        <v>0</v>
      </c>
      <c r="N235" s="206">
        <f t="shared" si="79"/>
        <v>0</v>
      </c>
      <c r="O235" s="206">
        <f t="shared" si="79"/>
        <v>0</v>
      </c>
      <c r="P235" s="206">
        <f t="shared" si="79"/>
        <v>0</v>
      </c>
      <c r="Q235" s="206">
        <f t="shared" si="79"/>
        <v>0</v>
      </c>
      <c r="R235" s="206">
        <f t="shared" si="79"/>
        <v>0</v>
      </c>
      <c r="S235" s="206">
        <f t="shared" si="79"/>
        <v>0</v>
      </c>
      <c r="T235" s="206">
        <f t="shared" si="79"/>
        <v>0</v>
      </c>
      <c r="U235" s="206">
        <f t="shared" si="79"/>
        <v>0</v>
      </c>
      <c r="V235" s="206">
        <f t="shared" si="79"/>
        <v>0</v>
      </c>
      <c r="W235" s="206">
        <f t="shared" si="79"/>
        <v>0</v>
      </c>
      <c r="X235" s="207">
        <f t="shared" si="79"/>
        <v>0</v>
      </c>
      <c r="Y235" s="208">
        <f t="shared" si="75"/>
        <v>0</v>
      </c>
      <c r="Z235" s="206">
        <f t="shared" si="75"/>
        <v>0</v>
      </c>
      <c r="AA235" s="206">
        <f t="shared" si="75"/>
        <v>0</v>
      </c>
      <c r="AB235" s="206">
        <f t="shared" si="75"/>
        <v>0</v>
      </c>
      <c r="AC235" s="206">
        <f t="shared" si="75"/>
        <v>0</v>
      </c>
      <c r="AD235" s="206">
        <f t="shared" si="75"/>
        <v>0</v>
      </c>
      <c r="AE235" s="206">
        <f t="shared" si="75"/>
        <v>0</v>
      </c>
      <c r="AF235" s="206">
        <f t="shared" si="75"/>
        <v>0</v>
      </c>
      <c r="AG235" s="206">
        <f t="shared" si="75"/>
        <v>0</v>
      </c>
      <c r="AH235" s="206">
        <f t="shared" si="75"/>
        <v>0</v>
      </c>
      <c r="AI235" s="206">
        <f t="shared" si="75"/>
        <v>0</v>
      </c>
      <c r="AJ235" s="206">
        <f t="shared" si="67"/>
        <v>0</v>
      </c>
      <c r="AK235" s="206">
        <f t="shared" si="67"/>
        <v>0</v>
      </c>
      <c r="AL235" s="207">
        <f t="shared" si="67"/>
        <v>0</v>
      </c>
      <c r="AP235" s="53">
        <f t="shared" si="69"/>
        <v>1</v>
      </c>
      <c r="AQ235" s="163" t="e">
        <f t="shared" ref="AQ235:AQ254" si="81">-PMT(I235/100,G235,F235)</f>
        <v>#NUM!</v>
      </c>
      <c r="AR235" s="53">
        <f t="shared" ref="AR235:BE250" si="82">IF($E235+$G235+$J235-1&lt;AR$3,-1,AR$3-$E235-$J235+1)</f>
        <v>0</v>
      </c>
      <c r="AS235" s="53">
        <f t="shared" si="82"/>
        <v>-1</v>
      </c>
      <c r="AT235" s="53">
        <f t="shared" si="82"/>
        <v>-1</v>
      </c>
      <c r="AU235" s="53">
        <f t="shared" si="82"/>
        <v>-1</v>
      </c>
      <c r="AV235" s="53">
        <f t="shared" si="82"/>
        <v>-1</v>
      </c>
      <c r="AW235" s="53">
        <f t="shared" si="82"/>
        <v>-1</v>
      </c>
      <c r="AX235" s="53">
        <f t="shared" si="82"/>
        <v>-1</v>
      </c>
      <c r="AY235" s="53">
        <f t="shared" si="82"/>
        <v>-1</v>
      </c>
      <c r="AZ235" s="53">
        <f t="shared" si="82"/>
        <v>-1</v>
      </c>
      <c r="BA235" s="53">
        <f t="shared" si="82"/>
        <v>-1</v>
      </c>
      <c r="BB235" s="53">
        <f t="shared" si="82"/>
        <v>-1</v>
      </c>
      <c r="BC235" s="53">
        <f t="shared" si="82"/>
        <v>-1</v>
      </c>
      <c r="BD235" s="53">
        <f t="shared" si="82"/>
        <v>-1</v>
      </c>
      <c r="BE235" s="53">
        <f t="shared" si="82"/>
        <v>-1</v>
      </c>
      <c r="BG235" s="65">
        <f t="shared" si="66"/>
        <v>0</v>
      </c>
      <c r="BH235" s="65">
        <f t="shared" si="66"/>
        <v>-1</v>
      </c>
      <c r="BI235" s="65">
        <f t="shared" si="66"/>
        <v>-1</v>
      </c>
      <c r="BJ235" s="65">
        <f t="shared" si="66"/>
        <v>-1</v>
      </c>
      <c r="BK235" s="65">
        <f t="shared" si="66"/>
        <v>-1</v>
      </c>
      <c r="BL235" s="65">
        <f t="shared" si="66"/>
        <v>-1</v>
      </c>
      <c r="BM235" s="65">
        <f t="shared" si="66"/>
        <v>-1</v>
      </c>
      <c r="BN235" s="65">
        <f t="shared" si="66"/>
        <v>-1</v>
      </c>
      <c r="BO235" s="65">
        <f t="shared" si="66"/>
        <v>-1</v>
      </c>
      <c r="BP235" s="65">
        <f t="shared" si="66"/>
        <v>-1</v>
      </c>
      <c r="BQ235" s="65">
        <f t="shared" si="66"/>
        <v>-1</v>
      </c>
      <c r="BR235" s="65">
        <f t="shared" si="66"/>
        <v>-1</v>
      </c>
      <c r="BS235" s="65">
        <f t="shared" si="66"/>
        <v>-1</v>
      </c>
      <c r="BT235" s="65">
        <f t="shared" si="66"/>
        <v>-1</v>
      </c>
      <c r="BV235" s="163">
        <f t="shared" si="80"/>
        <v>0</v>
      </c>
      <c r="BW235" s="163">
        <f t="shared" si="80"/>
        <v>0</v>
      </c>
      <c r="BX235" s="163">
        <f t="shared" si="80"/>
        <v>0</v>
      </c>
      <c r="BY235" s="163">
        <f t="shared" si="80"/>
        <v>0</v>
      </c>
      <c r="BZ235" s="163">
        <f t="shared" si="80"/>
        <v>0</v>
      </c>
      <c r="CA235" s="163">
        <f t="shared" si="80"/>
        <v>0</v>
      </c>
      <c r="CB235" s="163">
        <f t="shared" si="80"/>
        <v>0</v>
      </c>
      <c r="CC235" s="163">
        <f t="shared" si="80"/>
        <v>0</v>
      </c>
      <c r="CD235" s="163">
        <f t="shared" si="80"/>
        <v>0</v>
      </c>
      <c r="CE235" s="163">
        <f t="shared" si="80"/>
        <v>0</v>
      </c>
      <c r="CF235" s="163">
        <f t="shared" si="80"/>
        <v>0</v>
      </c>
      <c r="CG235" s="163">
        <f t="shared" si="80"/>
        <v>0</v>
      </c>
      <c r="CH235" s="163">
        <f t="shared" si="80"/>
        <v>0</v>
      </c>
    </row>
    <row r="236" spans="2:86" ht="24" customHeight="1">
      <c r="B236" s="1173"/>
      <c r="C236" s="330">
        <v>2</v>
      </c>
      <c r="D236" s="622">
        <f>IF(土地取得計画入力!U5=1,土地取得計画入力!C5,"")</f>
        <v>0</v>
      </c>
      <c r="E236" s="352">
        <f>IF(土地取得計画入力!U5=1,土地取得計画入力!D5,0)</f>
        <v>0</v>
      </c>
      <c r="F236" s="353">
        <f>IF(土地取得計画入力!U5=1,土地取得計画入力!E5,0)</f>
        <v>0</v>
      </c>
      <c r="G236" s="60"/>
      <c r="H236" s="60" t="s">
        <v>127</v>
      </c>
      <c r="I236" s="63"/>
      <c r="J236" s="172"/>
      <c r="K236" s="169"/>
      <c r="L236" s="209">
        <f t="shared" si="79"/>
        <v>0</v>
      </c>
      <c r="M236" s="209">
        <f t="shared" si="79"/>
        <v>0</v>
      </c>
      <c r="N236" s="209">
        <f t="shared" si="79"/>
        <v>0</v>
      </c>
      <c r="O236" s="209">
        <f t="shared" si="79"/>
        <v>0</v>
      </c>
      <c r="P236" s="209">
        <f t="shared" si="79"/>
        <v>0</v>
      </c>
      <c r="Q236" s="209">
        <f t="shared" si="79"/>
        <v>0</v>
      </c>
      <c r="R236" s="209">
        <f t="shared" si="79"/>
        <v>0</v>
      </c>
      <c r="S236" s="209">
        <f t="shared" si="79"/>
        <v>0</v>
      </c>
      <c r="T236" s="209">
        <f t="shared" si="79"/>
        <v>0</v>
      </c>
      <c r="U236" s="209">
        <f t="shared" si="79"/>
        <v>0</v>
      </c>
      <c r="V236" s="209">
        <f t="shared" si="79"/>
        <v>0</v>
      </c>
      <c r="W236" s="209">
        <f t="shared" si="79"/>
        <v>0</v>
      </c>
      <c r="X236" s="210">
        <f t="shared" si="79"/>
        <v>0</v>
      </c>
      <c r="Y236" s="211">
        <f t="shared" si="75"/>
        <v>0</v>
      </c>
      <c r="Z236" s="209">
        <f t="shared" si="75"/>
        <v>0</v>
      </c>
      <c r="AA236" s="209">
        <f t="shared" si="75"/>
        <v>0</v>
      </c>
      <c r="AB236" s="209">
        <f t="shared" si="75"/>
        <v>0</v>
      </c>
      <c r="AC236" s="209">
        <f t="shared" si="75"/>
        <v>0</v>
      </c>
      <c r="AD236" s="209">
        <f t="shared" si="75"/>
        <v>0</v>
      </c>
      <c r="AE236" s="209">
        <f t="shared" si="75"/>
        <v>0</v>
      </c>
      <c r="AF236" s="209">
        <f t="shared" si="75"/>
        <v>0</v>
      </c>
      <c r="AG236" s="209">
        <f t="shared" si="75"/>
        <v>0</v>
      </c>
      <c r="AH236" s="209">
        <f t="shared" si="75"/>
        <v>0</v>
      </c>
      <c r="AI236" s="209">
        <f t="shared" si="75"/>
        <v>0</v>
      </c>
      <c r="AJ236" s="209">
        <f t="shared" si="67"/>
        <v>0</v>
      </c>
      <c r="AK236" s="209">
        <f t="shared" si="67"/>
        <v>0</v>
      </c>
      <c r="AL236" s="210">
        <f t="shared" si="67"/>
        <v>0</v>
      </c>
      <c r="AP236" s="53">
        <f t="shared" si="69"/>
        <v>1</v>
      </c>
      <c r="AQ236" s="163" t="e">
        <f t="shared" si="81"/>
        <v>#NUM!</v>
      </c>
      <c r="AR236" s="53">
        <f t="shared" si="82"/>
        <v>0</v>
      </c>
      <c r="AS236" s="53">
        <f t="shared" si="82"/>
        <v>-1</v>
      </c>
      <c r="AT236" s="53">
        <f t="shared" si="82"/>
        <v>-1</v>
      </c>
      <c r="AU236" s="53">
        <f t="shared" si="82"/>
        <v>-1</v>
      </c>
      <c r="AV236" s="53">
        <f t="shared" si="82"/>
        <v>-1</v>
      </c>
      <c r="AW236" s="53">
        <f t="shared" si="82"/>
        <v>-1</v>
      </c>
      <c r="AX236" s="53">
        <f t="shared" si="82"/>
        <v>-1</v>
      </c>
      <c r="AY236" s="53">
        <f t="shared" si="82"/>
        <v>-1</v>
      </c>
      <c r="AZ236" s="53">
        <f t="shared" si="82"/>
        <v>-1</v>
      </c>
      <c r="BA236" s="53">
        <f t="shared" si="82"/>
        <v>-1</v>
      </c>
      <c r="BB236" s="53">
        <f t="shared" si="82"/>
        <v>-1</v>
      </c>
      <c r="BC236" s="53">
        <f t="shared" si="82"/>
        <v>-1</v>
      </c>
      <c r="BD236" s="53">
        <f t="shared" si="82"/>
        <v>-1</v>
      </c>
      <c r="BE236" s="53">
        <f t="shared" si="82"/>
        <v>-1</v>
      </c>
      <c r="BG236" s="65">
        <f t="shared" si="66"/>
        <v>0</v>
      </c>
      <c r="BH236" s="65">
        <f t="shared" si="66"/>
        <v>-1</v>
      </c>
      <c r="BI236" s="65">
        <f t="shared" si="66"/>
        <v>-1</v>
      </c>
      <c r="BJ236" s="65">
        <f t="shared" si="66"/>
        <v>-1</v>
      </c>
      <c r="BK236" s="65">
        <f t="shared" si="66"/>
        <v>-1</v>
      </c>
      <c r="BL236" s="65">
        <f t="shared" si="66"/>
        <v>-1</v>
      </c>
      <c r="BM236" s="65">
        <f t="shared" si="66"/>
        <v>-1</v>
      </c>
      <c r="BN236" s="65">
        <f t="shared" si="66"/>
        <v>-1</v>
      </c>
      <c r="BO236" s="65">
        <f t="shared" si="66"/>
        <v>-1</v>
      </c>
      <c r="BP236" s="65">
        <f t="shared" si="66"/>
        <v>-1</v>
      </c>
      <c r="BQ236" s="65">
        <f t="shared" si="66"/>
        <v>-1</v>
      </c>
      <c r="BR236" s="65">
        <f t="shared" si="66"/>
        <v>-1</v>
      </c>
      <c r="BS236" s="65">
        <f t="shared" si="66"/>
        <v>-1</v>
      </c>
      <c r="BT236" s="65">
        <f t="shared" si="66"/>
        <v>-1</v>
      </c>
      <c r="BV236" s="163">
        <f t="shared" si="80"/>
        <v>0</v>
      </c>
      <c r="BW236" s="163">
        <f t="shared" si="80"/>
        <v>0</v>
      </c>
      <c r="BX236" s="163">
        <f t="shared" si="80"/>
        <v>0</v>
      </c>
      <c r="BY236" s="163">
        <f t="shared" si="80"/>
        <v>0</v>
      </c>
      <c r="BZ236" s="163">
        <f t="shared" si="80"/>
        <v>0</v>
      </c>
      <c r="CA236" s="163">
        <f t="shared" si="80"/>
        <v>0</v>
      </c>
      <c r="CB236" s="163">
        <f t="shared" si="80"/>
        <v>0</v>
      </c>
      <c r="CC236" s="163">
        <f t="shared" si="80"/>
        <v>0</v>
      </c>
      <c r="CD236" s="163">
        <f t="shared" si="80"/>
        <v>0</v>
      </c>
      <c r="CE236" s="163">
        <f t="shared" si="80"/>
        <v>0</v>
      </c>
      <c r="CF236" s="163">
        <f t="shared" si="80"/>
        <v>0</v>
      </c>
      <c r="CG236" s="163">
        <f t="shared" si="80"/>
        <v>0</v>
      </c>
      <c r="CH236" s="163">
        <f t="shared" si="80"/>
        <v>0</v>
      </c>
    </row>
    <row r="237" spans="2:86" ht="24" customHeight="1">
      <c r="B237" s="1173"/>
      <c r="C237" s="330">
        <v>3</v>
      </c>
      <c r="D237" s="622">
        <f>IF(土地取得計画入力!U6=1,土地取得計画入力!C6,"")</f>
        <v>0</v>
      </c>
      <c r="E237" s="352">
        <f>IF(土地取得計画入力!U6=1,土地取得計画入力!D6,0)</f>
        <v>0</v>
      </c>
      <c r="F237" s="353">
        <f>IF(土地取得計画入力!U6=1,土地取得計画入力!E6,0)</f>
        <v>0</v>
      </c>
      <c r="G237" s="60"/>
      <c r="H237" s="60" t="s">
        <v>127</v>
      </c>
      <c r="I237" s="63"/>
      <c r="J237" s="172"/>
      <c r="K237" s="169"/>
      <c r="L237" s="209">
        <f t="shared" si="79"/>
        <v>0</v>
      </c>
      <c r="M237" s="209">
        <f t="shared" si="79"/>
        <v>0</v>
      </c>
      <c r="N237" s="209">
        <f t="shared" si="79"/>
        <v>0</v>
      </c>
      <c r="O237" s="209">
        <f t="shared" si="79"/>
        <v>0</v>
      </c>
      <c r="P237" s="209">
        <f t="shared" si="79"/>
        <v>0</v>
      </c>
      <c r="Q237" s="209">
        <f t="shared" si="79"/>
        <v>0</v>
      </c>
      <c r="R237" s="209">
        <f t="shared" si="79"/>
        <v>0</v>
      </c>
      <c r="S237" s="209">
        <f t="shared" si="79"/>
        <v>0</v>
      </c>
      <c r="T237" s="209">
        <f t="shared" si="79"/>
        <v>0</v>
      </c>
      <c r="U237" s="209">
        <f t="shared" si="79"/>
        <v>0</v>
      </c>
      <c r="V237" s="209">
        <f t="shared" si="79"/>
        <v>0</v>
      </c>
      <c r="W237" s="209">
        <f t="shared" si="79"/>
        <v>0</v>
      </c>
      <c r="X237" s="210">
        <f t="shared" si="79"/>
        <v>0</v>
      </c>
      <c r="Y237" s="211">
        <f t="shared" si="75"/>
        <v>0</v>
      </c>
      <c r="Z237" s="209">
        <f t="shared" si="75"/>
        <v>0</v>
      </c>
      <c r="AA237" s="209">
        <f t="shared" si="75"/>
        <v>0</v>
      </c>
      <c r="AB237" s="209">
        <f t="shared" si="75"/>
        <v>0</v>
      </c>
      <c r="AC237" s="209">
        <f t="shared" si="75"/>
        <v>0</v>
      </c>
      <c r="AD237" s="209">
        <f t="shared" si="75"/>
        <v>0</v>
      </c>
      <c r="AE237" s="209">
        <f t="shared" si="75"/>
        <v>0</v>
      </c>
      <c r="AF237" s="209">
        <f t="shared" si="75"/>
        <v>0</v>
      </c>
      <c r="AG237" s="209">
        <f t="shared" si="75"/>
        <v>0</v>
      </c>
      <c r="AH237" s="209">
        <f t="shared" si="75"/>
        <v>0</v>
      </c>
      <c r="AI237" s="209">
        <f t="shared" si="75"/>
        <v>0</v>
      </c>
      <c r="AJ237" s="209">
        <f t="shared" si="67"/>
        <v>0</v>
      </c>
      <c r="AK237" s="209">
        <f t="shared" si="67"/>
        <v>0</v>
      </c>
      <c r="AL237" s="210">
        <f t="shared" si="67"/>
        <v>0</v>
      </c>
      <c r="AP237" s="53">
        <f t="shared" si="69"/>
        <v>1</v>
      </c>
      <c r="AQ237" s="163" t="e">
        <f t="shared" si="81"/>
        <v>#NUM!</v>
      </c>
      <c r="AR237" s="53">
        <f t="shared" si="82"/>
        <v>0</v>
      </c>
      <c r="AS237" s="53">
        <f t="shared" si="82"/>
        <v>-1</v>
      </c>
      <c r="AT237" s="53">
        <f t="shared" si="82"/>
        <v>-1</v>
      </c>
      <c r="AU237" s="53">
        <f t="shared" si="82"/>
        <v>-1</v>
      </c>
      <c r="AV237" s="53">
        <f t="shared" si="82"/>
        <v>-1</v>
      </c>
      <c r="AW237" s="53">
        <f t="shared" si="82"/>
        <v>-1</v>
      </c>
      <c r="AX237" s="53">
        <f t="shared" si="82"/>
        <v>-1</v>
      </c>
      <c r="AY237" s="53">
        <f t="shared" si="82"/>
        <v>-1</v>
      </c>
      <c r="AZ237" s="53">
        <f t="shared" si="82"/>
        <v>-1</v>
      </c>
      <c r="BA237" s="53">
        <f t="shared" si="82"/>
        <v>-1</v>
      </c>
      <c r="BB237" s="53">
        <f t="shared" si="82"/>
        <v>-1</v>
      </c>
      <c r="BC237" s="53">
        <f t="shared" si="82"/>
        <v>-1</v>
      </c>
      <c r="BD237" s="53">
        <f t="shared" si="82"/>
        <v>-1</v>
      </c>
      <c r="BE237" s="53">
        <f t="shared" si="82"/>
        <v>-1</v>
      </c>
      <c r="BG237" s="65">
        <f t="shared" si="66"/>
        <v>0</v>
      </c>
      <c r="BH237" s="65">
        <f t="shared" si="66"/>
        <v>-1</v>
      </c>
      <c r="BI237" s="65">
        <f t="shared" si="66"/>
        <v>-1</v>
      </c>
      <c r="BJ237" s="65">
        <f t="shared" si="66"/>
        <v>-1</v>
      </c>
      <c r="BK237" s="65">
        <f t="shared" si="66"/>
        <v>-1</v>
      </c>
      <c r="BL237" s="65">
        <f t="shared" si="66"/>
        <v>-1</v>
      </c>
      <c r="BM237" s="65">
        <f t="shared" si="66"/>
        <v>-1</v>
      </c>
      <c r="BN237" s="65">
        <f t="shared" si="66"/>
        <v>-1</v>
      </c>
      <c r="BO237" s="65">
        <f t="shared" si="66"/>
        <v>-1</v>
      </c>
      <c r="BP237" s="65">
        <f t="shared" si="66"/>
        <v>-1</v>
      </c>
      <c r="BQ237" s="65">
        <f t="shared" si="66"/>
        <v>-1</v>
      </c>
      <c r="BR237" s="65">
        <f t="shared" si="66"/>
        <v>-1</v>
      </c>
      <c r="BS237" s="65">
        <f t="shared" si="66"/>
        <v>-1</v>
      </c>
      <c r="BT237" s="65">
        <f t="shared" si="66"/>
        <v>-1</v>
      </c>
      <c r="BV237" s="163">
        <f t="shared" si="80"/>
        <v>0</v>
      </c>
      <c r="BW237" s="163">
        <f t="shared" si="80"/>
        <v>0</v>
      </c>
      <c r="BX237" s="163">
        <f t="shared" si="80"/>
        <v>0</v>
      </c>
      <c r="BY237" s="163">
        <f t="shared" si="80"/>
        <v>0</v>
      </c>
      <c r="BZ237" s="163">
        <f t="shared" si="80"/>
        <v>0</v>
      </c>
      <c r="CA237" s="163">
        <f t="shared" si="80"/>
        <v>0</v>
      </c>
      <c r="CB237" s="163">
        <f t="shared" si="80"/>
        <v>0</v>
      </c>
      <c r="CC237" s="163">
        <f t="shared" si="80"/>
        <v>0</v>
      </c>
      <c r="CD237" s="163">
        <f t="shared" si="80"/>
        <v>0</v>
      </c>
      <c r="CE237" s="163">
        <f t="shared" si="80"/>
        <v>0</v>
      </c>
      <c r="CF237" s="163">
        <f t="shared" si="80"/>
        <v>0</v>
      </c>
      <c r="CG237" s="163">
        <f t="shared" si="80"/>
        <v>0</v>
      </c>
      <c r="CH237" s="163">
        <f t="shared" si="80"/>
        <v>0</v>
      </c>
    </row>
    <row r="238" spans="2:86" ht="24" customHeight="1">
      <c r="B238" s="1173"/>
      <c r="C238" s="330">
        <v>4</v>
      </c>
      <c r="D238" s="622">
        <f>IF(土地取得計画入力!U7=1,土地取得計画入力!C7,"")</f>
        <v>0</v>
      </c>
      <c r="E238" s="352">
        <f>IF(土地取得計画入力!U7=1,土地取得計画入力!D7,0)</f>
        <v>0</v>
      </c>
      <c r="F238" s="353">
        <f>IF(土地取得計画入力!U7=1,土地取得計画入力!E7,0)</f>
        <v>0</v>
      </c>
      <c r="G238" s="60"/>
      <c r="H238" s="60" t="s">
        <v>127</v>
      </c>
      <c r="I238" s="63"/>
      <c r="J238" s="172"/>
      <c r="K238" s="169"/>
      <c r="L238" s="209">
        <f t="shared" si="79"/>
        <v>0</v>
      </c>
      <c r="M238" s="209">
        <f t="shared" si="79"/>
        <v>0</v>
      </c>
      <c r="N238" s="209">
        <f t="shared" si="79"/>
        <v>0</v>
      </c>
      <c r="O238" s="209">
        <f t="shared" si="79"/>
        <v>0</v>
      </c>
      <c r="P238" s="209">
        <f t="shared" si="79"/>
        <v>0</v>
      </c>
      <c r="Q238" s="209">
        <f t="shared" si="79"/>
        <v>0</v>
      </c>
      <c r="R238" s="209">
        <f t="shared" si="79"/>
        <v>0</v>
      </c>
      <c r="S238" s="209">
        <f t="shared" si="79"/>
        <v>0</v>
      </c>
      <c r="T238" s="209">
        <f t="shared" si="79"/>
        <v>0</v>
      </c>
      <c r="U238" s="209">
        <f t="shared" si="79"/>
        <v>0</v>
      </c>
      <c r="V238" s="209">
        <f t="shared" si="79"/>
        <v>0</v>
      </c>
      <c r="W238" s="209">
        <f t="shared" si="79"/>
        <v>0</v>
      </c>
      <c r="X238" s="210">
        <f t="shared" si="79"/>
        <v>0</v>
      </c>
      <c r="Y238" s="211">
        <f t="shared" si="75"/>
        <v>0</v>
      </c>
      <c r="Z238" s="209">
        <f t="shared" si="75"/>
        <v>0</v>
      </c>
      <c r="AA238" s="209">
        <f t="shared" si="75"/>
        <v>0</v>
      </c>
      <c r="AB238" s="209">
        <f t="shared" si="75"/>
        <v>0</v>
      </c>
      <c r="AC238" s="209">
        <f t="shared" si="75"/>
        <v>0</v>
      </c>
      <c r="AD238" s="209">
        <f t="shared" si="75"/>
        <v>0</v>
      </c>
      <c r="AE238" s="209">
        <f t="shared" si="75"/>
        <v>0</v>
      </c>
      <c r="AF238" s="209">
        <f t="shared" si="75"/>
        <v>0</v>
      </c>
      <c r="AG238" s="209">
        <f t="shared" si="75"/>
        <v>0</v>
      </c>
      <c r="AH238" s="209">
        <f t="shared" si="75"/>
        <v>0</v>
      </c>
      <c r="AI238" s="209">
        <f t="shared" si="75"/>
        <v>0</v>
      </c>
      <c r="AJ238" s="209">
        <f t="shared" si="67"/>
        <v>0</v>
      </c>
      <c r="AK238" s="209">
        <f t="shared" si="67"/>
        <v>0</v>
      </c>
      <c r="AL238" s="210">
        <f t="shared" si="67"/>
        <v>0</v>
      </c>
      <c r="AP238" s="53">
        <f t="shared" si="69"/>
        <v>1</v>
      </c>
      <c r="AQ238" s="163" t="e">
        <f t="shared" si="81"/>
        <v>#NUM!</v>
      </c>
      <c r="AR238" s="53">
        <f t="shared" si="82"/>
        <v>0</v>
      </c>
      <c r="AS238" s="53">
        <f t="shared" si="82"/>
        <v>-1</v>
      </c>
      <c r="AT238" s="53">
        <f t="shared" si="82"/>
        <v>-1</v>
      </c>
      <c r="AU238" s="53">
        <f t="shared" si="82"/>
        <v>-1</v>
      </c>
      <c r="AV238" s="53">
        <f t="shared" si="82"/>
        <v>-1</v>
      </c>
      <c r="AW238" s="53">
        <f t="shared" si="82"/>
        <v>-1</v>
      </c>
      <c r="AX238" s="53">
        <f t="shared" si="82"/>
        <v>-1</v>
      </c>
      <c r="AY238" s="53">
        <f t="shared" si="82"/>
        <v>-1</v>
      </c>
      <c r="AZ238" s="53">
        <f t="shared" si="82"/>
        <v>-1</v>
      </c>
      <c r="BA238" s="53">
        <f t="shared" si="82"/>
        <v>-1</v>
      </c>
      <c r="BB238" s="53">
        <f t="shared" si="82"/>
        <v>-1</v>
      </c>
      <c r="BC238" s="53">
        <f t="shared" si="82"/>
        <v>-1</v>
      </c>
      <c r="BD238" s="53">
        <f t="shared" si="82"/>
        <v>-1</v>
      </c>
      <c r="BE238" s="53">
        <f t="shared" si="82"/>
        <v>-1</v>
      </c>
      <c r="BG238" s="65">
        <f t="shared" si="66"/>
        <v>0</v>
      </c>
      <c r="BH238" s="65">
        <f t="shared" si="66"/>
        <v>-1</v>
      </c>
      <c r="BI238" s="65">
        <f t="shared" si="66"/>
        <v>-1</v>
      </c>
      <c r="BJ238" s="65">
        <f t="shared" si="66"/>
        <v>-1</v>
      </c>
      <c r="BK238" s="65">
        <f t="shared" si="66"/>
        <v>-1</v>
      </c>
      <c r="BL238" s="65">
        <f t="shared" si="66"/>
        <v>-1</v>
      </c>
      <c r="BM238" s="65">
        <f t="shared" si="66"/>
        <v>-1</v>
      </c>
      <c r="BN238" s="65">
        <f t="shared" si="66"/>
        <v>-1</v>
      </c>
      <c r="BO238" s="65">
        <f t="shared" si="66"/>
        <v>-1</v>
      </c>
      <c r="BP238" s="65">
        <f t="shared" si="66"/>
        <v>-1</v>
      </c>
      <c r="BQ238" s="65">
        <f t="shared" si="66"/>
        <v>-1</v>
      </c>
      <c r="BR238" s="65">
        <f t="shared" si="66"/>
        <v>-1</v>
      </c>
      <c r="BS238" s="65">
        <f t="shared" si="66"/>
        <v>-1</v>
      </c>
      <c r="BT238" s="65">
        <f t="shared" si="66"/>
        <v>-1</v>
      </c>
      <c r="BV238" s="163">
        <f t="shared" si="80"/>
        <v>0</v>
      </c>
      <c r="BW238" s="163">
        <f t="shared" si="80"/>
        <v>0</v>
      </c>
      <c r="BX238" s="163">
        <f t="shared" si="80"/>
        <v>0</v>
      </c>
      <c r="BY238" s="163">
        <f t="shared" si="80"/>
        <v>0</v>
      </c>
      <c r="BZ238" s="163">
        <f t="shared" si="80"/>
        <v>0</v>
      </c>
      <c r="CA238" s="163">
        <f t="shared" si="80"/>
        <v>0</v>
      </c>
      <c r="CB238" s="163">
        <f t="shared" si="80"/>
        <v>0</v>
      </c>
      <c r="CC238" s="163">
        <f t="shared" si="80"/>
        <v>0</v>
      </c>
      <c r="CD238" s="163">
        <f t="shared" si="80"/>
        <v>0</v>
      </c>
      <c r="CE238" s="163">
        <f t="shared" si="80"/>
        <v>0</v>
      </c>
      <c r="CF238" s="163">
        <f t="shared" si="80"/>
        <v>0</v>
      </c>
      <c r="CG238" s="163">
        <f t="shared" si="80"/>
        <v>0</v>
      </c>
      <c r="CH238" s="163">
        <f t="shared" si="80"/>
        <v>0</v>
      </c>
    </row>
    <row r="239" spans="2:86" ht="24" customHeight="1">
      <c r="B239" s="1173"/>
      <c r="C239" s="330">
        <v>5</v>
      </c>
      <c r="D239" s="622">
        <f>IF(土地取得計画入力!U8=1,土地取得計画入力!C8,"")</f>
        <v>0</v>
      </c>
      <c r="E239" s="352">
        <f>IF(土地取得計画入力!U8=1,土地取得計画入力!D8,0)</f>
        <v>0</v>
      </c>
      <c r="F239" s="353">
        <f>IF(土地取得計画入力!U8=1,土地取得計画入力!E8,0)</f>
        <v>0</v>
      </c>
      <c r="G239" s="60"/>
      <c r="H239" s="60" t="s">
        <v>127</v>
      </c>
      <c r="I239" s="63"/>
      <c r="J239" s="172"/>
      <c r="K239" s="169"/>
      <c r="L239" s="209">
        <f t="shared" si="79"/>
        <v>0</v>
      </c>
      <c r="M239" s="209">
        <f t="shared" si="79"/>
        <v>0</v>
      </c>
      <c r="N239" s="209">
        <f t="shared" si="79"/>
        <v>0</v>
      </c>
      <c r="O239" s="209">
        <f t="shared" si="79"/>
        <v>0</v>
      </c>
      <c r="P239" s="209">
        <f t="shared" si="79"/>
        <v>0</v>
      </c>
      <c r="Q239" s="209">
        <f t="shared" si="79"/>
        <v>0</v>
      </c>
      <c r="R239" s="209">
        <f t="shared" si="79"/>
        <v>0</v>
      </c>
      <c r="S239" s="209">
        <f t="shared" si="79"/>
        <v>0</v>
      </c>
      <c r="T239" s="209">
        <f t="shared" si="79"/>
        <v>0</v>
      </c>
      <c r="U239" s="209">
        <f t="shared" si="79"/>
        <v>0</v>
      </c>
      <c r="V239" s="209">
        <f t="shared" si="79"/>
        <v>0</v>
      </c>
      <c r="W239" s="209">
        <f t="shared" si="79"/>
        <v>0</v>
      </c>
      <c r="X239" s="210">
        <f t="shared" si="79"/>
        <v>0</v>
      </c>
      <c r="Y239" s="211">
        <f t="shared" si="75"/>
        <v>0</v>
      </c>
      <c r="Z239" s="209">
        <f t="shared" si="75"/>
        <v>0</v>
      </c>
      <c r="AA239" s="209">
        <f t="shared" si="75"/>
        <v>0</v>
      </c>
      <c r="AB239" s="209">
        <f t="shared" si="75"/>
        <v>0</v>
      </c>
      <c r="AC239" s="209">
        <f t="shared" si="75"/>
        <v>0</v>
      </c>
      <c r="AD239" s="209">
        <f t="shared" si="75"/>
        <v>0</v>
      </c>
      <c r="AE239" s="209">
        <f t="shared" si="75"/>
        <v>0</v>
      </c>
      <c r="AF239" s="209">
        <f t="shared" si="75"/>
        <v>0</v>
      </c>
      <c r="AG239" s="209">
        <f t="shared" si="75"/>
        <v>0</v>
      </c>
      <c r="AH239" s="209">
        <f t="shared" si="75"/>
        <v>0</v>
      </c>
      <c r="AI239" s="209">
        <f t="shared" si="75"/>
        <v>0</v>
      </c>
      <c r="AJ239" s="209">
        <f t="shared" si="67"/>
        <v>0</v>
      </c>
      <c r="AK239" s="209">
        <f t="shared" si="67"/>
        <v>0</v>
      </c>
      <c r="AL239" s="210">
        <f t="shared" si="67"/>
        <v>0</v>
      </c>
      <c r="AP239" s="53">
        <f t="shared" si="69"/>
        <v>1</v>
      </c>
      <c r="AQ239" s="163" t="e">
        <f t="shared" si="81"/>
        <v>#NUM!</v>
      </c>
      <c r="AR239" s="53">
        <f t="shared" si="82"/>
        <v>0</v>
      </c>
      <c r="AS239" s="53">
        <f t="shared" si="82"/>
        <v>-1</v>
      </c>
      <c r="AT239" s="53">
        <f t="shared" si="82"/>
        <v>-1</v>
      </c>
      <c r="AU239" s="53">
        <f t="shared" si="82"/>
        <v>-1</v>
      </c>
      <c r="AV239" s="53">
        <f t="shared" si="82"/>
        <v>-1</v>
      </c>
      <c r="AW239" s="53">
        <f t="shared" si="82"/>
        <v>-1</v>
      </c>
      <c r="AX239" s="53">
        <f t="shared" si="82"/>
        <v>-1</v>
      </c>
      <c r="AY239" s="53">
        <f t="shared" si="82"/>
        <v>-1</v>
      </c>
      <c r="AZ239" s="53">
        <f t="shared" si="82"/>
        <v>-1</v>
      </c>
      <c r="BA239" s="53">
        <f t="shared" si="82"/>
        <v>-1</v>
      </c>
      <c r="BB239" s="53">
        <f t="shared" si="82"/>
        <v>-1</v>
      </c>
      <c r="BC239" s="53">
        <f t="shared" si="82"/>
        <v>-1</v>
      </c>
      <c r="BD239" s="53">
        <f t="shared" si="82"/>
        <v>-1</v>
      </c>
      <c r="BE239" s="53">
        <f t="shared" si="82"/>
        <v>-1</v>
      </c>
      <c r="BG239" s="65">
        <f t="shared" si="66"/>
        <v>0</v>
      </c>
      <c r="BH239" s="65">
        <f t="shared" si="66"/>
        <v>-1</v>
      </c>
      <c r="BI239" s="65">
        <f t="shared" si="66"/>
        <v>-1</v>
      </c>
      <c r="BJ239" s="65">
        <f t="shared" si="66"/>
        <v>-1</v>
      </c>
      <c r="BK239" s="65">
        <f t="shared" si="66"/>
        <v>-1</v>
      </c>
      <c r="BL239" s="65">
        <f t="shared" si="66"/>
        <v>-1</v>
      </c>
      <c r="BM239" s="65">
        <f t="shared" si="66"/>
        <v>-1</v>
      </c>
      <c r="BN239" s="65">
        <f t="shared" si="66"/>
        <v>-1</v>
      </c>
      <c r="BO239" s="65">
        <f t="shared" si="66"/>
        <v>-1</v>
      </c>
      <c r="BP239" s="65">
        <f t="shared" si="66"/>
        <v>-1</v>
      </c>
      <c r="BQ239" s="65">
        <f t="shared" si="66"/>
        <v>-1</v>
      </c>
      <c r="BR239" s="65">
        <f t="shared" si="66"/>
        <v>-1</v>
      </c>
      <c r="BS239" s="65">
        <f t="shared" si="66"/>
        <v>-1</v>
      </c>
      <c r="BT239" s="65">
        <f t="shared" si="66"/>
        <v>-1</v>
      </c>
      <c r="BV239" s="163">
        <f t="shared" si="80"/>
        <v>0</v>
      </c>
      <c r="BW239" s="163">
        <f t="shared" si="80"/>
        <v>0</v>
      </c>
      <c r="BX239" s="163">
        <f t="shared" si="80"/>
        <v>0</v>
      </c>
      <c r="BY239" s="163">
        <f t="shared" si="80"/>
        <v>0</v>
      </c>
      <c r="BZ239" s="163">
        <f t="shared" si="80"/>
        <v>0</v>
      </c>
      <c r="CA239" s="163">
        <f t="shared" si="80"/>
        <v>0</v>
      </c>
      <c r="CB239" s="163">
        <f t="shared" si="80"/>
        <v>0</v>
      </c>
      <c r="CC239" s="163">
        <f t="shared" si="80"/>
        <v>0</v>
      </c>
      <c r="CD239" s="163">
        <f t="shared" si="80"/>
        <v>0</v>
      </c>
      <c r="CE239" s="163">
        <f t="shared" si="80"/>
        <v>0</v>
      </c>
      <c r="CF239" s="163">
        <f t="shared" si="80"/>
        <v>0</v>
      </c>
      <c r="CG239" s="163">
        <f t="shared" si="80"/>
        <v>0</v>
      </c>
      <c r="CH239" s="163">
        <f t="shared" si="80"/>
        <v>0</v>
      </c>
    </row>
    <row r="240" spans="2:86" ht="24" customHeight="1">
      <c r="B240" s="1173"/>
      <c r="C240" s="330">
        <v>6</v>
      </c>
      <c r="D240" s="622">
        <f>IF(土地取得計画入力!U9=1,土地取得計画入力!C9,"")</f>
        <v>0</v>
      </c>
      <c r="E240" s="352">
        <f>IF(土地取得計画入力!U9=1,土地取得計画入力!D9,0)</f>
        <v>0</v>
      </c>
      <c r="F240" s="353">
        <f>IF(土地取得計画入力!U9=1,土地取得計画入力!E9,0)</f>
        <v>0</v>
      </c>
      <c r="G240" s="60"/>
      <c r="H240" s="60" t="s">
        <v>127</v>
      </c>
      <c r="I240" s="63"/>
      <c r="J240" s="172"/>
      <c r="K240" s="169"/>
      <c r="L240" s="209">
        <f t="shared" si="79"/>
        <v>0</v>
      </c>
      <c r="M240" s="209">
        <f t="shared" si="79"/>
        <v>0</v>
      </c>
      <c r="N240" s="209">
        <f t="shared" si="79"/>
        <v>0</v>
      </c>
      <c r="O240" s="209">
        <f t="shared" si="79"/>
        <v>0</v>
      </c>
      <c r="P240" s="209">
        <f t="shared" si="79"/>
        <v>0</v>
      </c>
      <c r="Q240" s="209">
        <f t="shared" si="79"/>
        <v>0</v>
      </c>
      <c r="R240" s="209">
        <f t="shared" si="79"/>
        <v>0</v>
      </c>
      <c r="S240" s="209">
        <f t="shared" si="79"/>
        <v>0</v>
      </c>
      <c r="T240" s="209">
        <f t="shared" si="79"/>
        <v>0</v>
      </c>
      <c r="U240" s="209">
        <f t="shared" si="79"/>
        <v>0</v>
      </c>
      <c r="V240" s="209">
        <f t="shared" si="79"/>
        <v>0</v>
      </c>
      <c r="W240" s="209">
        <f t="shared" si="79"/>
        <v>0</v>
      </c>
      <c r="X240" s="210">
        <f t="shared" si="79"/>
        <v>0</v>
      </c>
      <c r="Y240" s="211">
        <f t="shared" si="75"/>
        <v>0</v>
      </c>
      <c r="Z240" s="209">
        <f t="shared" si="75"/>
        <v>0</v>
      </c>
      <c r="AA240" s="209">
        <f t="shared" si="75"/>
        <v>0</v>
      </c>
      <c r="AB240" s="209">
        <f t="shared" si="75"/>
        <v>0</v>
      </c>
      <c r="AC240" s="209">
        <f t="shared" si="75"/>
        <v>0</v>
      </c>
      <c r="AD240" s="209">
        <f t="shared" si="75"/>
        <v>0</v>
      </c>
      <c r="AE240" s="209">
        <f t="shared" si="75"/>
        <v>0</v>
      </c>
      <c r="AF240" s="209">
        <f t="shared" si="75"/>
        <v>0</v>
      </c>
      <c r="AG240" s="209">
        <f t="shared" si="75"/>
        <v>0</v>
      </c>
      <c r="AH240" s="209">
        <f t="shared" si="75"/>
        <v>0</v>
      </c>
      <c r="AI240" s="209">
        <f t="shared" si="75"/>
        <v>0</v>
      </c>
      <c r="AJ240" s="209">
        <f t="shared" si="67"/>
        <v>0</v>
      </c>
      <c r="AK240" s="209">
        <f t="shared" si="67"/>
        <v>0</v>
      </c>
      <c r="AL240" s="210">
        <f t="shared" si="67"/>
        <v>0</v>
      </c>
      <c r="AP240" s="53">
        <f t="shared" si="69"/>
        <v>1</v>
      </c>
      <c r="AQ240" s="163" t="e">
        <f t="shared" si="81"/>
        <v>#NUM!</v>
      </c>
      <c r="AR240" s="53">
        <f t="shared" si="82"/>
        <v>0</v>
      </c>
      <c r="AS240" s="53">
        <f t="shared" si="82"/>
        <v>-1</v>
      </c>
      <c r="AT240" s="53">
        <f t="shared" si="82"/>
        <v>-1</v>
      </c>
      <c r="AU240" s="53">
        <f t="shared" si="82"/>
        <v>-1</v>
      </c>
      <c r="AV240" s="53">
        <f t="shared" si="82"/>
        <v>-1</v>
      </c>
      <c r="AW240" s="53">
        <f t="shared" si="82"/>
        <v>-1</v>
      </c>
      <c r="AX240" s="53">
        <f t="shared" si="82"/>
        <v>-1</v>
      </c>
      <c r="AY240" s="53">
        <f t="shared" si="82"/>
        <v>-1</v>
      </c>
      <c r="AZ240" s="53">
        <f t="shared" si="82"/>
        <v>-1</v>
      </c>
      <c r="BA240" s="53">
        <f t="shared" si="82"/>
        <v>-1</v>
      </c>
      <c r="BB240" s="53">
        <f t="shared" si="82"/>
        <v>-1</v>
      </c>
      <c r="BC240" s="53">
        <f t="shared" si="82"/>
        <v>-1</v>
      </c>
      <c r="BD240" s="53">
        <f t="shared" si="82"/>
        <v>-1</v>
      </c>
      <c r="BE240" s="53">
        <f t="shared" si="82"/>
        <v>-1</v>
      </c>
      <c r="BG240" s="65">
        <f t="shared" ref="BG240:BT258" si="83">IF($E240+$G240+$J240-1&lt;BG$3,-1,BG$3-$E240+1)</f>
        <v>0</v>
      </c>
      <c r="BH240" s="65">
        <f t="shared" si="83"/>
        <v>-1</v>
      </c>
      <c r="BI240" s="65">
        <f t="shared" si="83"/>
        <v>-1</v>
      </c>
      <c r="BJ240" s="65">
        <f t="shared" si="83"/>
        <v>-1</v>
      </c>
      <c r="BK240" s="65">
        <f t="shared" si="83"/>
        <v>-1</v>
      </c>
      <c r="BL240" s="65">
        <f t="shared" si="83"/>
        <v>-1</v>
      </c>
      <c r="BM240" s="65">
        <f t="shared" si="83"/>
        <v>-1</v>
      </c>
      <c r="BN240" s="65">
        <f t="shared" si="83"/>
        <v>-1</v>
      </c>
      <c r="BO240" s="65">
        <f t="shared" si="83"/>
        <v>-1</v>
      </c>
      <c r="BP240" s="65">
        <f t="shared" si="83"/>
        <v>-1</v>
      </c>
      <c r="BQ240" s="65">
        <f t="shared" si="83"/>
        <v>-1</v>
      </c>
      <c r="BR240" s="65">
        <f t="shared" si="83"/>
        <v>-1</v>
      </c>
      <c r="BS240" s="65">
        <f t="shared" si="83"/>
        <v>-1</v>
      </c>
      <c r="BT240" s="65">
        <f t="shared" si="83"/>
        <v>-1</v>
      </c>
      <c r="BV240" s="163">
        <f t="shared" si="80"/>
        <v>0</v>
      </c>
      <c r="BW240" s="163">
        <f t="shared" si="80"/>
        <v>0</v>
      </c>
      <c r="BX240" s="163">
        <f t="shared" si="80"/>
        <v>0</v>
      </c>
      <c r="BY240" s="163">
        <f t="shared" si="80"/>
        <v>0</v>
      </c>
      <c r="BZ240" s="163">
        <f t="shared" si="80"/>
        <v>0</v>
      </c>
      <c r="CA240" s="163">
        <f t="shared" si="80"/>
        <v>0</v>
      </c>
      <c r="CB240" s="163">
        <f t="shared" si="80"/>
        <v>0</v>
      </c>
      <c r="CC240" s="163">
        <f t="shared" si="80"/>
        <v>0</v>
      </c>
      <c r="CD240" s="163">
        <f t="shared" si="80"/>
        <v>0</v>
      </c>
      <c r="CE240" s="163">
        <f t="shared" si="80"/>
        <v>0</v>
      </c>
      <c r="CF240" s="163">
        <f t="shared" si="80"/>
        <v>0</v>
      </c>
      <c r="CG240" s="163">
        <f t="shared" si="80"/>
        <v>0</v>
      </c>
      <c r="CH240" s="163">
        <f t="shared" si="80"/>
        <v>0</v>
      </c>
    </row>
    <row r="241" spans="2:86" ht="24" customHeight="1">
      <c r="B241" s="1173"/>
      <c r="C241" s="330">
        <v>7</v>
      </c>
      <c r="D241" s="622">
        <f>IF(土地取得計画入力!U10=1,土地取得計画入力!C10,"")</f>
        <v>0</v>
      </c>
      <c r="E241" s="352">
        <f>IF(土地取得計画入力!U10=1,土地取得計画入力!D10,0)</f>
        <v>0</v>
      </c>
      <c r="F241" s="353">
        <f>IF(土地取得計画入力!U10=1,土地取得計画入力!E10,0)</f>
        <v>0</v>
      </c>
      <c r="G241" s="60"/>
      <c r="H241" s="60" t="s">
        <v>127</v>
      </c>
      <c r="I241" s="63"/>
      <c r="J241" s="172"/>
      <c r="K241" s="169"/>
      <c r="L241" s="209">
        <f t="shared" si="79"/>
        <v>0</v>
      </c>
      <c r="M241" s="209">
        <f t="shared" si="79"/>
        <v>0</v>
      </c>
      <c r="N241" s="209">
        <f t="shared" si="79"/>
        <v>0</v>
      </c>
      <c r="O241" s="209">
        <f t="shared" si="79"/>
        <v>0</v>
      </c>
      <c r="P241" s="209">
        <f t="shared" si="79"/>
        <v>0</v>
      </c>
      <c r="Q241" s="209">
        <f t="shared" si="79"/>
        <v>0</v>
      </c>
      <c r="R241" s="209">
        <f t="shared" si="79"/>
        <v>0</v>
      </c>
      <c r="S241" s="209">
        <f t="shared" si="79"/>
        <v>0</v>
      </c>
      <c r="T241" s="209">
        <f t="shared" si="79"/>
        <v>0</v>
      </c>
      <c r="U241" s="209">
        <f t="shared" si="79"/>
        <v>0</v>
      </c>
      <c r="V241" s="209">
        <f t="shared" si="79"/>
        <v>0</v>
      </c>
      <c r="W241" s="209">
        <f t="shared" si="79"/>
        <v>0</v>
      </c>
      <c r="X241" s="210">
        <f t="shared" si="79"/>
        <v>0</v>
      </c>
      <c r="Y241" s="211">
        <f t="shared" si="75"/>
        <v>0</v>
      </c>
      <c r="Z241" s="209">
        <f t="shared" si="75"/>
        <v>0</v>
      </c>
      <c r="AA241" s="209">
        <f t="shared" si="75"/>
        <v>0</v>
      </c>
      <c r="AB241" s="209">
        <f t="shared" si="75"/>
        <v>0</v>
      </c>
      <c r="AC241" s="209">
        <f t="shared" si="75"/>
        <v>0</v>
      </c>
      <c r="AD241" s="209">
        <f t="shared" si="75"/>
        <v>0</v>
      </c>
      <c r="AE241" s="209">
        <f t="shared" si="75"/>
        <v>0</v>
      </c>
      <c r="AF241" s="209">
        <f t="shared" si="75"/>
        <v>0</v>
      </c>
      <c r="AG241" s="209">
        <f t="shared" si="75"/>
        <v>0</v>
      </c>
      <c r="AH241" s="209">
        <f t="shared" si="75"/>
        <v>0</v>
      </c>
      <c r="AI241" s="209">
        <f t="shared" si="75"/>
        <v>0</v>
      </c>
      <c r="AJ241" s="209">
        <f t="shared" si="67"/>
        <v>0</v>
      </c>
      <c r="AK241" s="209">
        <f t="shared" si="67"/>
        <v>0</v>
      </c>
      <c r="AL241" s="210">
        <f t="shared" si="67"/>
        <v>0</v>
      </c>
      <c r="AP241" s="53">
        <f t="shared" si="69"/>
        <v>1</v>
      </c>
      <c r="AQ241" s="163" t="e">
        <f t="shared" si="81"/>
        <v>#NUM!</v>
      </c>
      <c r="AR241" s="53">
        <f t="shared" si="82"/>
        <v>0</v>
      </c>
      <c r="AS241" s="53">
        <f t="shared" si="82"/>
        <v>-1</v>
      </c>
      <c r="AT241" s="53">
        <f t="shared" si="82"/>
        <v>-1</v>
      </c>
      <c r="AU241" s="53">
        <f t="shared" si="82"/>
        <v>-1</v>
      </c>
      <c r="AV241" s="53">
        <f t="shared" si="82"/>
        <v>-1</v>
      </c>
      <c r="AW241" s="53">
        <f t="shared" si="82"/>
        <v>-1</v>
      </c>
      <c r="AX241" s="53">
        <f t="shared" si="82"/>
        <v>-1</v>
      </c>
      <c r="AY241" s="53">
        <f t="shared" si="82"/>
        <v>-1</v>
      </c>
      <c r="AZ241" s="53">
        <f t="shared" si="82"/>
        <v>-1</v>
      </c>
      <c r="BA241" s="53">
        <f t="shared" si="82"/>
        <v>-1</v>
      </c>
      <c r="BB241" s="53">
        <f t="shared" si="82"/>
        <v>-1</v>
      </c>
      <c r="BC241" s="53">
        <f t="shared" si="82"/>
        <v>-1</v>
      </c>
      <c r="BD241" s="53">
        <f t="shared" si="82"/>
        <v>-1</v>
      </c>
      <c r="BE241" s="53">
        <f t="shared" si="82"/>
        <v>-1</v>
      </c>
      <c r="BG241" s="65">
        <f t="shared" si="83"/>
        <v>0</v>
      </c>
      <c r="BH241" s="65">
        <f t="shared" si="83"/>
        <v>-1</v>
      </c>
      <c r="BI241" s="65">
        <f t="shared" si="83"/>
        <v>-1</v>
      </c>
      <c r="BJ241" s="65">
        <f t="shared" si="83"/>
        <v>-1</v>
      </c>
      <c r="BK241" s="65">
        <f t="shared" si="83"/>
        <v>-1</v>
      </c>
      <c r="BL241" s="65">
        <f t="shared" si="83"/>
        <v>-1</v>
      </c>
      <c r="BM241" s="65">
        <f t="shared" si="83"/>
        <v>-1</v>
      </c>
      <c r="BN241" s="65">
        <f t="shared" si="83"/>
        <v>-1</v>
      </c>
      <c r="BO241" s="65">
        <f t="shared" si="83"/>
        <v>-1</v>
      </c>
      <c r="BP241" s="65">
        <f t="shared" si="83"/>
        <v>-1</v>
      </c>
      <c r="BQ241" s="65">
        <f t="shared" si="83"/>
        <v>-1</v>
      </c>
      <c r="BR241" s="65">
        <f t="shared" si="83"/>
        <v>-1</v>
      </c>
      <c r="BS241" s="65">
        <f t="shared" si="83"/>
        <v>-1</v>
      </c>
      <c r="BT241" s="65">
        <f t="shared" si="83"/>
        <v>-1</v>
      </c>
      <c r="BV241" s="163">
        <f t="shared" si="80"/>
        <v>0</v>
      </c>
      <c r="BW241" s="163">
        <f t="shared" si="80"/>
        <v>0</v>
      </c>
      <c r="BX241" s="163">
        <f t="shared" si="80"/>
        <v>0</v>
      </c>
      <c r="BY241" s="163">
        <f t="shared" si="80"/>
        <v>0</v>
      </c>
      <c r="BZ241" s="163">
        <f t="shared" si="80"/>
        <v>0</v>
      </c>
      <c r="CA241" s="163">
        <f t="shared" si="80"/>
        <v>0</v>
      </c>
      <c r="CB241" s="163">
        <f t="shared" si="80"/>
        <v>0</v>
      </c>
      <c r="CC241" s="163">
        <f t="shared" si="80"/>
        <v>0</v>
      </c>
      <c r="CD241" s="163">
        <f t="shared" si="80"/>
        <v>0</v>
      </c>
      <c r="CE241" s="163">
        <f t="shared" si="80"/>
        <v>0</v>
      </c>
      <c r="CF241" s="163">
        <f t="shared" si="80"/>
        <v>0</v>
      </c>
      <c r="CG241" s="163">
        <f t="shared" si="80"/>
        <v>0</v>
      </c>
      <c r="CH241" s="163">
        <f t="shared" si="80"/>
        <v>0</v>
      </c>
    </row>
    <row r="242" spans="2:86" ht="24" customHeight="1">
      <c r="B242" s="1173"/>
      <c r="C242" s="330">
        <v>8</v>
      </c>
      <c r="D242" s="622">
        <f>IF(土地取得計画入力!U11=1,土地取得計画入力!C11,"")</f>
        <v>0</v>
      </c>
      <c r="E242" s="352">
        <f>IF(土地取得計画入力!U11=1,土地取得計画入力!D11,0)</f>
        <v>0</v>
      </c>
      <c r="F242" s="353">
        <f>IF(土地取得計画入力!U11=1,土地取得計画入力!E11,0)</f>
        <v>0</v>
      </c>
      <c r="G242" s="60"/>
      <c r="H242" s="60" t="s">
        <v>127</v>
      </c>
      <c r="I242" s="63"/>
      <c r="J242" s="172"/>
      <c r="K242" s="169"/>
      <c r="L242" s="209">
        <f t="shared" si="79"/>
        <v>0</v>
      </c>
      <c r="M242" s="209">
        <f t="shared" si="79"/>
        <v>0</v>
      </c>
      <c r="N242" s="209">
        <f t="shared" si="79"/>
        <v>0</v>
      </c>
      <c r="O242" s="209">
        <f t="shared" si="79"/>
        <v>0</v>
      </c>
      <c r="P242" s="209">
        <f t="shared" si="79"/>
        <v>0</v>
      </c>
      <c r="Q242" s="209">
        <f t="shared" si="79"/>
        <v>0</v>
      </c>
      <c r="R242" s="209">
        <f t="shared" si="79"/>
        <v>0</v>
      </c>
      <c r="S242" s="209">
        <f t="shared" si="79"/>
        <v>0</v>
      </c>
      <c r="T242" s="209">
        <f t="shared" ref="T242:X254" si="84">IF(BP242&lt;1,0,CD242*$I242/100)</f>
        <v>0</v>
      </c>
      <c r="U242" s="209">
        <f t="shared" si="84"/>
        <v>0</v>
      </c>
      <c r="V242" s="209">
        <f t="shared" si="84"/>
        <v>0</v>
      </c>
      <c r="W242" s="209">
        <f t="shared" si="84"/>
        <v>0</v>
      </c>
      <c r="X242" s="210">
        <f t="shared" si="84"/>
        <v>0</v>
      </c>
      <c r="Y242" s="211">
        <f t="shared" si="75"/>
        <v>0</v>
      </c>
      <c r="Z242" s="209">
        <f t="shared" si="75"/>
        <v>0</v>
      </c>
      <c r="AA242" s="209">
        <f t="shared" si="75"/>
        <v>0</v>
      </c>
      <c r="AB242" s="209">
        <f t="shared" si="75"/>
        <v>0</v>
      </c>
      <c r="AC242" s="209">
        <f t="shared" si="75"/>
        <v>0</v>
      </c>
      <c r="AD242" s="209">
        <f t="shared" si="75"/>
        <v>0</v>
      </c>
      <c r="AE242" s="209">
        <f t="shared" si="75"/>
        <v>0</v>
      </c>
      <c r="AF242" s="209">
        <f t="shared" si="75"/>
        <v>0</v>
      </c>
      <c r="AG242" s="209">
        <f t="shared" si="75"/>
        <v>0</v>
      </c>
      <c r="AH242" s="209">
        <f t="shared" si="75"/>
        <v>0</v>
      </c>
      <c r="AI242" s="209">
        <f t="shared" si="75"/>
        <v>0</v>
      </c>
      <c r="AJ242" s="209">
        <f t="shared" si="67"/>
        <v>0</v>
      </c>
      <c r="AK242" s="209">
        <f t="shared" si="67"/>
        <v>0</v>
      </c>
      <c r="AL242" s="210">
        <f t="shared" si="67"/>
        <v>0</v>
      </c>
      <c r="AP242" s="53">
        <f t="shared" si="69"/>
        <v>1</v>
      </c>
      <c r="AQ242" s="163" t="e">
        <f t="shared" si="81"/>
        <v>#NUM!</v>
      </c>
      <c r="AR242" s="53">
        <f t="shared" si="82"/>
        <v>0</v>
      </c>
      <c r="AS242" s="53">
        <f t="shared" si="82"/>
        <v>-1</v>
      </c>
      <c r="AT242" s="53">
        <f t="shared" si="82"/>
        <v>-1</v>
      </c>
      <c r="AU242" s="53">
        <f t="shared" si="82"/>
        <v>-1</v>
      </c>
      <c r="AV242" s="53">
        <f t="shared" si="82"/>
        <v>-1</v>
      </c>
      <c r="AW242" s="53">
        <f t="shared" si="82"/>
        <v>-1</v>
      </c>
      <c r="AX242" s="53">
        <f t="shared" si="82"/>
        <v>-1</v>
      </c>
      <c r="AY242" s="53">
        <f t="shared" si="82"/>
        <v>-1</v>
      </c>
      <c r="AZ242" s="53">
        <f t="shared" si="82"/>
        <v>-1</v>
      </c>
      <c r="BA242" s="53">
        <f t="shared" si="82"/>
        <v>-1</v>
      </c>
      <c r="BB242" s="53">
        <f t="shared" si="82"/>
        <v>-1</v>
      </c>
      <c r="BC242" s="53">
        <f t="shared" si="82"/>
        <v>-1</v>
      </c>
      <c r="BD242" s="53">
        <f t="shared" si="82"/>
        <v>-1</v>
      </c>
      <c r="BE242" s="53">
        <f t="shared" si="82"/>
        <v>-1</v>
      </c>
      <c r="BG242" s="65">
        <f t="shared" si="83"/>
        <v>0</v>
      </c>
      <c r="BH242" s="65">
        <f t="shared" si="83"/>
        <v>-1</v>
      </c>
      <c r="BI242" s="65">
        <f t="shared" si="83"/>
        <v>-1</v>
      </c>
      <c r="BJ242" s="65">
        <f t="shared" si="83"/>
        <v>-1</v>
      </c>
      <c r="BK242" s="65">
        <f t="shared" si="83"/>
        <v>-1</v>
      </c>
      <c r="BL242" s="65">
        <f t="shared" si="83"/>
        <v>-1</v>
      </c>
      <c r="BM242" s="65">
        <f t="shared" si="83"/>
        <v>-1</v>
      </c>
      <c r="BN242" s="65">
        <f t="shared" si="83"/>
        <v>-1</v>
      </c>
      <c r="BO242" s="65">
        <f t="shared" si="83"/>
        <v>-1</v>
      </c>
      <c r="BP242" s="65">
        <f t="shared" si="83"/>
        <v>-1</v>
      </c>
      <c r="BQ242" s="65">
        <f t="shared" si="83"/>
        <v>-1</v>
      </c>
      <c r="BR242" s="65">
        <f t="shared" si="83"/>
        <v>-1</v>
      </c>
      <c r="BS242" s="65">
        <f t="shared" si="83"/>
        <v>-1</v>
      </c>
      <c r="BT242" s="65">
        <f t="shared" si="83"/>
        <v>-1</v>
      </c>
      <c r="BV242" s="163">
        <f t="shared" si="80"/>
        <v>0</v>
      </c>
      <c r="BW242" s="163">
        <f t="shared" si="80"/>
        <v>0</v>
      </c>
      <c r="BX242" s="163">
        <f t="shared" si="80"/>
        <v>0</v>
      </c>
      <c r="BY242" s="163">
        <f t="shared" si="80"/>
        <v>0</v>
      </c>
      <c r="BZ242" s="163">
        <f t="shared" si="80"/>
        <v>0</v>
      </c>
      <c r="CA242" s="163">
        <f t="shared" si="80"/>
        <v>0</v>
      </c>
      <c r="CB242" s="163">
        <f t="shared" si="80"/>
        <v>0</v>
      </c>
      <c r="CC242" s="163">
        <f t="shared" si="80"/>
        <v>0</v>
      </c>
      <c r="CD242" s="163">
        <f t="shared" si="80"/>
        <v>0</v>
      </c>
      <c r="CE242" s="163">
        <f t="shared" si="80"/>
        <v>0</v>
      </c>
      <c r="CF242" s="163">
        <f t="shared" si="80"/>
        <v>0</v>
      </c>
      <c r="CG242" s="163">
        <f t="shared" si="80"/>
        <v>0</v>
      </c>
      <c r="CH242" s="163">
        <f t="shared" si="80"/>
        <v>0</v>
      </c>
    </row>
    <row r="243" spans="2:86" ht="24" customHeight="1">
      <c r="B243" s="1173"/>
      <c r="C243" s="330">
        <v>9</v>
      </c>
      <c r="D243" s="622">
        <f>IF(土地取得計画入力!U12=1,土地取得計画入力!C12,"")</f>
        <v>0</v>
      </c>
      <c r="E243" s="352">
        <f>IF(土地取得計画入力!U12=1,土地取得計画入力!D12,0)</f>
        <v>0</v>
      </c>
      <c r="F243" s="353">
        <f>IF(土地取得計画入力!U12=1,土地取得計画入力!E12,0)</f>
        <v>0</v>
      </c>
      <c r="G243" s="60"/>
      <c r="H243" s="60" t="s">
        <v>127</v>
      </c>
      <c r="I243" s="63"/>
      <c r="J243" s="172"/>
      <c r="K243" s="169"/>
      <c r="L243" s="209">
        <f t="shared" ref="L243:X267" si="85">IF(BH243&lt;1,0,BV243*$I243/100)</f>
        <v>0</v>
      </c>
      <c r="M243" s="209">
        <f t="shared" si="85"/>
        <v>0</v>
      </c>
      <c r="N243" s="209">
        <f t="shared" si="85"/>
        <v>0</v>
      </c>
      <c r="O243" s="209">
        <f t="shared" si="85"/>
        <v>0</v>
      </c>
      <c r="P243" s="209">
        <f t="shared" si="85"/>
        <v>0</v>
      </c>
      <c r="Q243" s="209">
        <f t="shared" si="85"/>
        <v>0</v>
      </c>
      <c r="R243" s="209">
        <f t="shared" si="85"/>
        <v>0</v>
      </c>
      <c r="S243" s="209">
        <f t="shared" si="85"/>
        <v>0</v>
      </c>
      <c r="T243" s="209">
        <f t="shared" si="84"/>
        <v>0</v>
      </c>
      <c r="U243" s="209">
        <f t="shared" si="84"/>
        <v>0</v>
      </c>
      <c r="V243" s="209">
        <f t="shared" si="84"/>
        <v>0</v>
      </c>
      <c r="W243" s="209">
        <f t="shared" si="84"/>
        <v>0</v>
      </c>
      <c r="X243" s="210">
        <f t="shared" si="84"/>
        <v>0</v>
      </c>
      <c r="Y243" s="211">
        <f t="shared" si="75"/>
        <v>0</v>
      </c>
      <c r="Z243" s="209">
        <f t="shared" si="75"/>
        <v>0</v>
      </c>
      <c r="AA243" s="209">
        <f t="shared" si="75"/>
        <v>0</v>
      </c>
      <c r="AB243" s="209">
        <f t="shared" si="75"/>
        <v>0</v>
      </c>
      <c r="AC243" s="209">
        <f t="shared" si="75"/>
        <v>0</v>
      </c>
      <c r="AD243" s="209">
        <f t="shared" si="75"/>
        <v>0</v>
      </c>
      <c r="AE243" s="209">
        <f t="shared" si="75"/>
        <v>0</v>
      </c>
      <c r="AF243" s="209">
        <f t="shared" si="75"/>
        <v>0</v>
      </c>
      <c r="AG243" s="209">
        <f t="shared" si="75"/>
        <v>0</v>
      </c>
      <c r="AH243" s="209">
        <f t="shared" si="75"/>
        <v>0</v>
      </c>
      <c r="AI243" s="209">
        <f t="shared" si="75"/>
        <v>0</v>
      </c>
      <c r="AJ243" s="209">
        <f t="shared" si="67"/>
        <v>0</v>
      </c>
      <c r="AK243" s="209">
        <f t="shared" si="67"/>
        <v>0</v>
      </c>
      <c r="AL243" s="210">
        <f t="shared" si="67"/>
        <v>0</v>
      </c>
      <c r="AP243" s="53">
        <f t="shared" si="69"/>
        <v>1</v>
      </c>
      <c r="AQ243" s="163" t="e">
        <f t="shared" si="81"/>
        <v>#NUM!</v>
      </c>
      <c r="AR243" s="53">
        <f t="shared" si="82"/>
        <v>0</v>
      </c>
      <c r="AS243" s="53">
        <f t="shared" si="82"/>
        <v>-1</v>
      </c>
      <c r="AT243" s="53">
        <f t="shared" si="82"/>
        <v>-1</v>
      </c>
      <c r="AU243" s="53">
        <f t="shared" si="82"/>
        <v>-1</v>
      </c>
      <c r="AV243" s="53">
        <f t="shared" si="82"/>
        <v>-1</v>
      </c>
      <c r="AW243" s="53">
        <f t="shared" si="82"/>
        <v>-1</v>
      </c>
      <c r="AX243" s="53">
        <f t="shared" si="82"/>
        <v>-1</v>
      </c>
      <c r="AY243" s="53">
        <f t="shared" si="82"/>
        <v>-1</v>
      </c>
      <c r="AZ243" s="53">
        <f t="shared" si="82"/>
        <v>-1</v>
      </c>
      <c r="BA243" s="53">
        <f t="shared" si="82"/>
        <v>-1</v>
      </c>
      <c r="BB243" s="53">
        <f t="shared" si="82"/>
        <v>-1</v>
      </c>
      <c r="BC243" s="53">
        <f t="shared" si="82"/>
        <v>-1</v>
      </c>
      <c r="BD243" s="53">
        <f t="shared" si="82"/>
        <v>-1</v>
      </c>
      <c r="BE243" s="53">
        <f t="shared" si="82"/>
        <v>-1</v>
      </c>
      <c r="BG243" s="65">
        <f t="shared" si="83"/>
        <v>0</v>
      </c>
      <c r="BH243" s="65">
        <f t="shared" si="83"/>
        <v>-1</v>
      </c>
      <c r="BI243" s="65">
        <f t="shared" si="83"/>
        <v>-1</v>
      </c>
      <c r="BJ243" s="65">
        <f t="shared" si="83"/>
        <v>-1</v>
      </c>
      <c r="BK243" s="65">
        <f t="shared" si="83"/>
        <v>-1</v>
      </c>
      <c r="BL243" s="65">
        <f t="shared" si="83"/>
        <v>-1</v>
      </c>
      <c r="BM243" s="65">
        <f t="shared" si="83"/>
        <v>-1</v>
      </c>
      <c r="BN243" s="65">
        <f t="shared" si="83"/>
        <v>-1</v>
      </c>
      <c r="BO243" s="65">
        <f t="shared" si="83"/>
        <v>-1</v>
      </c>
      <c r="BP243" s="65">
        <f t="shared" si="83"/>
        <v>-1</v>
      </c>
      <c r="BQ243" s="65">
        <f t="shared" si="83"/>
        <v>-1</v>
      </c>
      <c r="BR243" s="65">
        <f t="shared" si="83"/>
        <v>-1</v>
      </c>
      <c r="BS243" s="65">
        <f t="shared" si="83"/>
        <v>-1</v>
      </c>
      <c r="BT243" s="65">
        <f t="shared" si="83"/>
        <v>-1</v>
      </c>
      <c r="BV243" s="163">
        <f t="shared" si="80"/>
        <v>0</v>
      </c>
      <c r="BW243" s="163">
        <f t="shared" si="80"/>
        <v>0</v>
      </c>
      <c r="BX243" s="163">
        <f t="shared" si="80"/>
        <v>0</v>
      </c>
      <c r="BY243" s="163">
        <f t="shared" si="80"/>
        <v>0</v>
      </c>
      <c r="BZ243" s="163">
        <f t="shared" si="80"/>
        <v>0</v>
      </c>
      <c r="CA243" s="163">
        <f t="shared" si="80"/>
        <v>0</v>
      </c>
      <c r="CB243" s="163">
        <f t="shared" si="80"/>
        <v>0</v>
      </c>
      <c r="CC243" s="163">
        <f t="shared" si="80"/>
        <v>0</v>
      </c>
      <c r="CD243" s="163">
        <f t="shared" si="80"/>
        <v>0</v>
      </c>
      <c r="CE243" s="163">
        <f t="shared" si="80"/>
        <v>0</v>
      </c>
      <c r="CF243" s="163">
        <f t="shared" si="80"/>
        <v>0</v>
      </c>
      <c r="CG243" s="163">
        <f t="shared" si="80"/>
        <v>0</v>
      </c>
      <c r="CH243" s="163">
        <f t="shared" si="80"/>
        <v>0</v>
      </c>
    </row>
    <row r="244" spans="2:86" ht="24" customHeight="1">
      <c r="B244" s="1173"/>
      <c r="C244" s="330">
        <v>10</v>
      </c>
      <c r="D244" s="622">
        <f>IF(土地取得計画入力!U13=1,土地取得計画入力!C13,"")</f>
        <v>0</v>
      </c>
      <c r="E244" s="352">
        <f>IF(土地取得計画入力!U13=1,土地取得計画入力!D13,0)</f>
        <v>0</v>
      </c>
      <c r="F244" s="353">
        <f>IF(土地取得計画入力!U13=1,土地取得計画入力!E13,0)</f>
        <v>0</v>
      </c>
      <c r="G244" s="60"/>
      <c r="H244" s="60" t="s">
        <v>127</v>
      </c>
      <c r="I244" s="63"/>
      <c r="J244" s="172"/>
      <c r="K244" s="169"/>
      <c r="L244" s="209">
        <f t="shared" si="85"/>
        <v>0</v>
      </c>
      <c r="M244" s="209">
        <f t="shared" si="85"/>
        <v>0</v>
      </c>
      <c r="N244" s="209">
        <f t="shared" si="85"/>
        <v>0</v>
      </c>
      <c r="O244" s="209">
        <f t="shared" si="85"/>
        <v>0</v>
      </c>
      <c r="P244" s="209">
        <f t="shared" si="85"/>
        <v>0</v>
      </c>
      <c r="Q244" s="209">
        <f t="shared" si="85"/>
        <v>0</v>
      </c>
      <c r="R244" s="209">
        <f t="shared" si="85"/>
        <v>0</v>
      </c>
      <c r="S244" s="209">
        <f t="shared" si="85"/>
        <v>0</v>
      </c>
      <c r="T244" s="209">
        <f t="shared" si="84"/>
        <v>0</v>
      </c>
      <c r="U244" s="209">
        <f t="shared" si="84"/>
        <v>0</v>
      </c>
      <c r="V244" s="209">
        <f t="shared" si="84"/>
        <v>0</v>
      </c>
      <c r="W244" s="209">
        <f t="shared" si="84"/>
        <v>0</v>
      </c>
      <c r="X244" s="210">
        <f t="shared" si="84"/>
        <v>0</v>
      </c>
      <c r="Y244" s="211">
        <f t="shared" si="75"/>
        <v>0</v>
      </c>
      <c r="Z244" s="209">
        <f t="shared" si="75"/>
        <v>0</v>
      </c>
      <c r="AA244" s="209">
        <f t="shared" si="75"/>
        <v>0</v>
      </c>
      <c r="AB244" s="209">
        <f t="shared" si="75"/>
        <v>0</v>
      </c>
      <c r="AC244" s="209">
        <f t="shared" si="75"/>
        <v>0</v>
      </c>
      <c r="AD244" s="209">
        <f t="shared" si="75"/>
        <v>0</v>
      </c>
      <c r="AE244" s="209">
        <f t="shared" si="75"/>
        <v>0</v>
      </c>
      <c r="AF244" s="209">
        <f t="shared" si="75"/>
        <v>0</v>
      </c>
      <c r="AG244" s="209">
        <f t="shared" si="75"/>
        <v>0</v>
      </c>
      <c r="AH244" s="209">
        <f t="shared" si="75"/>
        <v>0</v>
      </c>
      <c r="AI244" s="209">
        <f t="shared" si="75"/>
        <v>0</v>
      </c>
      <c r="AJ244" s="209">
        <f t="shared" si="67"/>
        <v>0</v>
      </c>
      <c r="AK244" s="209">
        <f t="shared" si="67"/>
        <v>0</v>
      </c>
      <c r="AL244" s="210">
        <f t="shared" si="67"/>
        <v>0</v>
      </c>
      <c r="AP244" s="53">
        <f t="shared" si="69"/>
        <v>1</v>
      </c>
      <c r="AQ244" s="163" t="e">
        <f t="shared" si="81"/>
        <v>#NUM!</v>
      </c>
      <c r="AR244" s="53">
        <f t="shared" si="82"/>
        <v>0</v>
      </c>
      <c r="AS244" s="53">
        <f t="shared" si="82"/>
        <v>-1</v>
      </c>
      <c r="AT244" s="53">
        <f t="shared" si="82"/>
        <v>-1</v>
      </c>
      <c r="AU244" s="53">
        <f t="shared" si="82"/>
        <v>-1</v>
      </c>
      <c r="AV244" s="53">
        <f t="shared" si="82"/>
        <v>-1</v>
      </c>
      <c r="AW244" s="53">
        <f t="shared" si="82"/>
        <v>-1</v>
      </c>
      <c r="AX244" s="53">
        <f t="shared" si="82"/>
        <v>-1</v>
      </c>
      <c r="AY244" s="53">
        <f t="shared" si="82"/>
        <v>-1</v>
      </c>
      <c r="AZ244" s="53">
        <f t="shared" si="82"/>
        <v>-1</v>
      </c>
      <c r="BA244" s="53">
        <f t="shared" si="82"/>
        <v>-1</v>
      </c>
      <c r="BB244" s="53">
        <f t="shared" si="82"/>
        <v>-1</v>
      </c>
      <c r="BC244" s="53">
        <f t="shared" si="82"/>
        <v>-1</v>
      </c>
      <c r="BD244" s="53">
        <f t="shared" si="82"/>
        <v>-1</v>
      </c>
      <c r="BE244" s="53">
        <f t="shared" si="82"/>
        <v>-1</v>
      </c>
      <c r="BG244" s="65">
        <f t="shared" si="83"/>
        <v>0</v>
      </c>
      <c r="BH244" s="65">
        <f t="shared" si="83"/>
        <v>-1</v>
      </c>
      <c r="BI244" s="65">
        <f t="shared" si="83"/>
        <v>-1</v>
      </c>
      <c r="BJ244" s="65">
        <f t="shared" si="83"/>
        <v>-1</v>
      </c>
      <c r="BK244" s="65">
        <f t="shared" si="83"/>
        <v>-1</v>
      </c>
      <c r="BL244" s="65">
        <f t="shared" si="83"/>
        <v>-1</v>
      </c>
      <c r="BM244" s="65">
        <f t="shared" si="83"/>
        <v>-1</v>
      </c>
      <c r="BN244" s="65">
        <f t="shared" si="83"/>
        <v>-1</v>
      </c>
      <c r="BO244" s="65">
        <f t="shared" si="83"/>
        <v>-1</v>
      </c>
      <c r="BP244" s="65">
        <f t="shared" si="83"/>
        <v>-1</v>
      </c>
      <c r="BQ244" s="65">
        <f t="shared" si="83"/>
        <v>-1</v>
      </c>
      <c r="BR244" s="65">
        <f t="shared" si="83"/>
        <v>-1</v>
      </c>
      <c r="BS244" s="65">
        <f t="shared" si="83"/>
        <v>-1</v>
      </c>
      <c r="BT244" s="65">
        <f t="shared" si="83"/>
        <v>-1</v>
      </c>
      <c r="BV244" s="163">
        <f t="shared" si="80"/>
        <v>0</v>
      </c>
      <c r="BW244" s="163">
        <f t="shared" si="80"/>
        <v>0</v>
      </c>
      <c r="BX244" s="163">
        <f t="shared" si="80"/>
        <v>0</v>
      </c>
      <c r="BY244" s="163">
        <f t="shared" si="80"/>
        <v>0</v>
      </c>
      <c r="BZ244" s="163">
        <f t="shared" si="80"/>
        <v>0</v>
      </c>
      <c r="CA244" s="163">
        <f t="shared" si="80"/>
        <v>0</v>
      </c>
      <c r="CB244" s="163">
        <f t="shared" si="80"/>
        <v>0</v>
      </c>
      <c r="CC244" s="163">
        <f t="shared" si="80"/>
        <v>0</v>
      </c>
      <c r="CD244" s="163">
        <f t="shared" si="80"/>
        <v>0</v>
      </c>
      <c r="CE244" s="163">
        <f t="shared" si="80"/>
        <v>0</v>
      </c>
      <c r="CF244" s="163">
        <f t="shared" si="80"/>
        <v>0</v>
      </c>
      <c r="CG244" s="163">
        <f t="shared" si="80"/>
        <v>0</v>
      </c>
      <c r="CH244" s="163">
        <f t="shared" si="80"/>
        <v>0</v>
      </c>
    </row>
    <row r="245" spans="2:86" ht="24" customHeight="1">
      <c r="B245" s="1173"/>
      <c r="C245" s="330">
        <v>11</v>
      </c>
      <c r="D245" s="622">
        <f>IF(土地取得計画入力!U14=1,土地取得計画入力!C14,"")</f>
        <v>0</v>
      </c>
      <c r="E245" s="352">
        <f>IF(土地取得計画入力!U14=1,土地取得計画入力!D14,0)</f>
        <v>0</v>
      </c>
      <c r="F245" s="353">
        <f>IF(土地取得計画入力!U14=1,土地取得計画入力!E14,0)</f>
        <v>0</v>
      </c>
      <c r="G245" s="60"/>
      <c r="H245" s="60" t="s">
        <v>127</v>
      </c>
      <c r="I245" s="63"/>
      <c r="J245" s="172"/>
      <c r="K245" s="169"/>
      <c r="L245" s="209">
        <f t="shared" si="85"/>
        <v>0</v>
      </c>
      <c r="M245" s="209">
        <f t="shared" si="85"/>
        <v>0</v>
      </c>
      <c r="N245" s="209">
        <f t="shared" si="85"/>
        <v>0</v>
      </c>
      <c r="O245" s="209">
        <f t="shared" si="85"/>
        <v>0</v>
      </c>
      <c r="P245" s="209">
        <f t="shared" si="85"/>
        <v>0</v>
      </c>
      <c r="Q245" s="209">
        <f t="shared" si="85"/>
        <v>0</v>
      </c>
      <c r="R245" s="209">
        <f t="shared" si="85"/>
        <v>0</v>
      </c>
      <c r="S245" s="209">
        <f t="shared" si="85"/>
        <v>0</v>
      </c>
      <c r="T245" s="209">
        <f t="shared" si="84"/>
        <v>0</v>
      </c>
      <c r="U245" s="209">
        <f t="shared" si="84"/>
        <v>0</v>
      </c>
      <c r="V245" s="209">
        <f t="shared" si="84"/>
        <v>0</v>
      </c>
      <c r="W245" s="209">
        <f t="shared" si="84"/>
        <v>0</v>
      </c>
      <c r="X245" s="210">
        <f t="shared" si="84"/>
        <v>0</v>
      </c>
      <c r="Y245" s="211">
        <f t="shared" si="75"/>
        <v>0</v>
      </c>
      <c r="Z245" s="209">
        <f t="shared" si="75"/>
        <v>0</v>
      </c>
      <c r="AA245" s="209">
        <f t="shared" ref="AA245:AL266" si="86">IF($AP245=1,IF(AT245&lt;1,0,IF(AT245&gt;($G245-$J245),0,IF(AT245=($G245-$J245),BW245,$AQ245-M245))),IF(AT245&lt;1,0,IF(AT245&gt;($G245-$J245),0,IF(AT245=($G245-$J245),BS245,$F245/($G245-$J245)))))</f>
        <v>0</v>
      </c>
      <c r="AB245" s="209">
        <f t="shared" si="86"/>
        <v>0</v>
      </c>
      <c r="AC245" s="209">
        <f t="shared" si="86"/>
        <v>0</v>
      </c>
      <c r="AD245" s="209">
        <f t="shared" si="86"/>
        <v>0</v>
      </c>
      <c r="AE245" s="209">
        <f t="shared" si="86"/>
        <v>0</v>
      </c>
      <c r="AF245" s="209">
        <f t="shared" si="86"/>
        <v>0</v>
      </c>
      <c r="AG245" s="209">
        <f t="shared" si="86"/>
        <v>0</v>
      </c>
      <c r="AH245" s="209">
        <f t="shared" si="86"/>
        <v>0</v>
      </c>
      <c r="AI245" s="209">
        <f t="shared" si="86"/>
        <v>0</v>
      </c>
      <c r="AJ245" s="209">
        <f t="shared" si="67"/>
        <v>0</v>
      </c>
      <c r="AK245" s="209">
        <f t="shared" si="67"/>
        <v>0</v>
      </c>
      <c r="AL245" s="210">
        <f t="shared" si="67"/>
        <v>0</v>
      </c>
      <c r="AP245" s="53">
        <f t="shared" si="69"/>
        <v>1</v>
      </c>
      <c r="AQ245" s="163" t="e">
        <f t="shared" si="81"/>
        <v>#NUM!</v>
      </c>
      <c r="AR245" s="53">
        <f t="shared" si="82"/>
        <v>0</v>
      </c>
      <c r="AS245" s="53">
        <f t="shared" si="82"/>
        <v>-1</v>
      </c>
      <c r="AT245" s="53">
        <f t="shared" si="82"/>
        <v>-1</v>
      </c>
      <c r="AU245" s="53">
        <f t="shared" si="82"/>
        <v>-1</v>
      </c>
      <c r="AV245" s="53">
        <f t="shared" si="82"/>
        <v>-1</v>
      </c>
      <c r="AW245" s="53">
        <f t="shared" si="82"/>
        <v>-1</v>
      </c>
      <c r="AX245" s="53">
        <f t="shared" si="82"/>
        <v>-1</v>
      </c>
      <c r="AY245" s="53">
        <f t="shared" si="82"/>
        <v>-1</v>
      </c>
      <c r="AZ245" s="53">
        <f t="shared" si="82"/>
        <v>-1</v>
      </c>
      <c r="BA245" s="53">
        <f t="shared" si="82"/>
        <v>-1</v>
      </c>
      <c r="BB245" s="53">
        <f t="shared" si="82"/>
        <v>-1</v>
      </c>
      <c r="BC245" s="53">
        <f t="shared" si="82"/>
        <v>-1</v>
      </c>
      <c r="BD245" s="53">
        <f t="shared" si="82"/>
        <v>-1</v>
      </c>
      <c r="BE245" s="53">
        <f t="shared" si="82"/>
        <v>-1</v>
      </c>
      <c r="BG245" s="65">
        <f t="shared" si="83"/>
        <v>0</v>
      </c>
      <c r="BH245" s="65">
        <f t="shared" si="83"/>
        <v>-1</v>
      </c>
      <c r="BI245" s="65">
        <f t="shared" si="83"/>
        <v>-1</v>
      </c>
      <c r="BJ245" s="65">
        <f t="shared" si="83"/>
        <v>-1</v>
      </c>
      <c r="BK245" s="65">
        <f t="shared" si="83"/>
        <v>-1</v>
      </c>
      <c r="BL245" s="65">
        <f t="shared" si="83"/>
        <v>-1</v>
      </c>
      <c r="BM245" s="65">
        <f t="shared" si="83"/>
        <v>-1</v>
      </c>
      <c r="BN245" s="65">
        <f t="shared" si="83"/>
        <v>-1</v>
      </c>
      <c r="BO245" s="65">
        <f t="shared" si="83"/>
        <v>-1</v>
      </c>
      <c r="BP245" s="65">
        <f t="shared" si="83"/>
        <v>-1</v>
      </c>
      <c r="BQ245" s="65">
        <f t="shared" si="83"/>
        <v>-1</v>
      </c>
      <c r="BR245" s="65">
        <f t="shared" si="83"/>
        <v>-1</v>
      </c>
      <c r="BS245" s="65">
        <f t="shared" si="83"/>
        <v>-1</v>
      </c>
      <c r="BT245" s="65">
        <f t="shared" si="83"/>
        <v>-1</v>
      </c>
      <c r="BV245" s="163">
        <f t="shared" si="80"/>
        <v>0</v>
      </c>
      <c r="BW245" s="163">
        <f t="shared" si="80"/>
        <v>0</v>
      </c>
      <c r="BX245" s="163">
        <f t="shared" si="80"/>
        <v>0</v>
      </c>
      <c r="BY245" s="163">
        <f t="shared" si="80"/>
        <v>0</v>
      </c>
      <c r="BZ245" s="163">
        <f t="shared" si="80"/>
        <v>0</v>
      </c>
      <c r="CA245" s="163">
        <f t="shared" si="80"/>
        <v>0</v>
      </c>
      <c r="CB245" s="163">
        <f t="shared" si="80"/>
        <v>0</v>
      </c>
      <c r="CC245" s="163">
        <f t="shared" si="80"/>
        <v>0</v>
      </c>
      <c r="CD245" s="163">
        <f t="shared" si="80"/>
        <v>0</v>
      </c>
      <c r="CE245" s="163">
        <f t="shared" si="80"/>
        <v>0</v>
      </c>
      <c r="CF245" s="163">
        <f t="shared" si="80"/>
        <v>0</v>
      </c>
      <c r="CG245" s="163">
        <f t="shared" si="80"/>
        <v>0</v>
      </c>
      <c r="CH245" s="163">
        <f t="shared" si="80"/>
        <v>0</v>
      </c>
    </row>
    <row r="246" spans="2:86" ht="24" customHeight="1">
      <c r="B246" s="1173"/>
      <c r="C246" s="330">
        <v>12</v>
      </c>
      <c r="D246" s="622">
        <f>IF(土地取得計画入力!U15=1,土地取得計画入力!C15,"")</f>
        <v>0</v>
      </c>
      <c r="E246" s="352">
        <f>IF(土地取得計画入力!U15=1,土地取得計画入力!D15,0)</f>
        <v>0</v>
      </c>
      <c r="F246" s="353">
        <f>IF(土地取得計画入力!U15=1,土地取得計画入力!E15,0)</f>
        <v>0</v>
      </c>
      <c r="G246" s="60"/>
      <c r="H246" s="60" t="s">
        <v>127</v>
      </c>
      <c r="I246" s="63"/>
      <c r="J246" s="172"/>
      <c r="K246" s="169"/>
      <c r="L246" s="209">
        <f t="shared" si="85"/>
        <v>0</v>
      </c>
      <c r="M246" s="209">
        <f t="shared" si="85"/>
        <v>0</v>
      </c>
      <c r="N246" s="209">
        <f t="shared" si="85"/>
        <v>0</v>
      </c>
      <c r="O246" s="209">
        <f t="shared" si="85"/>
        <v>0</v>
      </c>
      <c r="P246" s="209">
        <f t="shared" si="85"/>
        <v>0</v>
      </c>
      <c r="Q246" s="209">
        <f t="shared" si="85"/>
        <v>0</v>
      </c>
      <c r="R246" s="209">
        <f t="shared" si="85"/>
        <v>0</v>
      </c>
      <c r="S246" s="209">
        <f t="shared" si="85"/>
        <v>0</v>
      </c>
      <c r="T246" s="209">
        <f t="shared" si="84"/>
        <v>0</v>
      </c>
      <c r="U246" s="209">
        <f t="shared" si="84"/>
        <v>0</v>
      </c>
      <c r="V246" s="209">
        <f t="shared" si="84"/>
        <v>0</v>
      </c>
      <c r="W246" s="209">
        <f t="shared" si="84"/>
        <v>0</v>
      </c>
      <c r="X246" s="210">
        <f t="shared" si="84"/>
        <v>0</v>
      </c>
      <c r="Y246" s="211">
        <f t="shared" ref="Y246:AF282" si="87">IF($AP246=1,IF(AR246&lt;1,0,IF(AR246&gt;($G246-$J246),0,IF(AR246=($G246-$J246),BU246,$AQ246-K246))),IF(AR246&lt;1,0,IF(AR246&gt;($G246-$J246),0,IF(AR246=($G246-$J246),BQ246,$F246/($G246-$J246)))))</f>
        <v>0</v>
      </c>
      <c r="Z246" s="209">
        <f t="shared" si="87"/>
        <v>0</v>
      </c>
      <c r="AA246" s="209">
        <f t="shared" si="86"/>
        <v>0</v>
      </c>
      <c r="AB246" s="209">
        <f t="shared" si="86"/>
        <v>0</v>
      </c>
      <c r="AC246" s="209">
        <f t="shared" si="86"/>
        <v>0</v>
      </c>
      <c r="AD246" s="209">
        <f t="shared" si="86"/>
        <v>0</v>
      </c>
      <c r="AE246" s="209">
        <f t="shared" si="86"/>
        <v>0</v>
      </c>
      <c r="AF246" s="209">
        <f t="shared" si="86"/>
        <v>0</v>
      </c>
      <c r="AG246" s="209">
        <f t="shared" si="86"/>
        <v>0</v>
      </c>
      <c r="AH246" s="209">
        <f t="shared" si="86"/>
        <v>0</v>
      </c>
      <c r="AI246" s="209">
        <f t="shared" si="86"/>
        <v>0</v>
      </c>
      <c r="AJ246" s="209">
        <f t="shared" si="86"/>
        <v>0</v>
      </c>
      <c r="AK246" s="209">
        <f t="shared" si="86"/>
        <v>0</v>
      </c>
      <c r="AL246" s="210">
        <f t="shared" si="86"/>
        <v>0</v>
      </c>
      <c r="AP246" s="53">
        <f t="shared" si="69"/>
        <v>1</v>
      </c>
      <c r="AQ246" s="163" t="e">
        <f t="shared" si="81"/>
        <v>#NUM!</v>
      </c>
      <c r="AR246" s="53">
        <f t="shared" si="82"/>
        <v>0</v>
      </c>
      <c r="AS246" s="53">
        <f t="shared" si="82"/>
        <v>-1</v>
      </c>
      <c r="AT246" s="53">
        <f t="shared" si="82"/>
        <v>-1</v>
      </c>
      <c r="AU246" s="53">
        <f t="shared" si="82"/>
        <v>-1</v>
      </c>
      <c r="AV246" s="53">
        <f t="shared" si="82"/>
        <v>-1</v>
      </c>
      <c r="AW246" s="53">
        <f t="shared" si="82"/>
        <v>-1</v>
      </c>
      <c r="AX246" s="53">
        <f t="shared" si="82"/>
        <v>-1</v>
      </c>
      <c r="AY246" s="53">
        <f t="shared" si="82"/>
        <v>-1</v>
      </c>
      <c r="AZ246" s="53">
        <f t="shared" si="82"/>
        <v>-1</v>
      </c>
      <c r="BA246" s="53">
        <f t="shared" si="82"/>
        <v>-1</v>
      </c>
      <c r="BB246" s="53">
        <f t="shared" si="82"/>
        <v>-1</v>
      </c>
      <c r="BC246" s="53">
        <f t="shared" si="82"/>
        <v>-1</v>
      </c>
      <c r="BD246" s="53">
        <f t="shared" si="82"/>
        <v>-1</v>
      </c>
      <c r="BE246" s="53">
        <f t="shared" si="82"/>
        <v>-1</v>
      </c>
      <c r="BG246" s="65">
        <f t="shared" si="83"/>
        <v>0</v>
      </c>
      <c r="BH246" s="65">
        <f t="shared" si="83"/>
        <v>-1</v>
      </c>
      <c r="BI246" s="65">
        <f t="shared" si="83"/>
        <v>-1</v>
      </c>
      <c r="BJ246" s="65">
        <f t="shared" si="83"/>
        <v>-1</v>
      </c>
      <c r="BK246" s="65">
        <f t="shared" si="83"/>
        <v>-1</v>
      </c>
      <c r="BL246" s="65">
        <f t="shared" si="83"/>
        <v>-1</v>
      </c>
      <c r="BM246" s="65">
        <f t="shared" si="83"/>
        <v>-1</v>
      </c>
      <c r="BN246" s="65">
        <f t="shared" si="83"/>
        <v>-1</v>
      </c>
      <c r="BO246" s="65">
        <f t="shared" si="83"/>
        <v>-1</v>
      </c>
      <c r="BP246" s="65">
        <f t="shared" si="83"/>
        <v>-1</v>
      </c>
      <c r="BQ246" s="65">
        <f t="shared" si="83"/>
        <v>-1</v>
      </c>
      <c r="BR246" s="65">
        <f t="shared" si="83"/>
        <v>-1</v>
      </c>
      <c r="BS246" s="65">
        <f t="shared" si="83"/>
        <v>-1</v>
      </c>
      <c r="BT246" s="65">
        <f t="shared" si="83"/>
        <v>-1</v>
      </c>
      <c r="BV246" s="163">
        <f t="shared" si="80"/>
        <v>0</v>
      </c>
      <c r="BW246" s="163">
        <f t="shared" si="80"/>
        <v>0</v>
      </c>
      <c r="BX246" s="163">
        <f t="shared" si="80"/>
        <v>0</v>
      </c>
      <c r="BY246" s="163">
        <f t="shared" si="80"/>
        <v>0</v>
      </c>
      <c r="BZ246" s="163">
        <f t="shared" si="80"/>
        <v>0</v>
      </c>
      <c r="CA246" s="163">
        <f t="shared" si="80"/>
        <v>0</v>
      </c>
      <c r="CB246" s="163">
        <f t="shared" si="80"/>
        <v>0</v>
      </c>
      <c r="CC246" s="163">
        <f t="shared" si="80"/>
        <v>0</v>
      </c>
      <c r="CD246" s="163">
        <f t="shared" si="80"/>
        <v>0</v>
      </c>
      <c r="CE246" s="163">
        <f t="shared" si="80"/>
        <v>0</v>
      </c>
      <c r="CF246" s="163">
        <f t="shared" si="80"/>
        <v>0</v>
      </c>
      <c r="CG246" s="163">
        <f t="shared" si="80"/>
        <v>0</v>
      </c>
      <c r="CH246" s="163">
        <f t="shared" si="80"/>
        <v>0</v>
      </c>
    </row>
    <row r="247" spans="2:86" ht="24" customHeight="1">
      <c r="B247" s="1173"/>
      <c r="C247" s="330">
        <v>13</v>
      </c>
      <c r="D247" s="622">
        <f>IF(土地取得計画入力!U16=1,土地取得計画入力!C16,"")</f>
        <v>0</v>
      </c>
      <c r="E247" s="352">
        <f>IF(土地取得計画入力!U16=1,土地取得計画入力!D16,0)</f>
        <v>0</v>
      </c>
      <c r="F247" s="353">
        <f>IF(土地取得計画入力!U16=1,土地取得計画入力!E16,0)</f>
        <v>0</v>
      </c>
      <c r="G247" s="60"/>
      <c r="H247" s="60" t="s">
        <v>127</v>
      </c>
      <c r="I247" s="63"/>
      <c r="J247" s="172"/>
      <c r="K247" s="169"/>
      <c r="L247" s="209">
        <f t="shared" si="85"/>
        <v>0</v>
      </c>
      <c r="M247" s="209">
        <f t="shared" si="85"/>
        <v>0</v>
      </c>
      <c r="N247" s="209">
        <f t="shared" si="85"/>
        <v>0</v>
      </c>
      <c r="O247" s="209">
        <f t="shared" si="85"/>
        <v>0</v>
      </c>
      <c r="P247" s="209">
        <f t="shared" si="85"/>
        <v>0</v>
      </c>
      <c r="Q247" s="209">
        <f t="shared" si="85"/>
        <v>0</v>
      </c>
      <c r="R247" s="209">
        <f t="shared" si="85"/>
        <v>0</v>
      </c>
      <c r="S247" s="209">
        <f t="shared" si="85"/>
        <v>0</v>
      </c>
      <c r="T247" s="209">
        <f t="shared" si="84"/>
        <v>0</v>
      </c>
      <c r="U247" s="209">
        <f t="shared" si="84"/>
        <v>0</v>
      </c>
      <c r="V247" s="209">
        <f t="shared" si="84"/>
        <v>0</v>
      </c>
      <c r="W247" s="209">
        <f t="shared" si="84"/>
        <v>0</v>
      </c>
      <c r="X247" s="210">
        <f t="shared" si="84"/>
        <v>0</v>
      </c>
      <c r="Y247" s="211">
        <f t="shared" si="87"/>
        <v>0</v>
      </c>
      <c r="Z247" s="209">
        <f t="shared" si="87"/>
        <v>0</v>
      </c>
      <c r="AA247" s="209">
        <f t="shared" si="86"/>
        <v>0</v>
      </c>
      <c r="AB247" s="209">
        <f t="shared" si="86"/>
        <v>0</v>
      </c>
      <c r="AC247" s="209">
        <f t="shared" si="86"/>
        <v>0</v>
      </c>
      <c r="AD247" s="209">
        <f t="shared" si="86"/>
        <v>0</v>
      </c>
      <c r="AE247" s="209">
        <f t="shared" si="86"/>
        <v>0</v>
      </c>
      <c r="AF247" s="209">
        <f t="shared" si="86"/>
        <v>0</v>
      </c>
      <c r="AG247" s="209">
        <f t="shared" si="86"/>
        <v>0</v>
      </c>
      <c r="AH247" s="209">
        <f t="shared" si="86"/>
        <v>0</v>
      </c>
      <c r="AI247" s="209">
        <f t="shared" si="86"/>
        <v>0</v>
      </c>
      <c r="AJ247" s="209">
        <f t="shared" si="86"/>
        <v>0</v>
      </c>
      <c r="AK247" s="209">
        <f t="shared" si="86"/>
        <v>0</v>
      </c>
      <c r="AL247" s="210">
        <f t="shared" si="86"/>
        <v>0</v>
      </c>
      <c r="AP247" s="53">
        <f t="shared" si="69"/>
        <v>1</v>
      </c>
      <c r="AQ247" s="163" t="e">
        <f t="shared" si="81"/>
        <v>#NUM!</v>
      </c>
      <c r="AR247" s="53">
        <f t="shared" si="82"/>
        <v>0</v>
      </c>
      <c r="AS247" s="53">
        <f t="shared" si="82"/>
        <v>-1</v>
      </c>
      <c r="AT247" s="53">
        <f t="shared" si="82"/>
        <v>-1</v>
      </c>
      <c r="AU247" s="53">
        <f t="shared" si="82"/>
        <v>-1</v>
      </c>
      <c r="AV247" s="53">
        <f t="shared" si="82"/>
        <v>-1</v>
      </c>
      <c r="AW247" s="53">
        <f t="shared" si="82"/>
        <v>-1</v>
      </c>
      <c r="AX247" s="53">
        <f t="shared" si="82"/>
        <v>-1</v>
      </c>
      <c r="AY247" s="53">
        <f t="shared" si="82"/>
        <v>-1</v>
      </c>
      <c r="AZ247" s="53">
        <f t="shared" si="82"/>
        <v>-1</v>
      </c>
      <c r="BA247" s="53">
        <f t="shared" si="82"/>
        <v>-1</v>
      </c>
      <c r="BB247" s="53">
        <f t="shared" si="82"/>
        <v>-1</v>
      </c>
      <c r="BC247" s="53">
        <f t="shared" si="82"/>
        <v>-1</v>
      </c>
      <c r="BD247" s="53">
        <f t="shared" si="82"/>
        <v>-1</v>
      </c>
      <c r="BE247" s="53">
        <f t="shared" si="82"/>
        <v>-1</v>
      </c>
      <c r="BG247" s="65">
        <f t="shared" si="83"/>
        <v>0</v>
      </c>
      <c r="BH247" s="65">
        <f t="shared" si="83"/>
        <v>-1</v>
      </c>
      <c r="BI247" s="65">
        <f t="shared" si="83"/>
        <v>-1</v>
      </c>
      <c r="BJ247" s="65">
        <f t="shared" si="83"/>
        <v>-1</v>
      </c>
      <c r="BK247" s="65">
        <f t="shared" si="83"/>
        <v>-1</v>
      </c>
      <c r="BL247" s="65">
        <f t="shared" si="83"/>
        <v>-1</v>
      </c>
      <c r="BM247" s="65">
        <f t="shared" si="83"/>
        <v>-1</v>
      </c>
      <c r="BN247" s="65">
        <f t="shared" si="83"/>
        <v>-1</v>
      </c>
      <c r="BO247" s="65">
        <f t="shared" si="83"/>
        <v>-1</v>
      </c>
      <c r="BP247" s="65">
        <f t="shared" si="83"/>
        <v>-1</v>
      </c>
      <c r="BQ247" s="65">
        <f t="shared" si="83"/>
        <v>-1</v>
      </c>
      <c r="BR247" s="65">
        <f t="shared" si="83"/>
        <v>-1</v>
      </c>
      <c r="BS247" s="65">
        <f t="shared" si="83"/>
        <v>-1</v>
      </c>
      <c r="BT247" s="65">
        <f t="shared" si="83"/>
        <v>-1</v>
      </c>
      <c r="BV247" s="163">
        <f t="shared" si="80"/>
        <v>0</v>
      </c>
      <c r="BW247" s="163">
        <f t="shared" si="80"/>
        <v>0</v>
      </c>
      <c r="BX247" s="163">
        <f t="shared" si="80"/>
        <v>0</v>
      </c>
      <c r="BY247" s="163">
        <f t="shared" si="80"/>
        <v>0</v>
      </c>
      <c r="BZ247" s="163">
        <f t="shared" si="80"/>
        <v>0</v>
      </c>
      <c r="CA247" s="163">
        <f t="shared" si="80"/>
        <v>0</v>
      </c>
      <c r="CB247" s="163">
        <f t="shared" si="80"/>
        <v>0</v>
      </c>
      <c r="CC247" s="163">
        <f t="shared" si="80"/>
        <v>0</v>
      </c>
      <c r="CD247" s="163">
        <f t="shared" si="80"/>
        <v>0</v>
      </c>
      <c r="CE247" s="163">
        <f t="shared" si="80"/>
        <v>0</v>
      </c>
      <c r="CF247" s="163">
        <f t="shared" si="80"/>
        <v>0</v>
      </c>
      <c r="CG247" s="163">
        <f t="shared" si="80"/>
        <v>0</v>
      </c>
      <c r="CH247" s="163">
        <f t="shared" si="80"/>
        <v>0</v>
      </c>
    </row>
    <row r="248" spans="2:86" ht="24" customHeight="1">
      <c r="B248" s="1173"/>
      <c r="C248" s="330">
        <v>14</v>
      </c>
      <c r="D248" s="622">
        <f>IF(土地取得計画入力!U17=1,土地取得計画入力!C17,"")</f>
        <v>0</v>
      </c>
      <c r="E248" s="352">
        <f>IF(土地取得計画入力!U17=1,土地取得計画入力!D17,0)</f>
        <v>0</v>
      </c>
      <c r="F248" s="353">
        <f>IF(土地取得計画入力!U17=1,土地取得計画入力!E17,0)</f>
        <v>0</v>
      </c>
      <c r="G248" s="60"/>
      <c r="H248" s="60" t="s">
        <v>127</v>
      </c>
      <c r="I248" s="63"/>
      <c r="J248" s="172"/>
      <c r="K248" s="169"/>
      <c r="L248" s="209">
        <f t="shared" si="85"/>
        <v>0</v>
      </c>
      <c r="M248" s="209">
        <f t="shared" si="85"/>
        <v>0</v>
      </c>
      <c r="N248" s="209">
        <f t="shared" si="85"/>
        <v>0</v>
      </c>
      <c r="O248" s="209">
        <f t="shared" si="85"/>
        <v>0</v>
      </c>
      <c r="P248" s="209">
        <f t="shared" si="85"/>
        <v>0</v>
      </c>
      <c r="Q248" s="209">
        <f t="shared" si="85"/>
        <v>0</v>
      </c>
      <c r="R248" s="209">
        <f t="shared" si="85"/>
        <v>0</v>
      </c>
      <c r="S248" s="209">
        <f t="shared" si="85"/>
        <v>0</v>
      </c>
      <c r="T248" s="209">
        <f t="shared" si="84"/>
        <v>0</v>
      </c>
      <c r="U248" s="209">
        <f t="shared" si="84"/>
        <v>0</v>
      </c>
      <c r="V248" s="209">
        <f t="shared" si="84"/>
        <v>0</v>
      </c>
      <c r="W248" s="209">
        <f t="shared" si="84"/>
        <v>0</v>
      </c>
      <c r="X248" s="210">
        <f t="shared" si="84"/>
        <v>0</v>
      </c>
      <c r="Y248" s="211">
        <f t="shared" si="87"/>
        <v>0</v>
      </c>
      <c r="Z248" s="209">
        <f t="shared" si="87"/>
        <v>0</v>
      </c>
      <c r="AA248" s="209">
        <f t="shared" si="86"/>
        <v>0</v>
      </c>
      <c r="AB248" s="209">
        <f t="shared" si="86"/>
        <v>0</v>
      </c>
      <c r="AC248" s="209">
        <f t="shared" si="86"/>
        <v>0</v>
      </c>
      <c r="AD248" s="209">
        <f t="shared" si="86"/>
        <v>0</v>
      </c>
      <c r="AE248" s="209">
        <f t="shared" si="86"/>
        <v>0</v>
      </c>
      <c r="AF248" s="209">
        <f t="shared" si="86"/>
        <v>0</v>
      </c>
      <c r="AG248" s="209">
        <f t="shared" si="86"/>
        <v>0</v>
      </c>
      <c r="AH248" s="209">
        <f t="shared" si="86"/>
        <v>0</v>
      </c>
      <c r="AI248" s="209">
        <f t="shared" si="86"/>
        <v>0</v>
      </c>
      <c r="AJ248" s="209">
        <f t="shared" si="86"/>
        <v>0</v>
      </c>
      <c r="AK248" s="209">
        <f t="shared" si="86"/>
        <v>0</v>
      </c>
      <c r="AL248" s="210">
        <f t="shared" si="86"/>
        <v>0</v>
      </c>
      <c r="AP248" s="53">
        <f t="shared" si="69"/>
        <v>1</v>
      </c>
      <c r="AQ248" s="163" t="e">
        <f t="shared" si="81"/>
        <v>#NUM!</v>
      </c>
      <c r="AR248" s="53">
        <f t="shared" si="82"/>
        <v>0</v>
      </c>
      <c r="AS248" s="53">
        <f t="shared" si="82"/>
        <v>-1</v>
      </c>
      <c r="AT248" s="53">
        <f t="shared" si="82"/>
        <v>-1</v>
      </c>
      <c r="AU248" s="53">
        <f t="shared" si="82"/>
        <v>-1</v>
      </c>
      <c r="AV248" s="53">
        <f t="shared" si="82"/>
        <v>-1</v>
      </c>
      <c r="AW248" s="53">
        <f t="shared" si="82"/>
        <v>-1</v>
      </c>
      <c r="AX248" s="53">
        <f t="shared" si="82"/>
        <v>-1</v>
      </c>
      <c r="AY248" s="53">
        <f t="shared" si="82"/>
        <v>-1</v>
      </c>
      <c r="AZ248" s="53">
        <f t="shared" si="82"/>
        <v>-1</v>
      </c>
      <c r="BA248" s="53">
        <f t="shared" si="82"/>
        <v>-1</v>
      </c>
      <c r="BB248" s="53">
        <f t="shared" si="82"/>
        <v>-1</v>
      </c>
      <c r="BC248" s="53">
        <f t="shared" si="82"/>
        <v>-1</v>
      </c>
      <c r="BD248" s="53">
        <f t="shared" si="82"/>
        <v>-1</v>
      </c>
      <c r="BE248" s="53">
        <f t="shared" si="82"/>
        <v>-1</v>
      </c>
      <c r="BG248" s="65">
        <f t="shared" si="83"/>
        <v>0</v>
      </c>
      <c r="BH248" s="65">
        <f t="shared" si="83"/>
        <v>-1</v>
      </c>
      <c r="BI248" s="65">
        <f t="shared" si="83"/>
        <v>-1</v>
      </c>
      <c r="BJ248" s="65">
        <f t="shared" si="83"/>
        <v>-1</v>
      </c>
      <c r="BK248" s="65">
        <f t="shared" si="83"/>
        <v>-1</v>
      </c>
      <c r="BL248" s="65">
        <f t="shared" si="83"/>
        <v>-1</v>
      </c>
      <c r="BM248" s="65">
        <f t="shared" si="83"/>
        <v>-1</v>
      </c>
      <c r="BN248" s="65">
        <f t="shared" si="83"/>
        <v>-1</v>
      </c>
      <c r="BO248" s="65">
        <f t="shared" si="83"/>
        <v>-1</v>
      </c>
      <c r="BP248" s="65">
        <f t="shared" si="83"/>
        <v>-1</v>
      </c>
      <c r="BQ248" s="65">
        <f t="shared" si="83"/>
        <v>-1</v>
      </c>
      <c r="BR248" s="65">
        <f t="shared" si="83"/>
        <v>-1</v>
      </c>
      <c r="BS248" s="65">
        <f t="shared" si="83"/>
        <v>-1</v>
      </c>
      <c r="BT248" s="65">
        <f t="shared" si="83"/>
        <v>-1</v>
      </c>
      <c r="BV248" s="163">
        <f t="shared" ref="BV248:CH263" si="88">IF(BG248&lt;0,0,IF(BG248=0,$F248,BU248-Y248))</f>
        <v>0</v>
      </c>
      <c r="BW248" s="163">
        <f t="shared" si="88"/>
        <v>0</v>
      </c>
      <c r="BX248" s="163">
        <f t="shared" si="88"/>
        <v>0</v>
      </c>
      <c r="BY248" s="163">
        <f t="shared" si="88"/>
        <v>0</v>
      </c>
      <c r="BZ248" s="163">
        <f t="shared" si="88"/>
        <v>0</v>
      </c>
      <c r="CA248" s="163">
        <f t="shared" si="88"/>
        <v>0</v>
      </c>
      <c r="CB248" s="163">
        <f t="shared" si="88"/>
        <v>0</v>
      </c>
      <c r="CC248" s="163">
        <f t="shared" si="88"/>
        <v>0</v>
      </c>
      <c r="CD248" s="163">
        <f t="shared" si="88"/>
        <v>0</v>
      </c>
      <c r="CE248" s="163">
        <f t="shared" si="88"/>
        <v>0</v>
      </c>
      <c r="CF248" s="163">
        <f t="shared" si="88"/>
        <v>0</v>
      </c>
      <c r="CG248" s="163">
        <f t="shared" si="88"/>
        <v>0</v>
      </c>
      <c r="CH248" s="163">
        <f t="shared" si="88"/>
        <v>0</v>
      </c>
    </row>
    <row r="249" spans="2:86" ht="24" customHeight="1">
      <c r="B249" s="1173"/>
      <c r="C249" s="330">
        <v>15</v>
      </c>
      <c r="D249" s="622">
        <f>IF(土地取得計画入力!U18=1,土地取得計画入力!C18,"")</f>
        <v>0</v>
      </c>
      <c r="E249" s="352">
        <f>IF(土地取得計画入力!U18=1,土地取得計画入力!D18,0)</f>
        <v>0</v>
      </c>
      <c r="F249" s="353">
        <f>IF(土地取得計画入力!U18=1,土地取得計画入力!E18,0)</f>
        <v>0</v>
      </c>
      <c r="G249" s="60"/>
      <c r="H249" s="60" t="s">
        <v>127</v>
      </c>
      <c r="I249" s="63"/>
      <c r="J249" s="172"/>
      <c r="K249" s="169"/>
      <c r="L249" s="209">
        <f t="shared" si="85"/>
        <v>0</v>
      </c>
      <c r="M249" s="209">
        <f t="shared" si="85"/>
        <v>0</v>
      </c>
      <c r="N249" s="209">
        <f t="shared" si="85"/>
        <v>0</v>
      </c>
      <c r="O249" s="209">
        <f t="shared" si="85"/>
        <v>0</v>
      </c>
      <c r="P249" s="209">
        <f t="shared" si="85"/>
        <v>0</v>
      </c>
      <c r="Q249" s="209">
        <f t="shared" si="85"/>
        <v>0</v>
      </c>
      <c r="R249" s="209">
        <f t="shared" si="85"/>
        <v>0</v>
      </c>
      <c r="S249" s="209">
        <f t="shared" si="85"/>
        <v>0</v>
      </c>
      <c r="T249" s="209">
        <f t="shared" si="84"/>
        <v>0</v>
      </c>
      <c r="U249" s="209">
        <f t="shared" si="84"/>
        <v>0</v>
      </c>
      <c r="V249" s="209">
        <f t="shared" si="84"/>
        <v>0</v>
      </c>
      <c r="W249" s="209">
        <f t="shared" si="84"/>
        <v>0</v>
      </c>
      <c r="X249" s="210">
        <f t="shared" si="84"/>
        <v>0</v>
      </c>
      <c r="Y249" s="211">
        <f t="shared" si="87"/>
        <v>0</v>
      </c>
      <c r="Z249" s="209">
        <f t="shared" si="87"/>
        <v>0</v>
      </c>
      <c r="AA249" s="209">
        <f t="shared" si="86"/>
        <v>0</v>
      </c>
      <c r="AB249" s="209">
        <f t="shared" si="86"/>
        <v>0</v>
      </c>
      <c r="AC249" s="209">
        <f t="shared" si="86"/>
        <v>0</v>
      </c>
      <c r="AD249" s="209">
        <f t="shared" si="86"/>
        <v>0</v>
      </c>
      <c r="AE249" s="209">
        <f t="shared" si="86"/>
        <v>0</v>
      </c>
      <c r="AF249" s="209">
        <f t="shared" si="86"/>
        <v>0</v>
      </c>
      <c r="AG249" s="209">
        <f t="shared" si="86"/>
        <v>0</v>
      </c>
      <c r="AH249" s="209">
        <f t="shared" si="86"/>
        <v>0</v>
      </c>
      <c r="AI249" s="209">
        <f t="shared" si="86"/>
        <v>0</v>
      </c>
      <c r="AJ249" s="209">
        <f t="shared" si="86"/>
        <v>0</v>
      </c>
      <c r="AK249" s="209">
        <f t="shared" si="86"/>
        <v>0</v>
      </c>
      <c r="AL249" s="210">
        <f t="shared" si="86"/>
        <v>0</v>
      </c>
      <c r="AP249" s="53">
        <f t="shared" si="69"/>
        <v>1</v>
      </c>
      <c r="AQ249" s="163" t="e">
        <f t="shared" si="81"/>
        <v>#NUM!</v>
      </c>
      <c r="AR249" s="53">
        <f t="shared" si="82"/>
        <v>0</v>
      </c>
      <c r="AS249" s="53">
        <f t="shared" si="82"/>
        <v>-1</v>
      </c>
      <c r="AT249" s="53">
        <f t="shared" si="82"/>
        <v>-1</v>
      </c>
      <c r="AU249" s="53">
        <f t="shared" si="82"/>
        <v>-1</v>
      </c>
      <c r="AV249" s="53">
        <f t="shared" si="82"/>
        <v>-1</v>
      </c>
      <c r="AW249" s="53">
        <f t="shared" si="82"/>
        <v>-1</v>
      </c>
      <c r="AX249" s="53">
        <f t="shared" si="82"/>
        <v>-1</v>
      </c>
      <c r="AY249" s="53">
        <f t="shared" si="82"/>
        <v>-1</v>
      </c>
      <c r="AZ249" s="53">
        <f t="shared" si="82"/>
        <v>-1</v>
      </c>
      <c r="BA249" s="53">
        <f t="shared" si="82"/>
        <v>-1</v>
      </c>
      <c r="BB249" s="53">
        <f t="shared" si="82"/>
        <v>-1</v>
      </c>
      <c r="BC249" s="53">
        <f t="shared" si="82"/>
        <v>-1</v>
      </c>
      <c r="BD249" s="53">
        <f t="shared" si="82"/>
        <v>-1</v>
      </c>
      <c r="BE249" s="53">
        <f t="shared" si="82"/>
        <v>-1</v>
      </c>
      <c r="BG249" s="65">
        <f t="shared" si="83"/>
        <v>0</v>
      </c>
      <c r="BH249" s="65">
        <f t="shared" si="83"/>
        <v>-1</v>
      </c>
      <c r="BI249" s="65">
        <f t="shared" si="83"/>
        <v>-1</v>
      </c>
      <c r="BJ249" s="65">
        <f t="shared" si="83"/>
        <v>-1</v>
      </c>
      <c r="BK249" s="65">
        <f t="shared" si="83"/>
        <v>-1</v>
      </c>
      <c r="BL249" s="65">
        <f t="shared" si="83"/>
        <v>-1</v>
      </c>
      <c r="BM249" s="65">
        <f t="shared" si="83"/>
        <v>-1</v>
      </c>
      <c r="BN249" s="65">
        <f t="shared" si="83"/>
        <v>-1</v>
      </c>
      <c r="BO249" s="65">
        <f t="shared" si="83"/>
        <v>-1</v>
      </c>
      <c r="BP249" s="65">
        <f t="shared" si="83"/>
        <v>-1</v>
      </c>
      <c r="BQ249" s="65">
        <f t="shared" si="83"/>
        <v>-1</v>
      </c>
      <c r="BR249" s="65">
        <f t="shared" si="83"/>
        <v>-1</v>
      </c>
      <c r="BS249" s="65">
        <f t="shared" si="83"/>
        <v>-1</v>
      </c>
      <c r="BT249" s="65">
        <f t="shared" si="83"/>
        <v>-1</v>
      </c>
      <c r="BV249" s="163">
        <f t="shared" si="88"/>
        <v>0</v>
      </c>
      <c r="BW249" s="163">
        <f t="shared" si="88"/>
        <v>0</v>
      </c>
      <c r="BX249" s="163">
        <f t="shared" si="88"/>
        <v>0</v>
      </c>
      <c r="BY249" s="163">
        <f t="shared" si="88"/>
        <v>0</v>
      </c>
      <c r="BZ249" s="163">
        <f t="shared" si="88"/>
        <v>0</v>
      </c>
      <c r="CA249" s="163">
        <f t="shared" si="88"/>
        <v>0</v>
      </c>
      <c r="CB249" s="163">
        <f t="shared" si="88"/>
        <v>0</v>
      </c>
      <c r="CC249" s="163">
        <f t="shared" si="88"/>
        <v>0</v>
      </c>
      <c r="CD249" s="163">
        <f t="shared" si="88"/>
        <v>0</v>
      </c>
      <c r="CE249" s="163">
        <f t="shared" si="88"/>
        <v>0</v>
      </c>
      <c r="CF249" s="163">
        <f t="shared" si="88"/>
        <v>0</v>
      </c>
      <c r="CG249" s="163">
        <f t="shared" si="88"/>
        <v>0</v>
      </c>
      <c r="CH249" s="163">
        <f t="shared" si="88"/>
        <v>0</v>
      </c>
    </row>
    <row r="250" spans="2:86" ht="24" customHeight="1">
      <c r="B250" s="1173"/>
      <c r="C250" s="330">
        <v>16</v>
      </c>
      <c r="D250" s="622">
        <f>IF(土地取得計画入力!U19=1,土地取得計画入力!C19,"")</f>
        <v>0</v>
      </c>
      <c r="E250" s="352">
        <f>IF(土地取得計画入力!U19=1,土地取得計画入力!D19,0)</f>
        <v>0</v>
      </c>
      <c r="F250" s="353">
        <f>IF(土地取得計画入力!U19=1,土地取得計画入力!E19,0)</f>
        <v>0</v>
      </c>
      <c r="G250" s="60"/>
      <c r="H250" s="60" t="s">
        <v>127</v>
      </c>
      <c r="I250" s="63"/>
      <c r="J250" s="172"/>
      <c r="K250" s="169"/>
      <c r="L250" s="209">
        <f t="shared" si="85"/>
        <v>0</v>
      </c>
      <c r="M250" s="209">
        <f t="shared" si="85"/>
        <v>0</v>
      </c>
      <c r="N250" s="209">
        <f t="shared" si="85"/>
        <v>0</v>
      </c>
      <c r="O250" s="209">
        <f t="shared" si="85"/>
        <v>0</v>
      </c>
      <c r="P250" s="209">
        <f t="shared" si="85"/>
        <v>0</v>
      </c>
      <c r="Q250" s="209">
        <f t="shared" si="85"/>
        <v>0</v>
      </c>
      <c r="R250" s="209">
        <f t="shared" si="85"/>
        <v>0</v>
      </c>
      <c r="S250" s="209">
        <f t="shared" si="85"/>
        <v>0</v>
      </c>
      <c r="T250" s="209">
        <f t="shared" si="84"/>
        <v>0</v>
      </c>
      <c r="U250" s="209">
        <f t="shared" si="84"/>
        <v>0</v>
      </c>
      <c r="V250" s="209">
        <f t="shared" si="84"/>
        <v>0</v>
      </c>
      <c r="W250" s="209">
        <f t="shared" si="84"/>
        <v>0</v>
      </c>
      <c r="X250" s="210">
        <f t="shared" si="84"/>
        <v>0</v>
      </c>
      <c r="Y250" s="211">
        <f t="shared" si="87"/>
        <v>0</v>
      </c>
      <c r="Z250" s="209">
        <f t="shared" si="87"/>
        <v>0</v>
      </c>
      <c r="AA250" s="209">
        <f t="shared" si="86"/>
        <v>0</v>
      </c>
      <c r="AB250" s="209">
        <f t="shared" si="86"/>
        <v>0</v>
      </c>
      <c r="AC250" s="209">
        <f t="shared" si="86"/>
        <v>0</v>
      </c>
      <c r="AD250" s="209">
        <f t="shared" si="86"/>
        <v>0</v>
      </c>
      <c r="AE250" s="209">
        <f t="shared" si="86"/>
        <v>0</v>
      </c>
      <c r="AF250" s="209">
        <f t="shared" si="86"/>
        <v>0</v>
      </c>
      <c r="AG250" s="209">
        <f t="shared" si="86"/>
        <v>0</v>
      </c>
      <c r="AH250" s="209">
        <f t="shared" si="86"/>
        <v>0</v>
      </c>
      <c r="AI250" s="209">
        <f t="shared" si="86"/>
        <v>0</v>
      </c>
      <c r="AJ250" s="209">
        <f t="shared" si="86"/>
        <v>0</v>
      </c>
      <c r="AK250" s="209">
        <f t="shared" si="86"/>
        <v>0</v>
      </c>
      <c r="AL250" s="210">
        <f t="shared" si="86"/>
        <v>0</v>
      </c>
      <c r="AP250" s="53">
        <f t="shared" si="69"/>
        <v>1</v>
      </c>
      <c r="AQ250" s="163" t="e">
        <f t="shared" si="81"/>
        <v>#NUM!</v>
      </c>
      <c r="AR250" s="53">
        <f t="shared" si="82"/>
        <v>0</v>
      </c>
      <c r="AS250" s="53">
        <f t="shared" si="82"/>
        <v>-1</v>
      </c>
      <c r="AT250" s="53">
        <f t="shared" si="82"/>
        <v>-1</v>
      </c>
      <c r="AU250" s="53">
        <f t="shared" si="82"/>
        <v>-1</v>
      </c>
      <c r="AV250" s="53">
        <f t="shared" si="82"/>
        <v>-1</v>
      </c>
      <c r="AW250" s="53">
        <f t="shared" si="82"/>
        <v>-1</v>
      </c>
      <c r="AX250" s="53">
        <f t="shared" si="82"/>
        <v>-1</v>
      </c>
      <c r="AY250" s="53">
        <f t="shared" si="82"/>
        <v>-1</v>
      </c>
      <c r="AZ250" s="53">
        <f t="shared" si="82"/>
        <v>-1</v>
      </c>
      <c r="BA250" s="53">
        <f t="shared" si="82"/>
        <v>-1</v>
      </c>
      <c r="BB250" s="53">
        <f t="shared" si="82"/>
        <v>-1</v>
      </c>
      <c r="BC250" s="53">
        <f t="shared" si="82"/>
        <v>-1</v>
      </c>
      <c r="BD250" s="53">
        <f t="shared" si="82"/>
        <v>-1</v>
      </c>
      <c r="BE250" s="53">
        <f t="shared" si="82"/>
        <v>-1</v>
      </c>
      <c r="BG250" s="65">
        <f t="shared" si="83"/>
        <v>0</v>
      </c>
      <c r="BH250" s="65">
        <f t="shared" si="83"/>
        <v>-1</v>
      </c>
      <c r="BI250" s="65">
        <f t="shared" si="83"/>
        <v>-1</v>
      </c>
      <c r="BJ250" s="65">
        <f t="shared" si="83"/>
        <v>-1</v>
      </c>
      <c r="BK250" s="65">
        <f t="shared" si="83"/>
        <v>-1</v>
      </c>
      <c r="BL250" s="65">
        <f t="shared" si="83"/>
        <v>-1</v>
      </c>
      <c r="BM250" s="65">
        <f t="shared" si="83"/>
        <v>-1</v>
      </c>
      <c r="BN250" s="65">
        <f t="shared" si="83"/>
        <v>-1</v>
      </c>
      <c r="BO250" s="65">
        <f t="shared" si="83"/>
        <v>-1</v>
      </c>
      <c r="BP250" s="65">
        <f t="shared" si="83"/>
        <v>-1</v>
      </c>
      <c r="BQ250" s="65">
        <f t="shared" si="83"/>
        <v>-1</v>
      </c>
      <c r="BR250" s="65">
        <f t="shared" si="83"/>
        <v>-1</v>
      </c>
      <c r="BS250" s="65">
        <f t="shared" si="83"/>
        <v>-1</v>
      </c>
      <c r="BT250" s="65">
        <f t="shared" si="83"/>
        <v>-1</v>
      </c>
      <c r="BV250" s="163">
        <f t="shared" si="88"/>
        <v>0</v>
      </c>
      <c r="BW250" s="163">
        <f t="shared" si="88"/>
        <v>0</v>
      </c>
      <c r="BX250" s="163">
        <f t="shared" si="88"/>
        <v>0</v>
      </c>
      <c r="BY250" s="163">
        <f t="shared" si="88"/>
        <v>0</v>
      </c>
      <c r="BZ250" s="163">
        <f t="shared" si="88"/>
        <v>0</v>
      </c>
      <c r="CA250" s="163">
        <f t="shared" si="88"/>
        <v>0</v>
      </c>
      <c r="CB250" s="163">
        <f t="shared" si="88"/>
        <v>0</v>
      </c>
      <c r="CC250" s="163">
        <f t="shared" si="88"/>
        <v>0</v>
      </c>
      <c r="CD250" s="163">
        <f t="shared" si="88"/>
        <v>0</v>
      </c>
      <c r="CE250" s="163">
        <f t="shared" si="88"/>
        <v>0</v>
      </c>
      <c r="CF250" s="163">
        <f t="shared" si="88"/>
        <v>0</v>
      </c>
      <c r="CG250" s="163">
        <f t="shared" si="88"/>
        <v>0</v>
      </c>
      <c r="CH250" s="163">
        <f t="shared" si="88"/>
        <v>0</v>
      </c>
    </row>
    <row r="251" spans="2:86" ht="24" customHeight="1">
      <c r="B251" s="1173"/>
      <c r="C251" s="330">
        <v>17</v>
      </c>
      <c r="D251" s="622">
        <f>IF(土地取得計画入力!U20=1,土地取得計画入力!C20,"")</f>
        <v>0</v>
      </c>
      <c r="E251" s="352">
        <f>IF(土地取得計画入力!U20=1,土地取得計画入力!D20,0)</f>
        <v>0</v>
      </c>
      <c r="F251" s="353">
        <f>IF(土地取得計画入力!U20=1,土地取得計画入力!E20,0)</f>
        <v>0</v>
      </c>
      <c r="G251" s="60"/>
      <c r="H251" s="60" t="s">
        <v>127</v>
      </c>
      <c r="I251" s="63"/>
      <c r="J251" s="172"/>
      <c r="K251" s="169"/>
      <c r="L251" s="209">
        <f t="shared" si="85"/>
        <v>0</v>
      </c>
      <c r="M251" s="209">
        <f t="shared" si="85"/>
        <v>0</v>
      </c>
      <c r="N251" s="209">
        <f t="shared" si="85"/>
        <v>0</v>
      </c>
      <c r="O251" s="209">
        <f t="shared" si="85"/>
        <v>0</v>
      </c>
      <c r="P251" s="209">
        <f t="shared" si="85"/>
        <v>0</v>
      </c>
      <c r="Q251" s="209">
        <f t="shared" si="85"/>
        <v>0</v>
      </c>
      <c r="R251" s="209">
        <f t="shared" si="85"/>
        <v>0</v>
      </c>
      <c r="S251" s="209">
        <f t="shared" si="85"/>
        <v>0</v>
      </c>
      <c r="T251" s="209">
        <f t="shared" si="84"/>
        <v>0</v>
      </c>
      <c r="U251" s="209">
        <f t="shared" si="84"/>
        <v>0</v>
      </c>
      <c r="V251" s="209">
        <f t="shared" si="84"/>
        <v>0</v>
      </c>
      <c r="W251" s="209">
        <f t="shared" si="84"/>
        <v>0</v>
      </c>
      <c r="X251" s="210">
        <f t="shared" si="84"/>
        <v>0</v>
      </c>
      <c r="Y251" s="211">
        <f t="shared" si="87"/>
        <v>0</v>
      </c>
      <c r="Z251" s="209">
        <f t="shared" si="87"/>
        <v>0</v>
      </c>
      <c r="AA251" s="209">
        <f t="shared" si="86"/>
        <v>0</v>
      </c>
      <c r="AB251" s="209">
        <f t="shared" si="86"/>
        <v>0</v>
      </c>
      <c r="AC251" s="209">
        <f t="shared" si="86"/>
        <v>0</v>
      </c>
      <c r="AD251" s="209">
        <f t="shared" si="86"/>
        <v>0</v>
      </c>
      <c r="AE251" s="209">
        <f t="shared" si="86"/>
        <v>0</v>
      </c>
      <c r="AF251" s="209">
        <f t="shared" si="86"/>
        <v>0</v>
      </c>
      <c r="AG251" s="209">
        <f t="shared" si="86"/>
        <v>0</v>
      </c>
      <c r="AH251" s="209">
        <f t="shared" si="86"/>
        <v>0</v>
      </c>
      <c r="AI251" s="209">
        <f t="shared" si="86"/>
        <v>0</v>
      </c>
      <c r="AJ251" s="209">
        <f t="shared" si="86"/>
        <v>0</v>
      </c>
      <c r="AK251" s="209">
        <f t="shared" si="86"/>
        <v>0</v>
      </c>
      <c r="AL251" s="210">
        <f t="shared" si="86"/>
        <v>0</v>
      </c>
      <c r="AP251" s="53">
        <f t="shared" si="69"/>
        <v>1</v>
      </c>
      <c r="AQ251" s="163" t="e">
        <f t="shared" si="81"/>
        <v>#NUM!</v>
      </c>
      <c r="AR251" s="53">
        <f t="shared" ref="AR251:BE269" si="89">IF($E251+$G251+$J251-1&lt;AR$3,-1,AR$3-$E251-$J251+1)</f>
        <v>0</v>
      </c>
      <c r="AS251" s="53">
        <f t="shared" si="89"/>
        <v>-1</v>
      </c>
      <c r="AT251" s="53">
        <f t="shared" si="89"/>
        <v>-1</v>
      </c>
      <c r="AU251" s="53">
        <f t="shared" si="89"/>
        <v>-1</v>
      </c>
      <c r="AV251" s="53">
        <f t="shared" si="89"/>
        <v>-1</v>
      </c>
      <c r="AW251" s="53">
        <f t="shared" si="89"/>
        <v>-1</v>
      </c>
      <c r="AX251" s="53">
        <f t="shared" si="89"/>
        <v>-1</v>
      </c>
      <c r="AY251" s="53">
        <f t="shared" si="89"/>
        <v>-1</v>
      </c>
      <c r="AZ251" s="53">
        <f t="shared" si="89"/>
        <v>-1</v>
      </c>
      <c r="BA251" s="53">
        <f t="shared" si="89"/>
        <v>-1</v>
      </c>
      <c r="BB251" s="53">
        <f t="shared" si="89"/>
        <v>-1</v>
      </c>
      <c r="BC251" s="53">
        <f t="shared" si="89"/>
        <v>-1</v>
      </c>
      <c r="BD251" s="53">
        <f t="shared" si="89"/>
        <v>-1</v>
      </c>
      <c r="BE251" s="53">
        <f t="shared" si="89"/>
        <v>-1</v>
      </c>
      <c r="BG251" s="65">
        <f t="shared" si="83"/>
        <v>0</v>
      </c>
      <c r="BH251" s="65">
        <f t="shared" si="83"/>
        <v>-1</v>
      </c>
      <c r="BI251" s="65">
        <f t="shared" si="83"/>
        <v>-1</v>
      </c>
      <c r="BJ251" s="65">
        <f t="shared" si="83"/>
        <v>-1</v>
      </c>
      <c r="BK251" s="65">
        <f t="shared" si="83"/>
        <v>-1</v>
      </c>
      <c r="BL251" s="65">
        <f t="shared" si="83"/>
        <v>-1</v>
      </c>
      <c r="BM251" s="65">
        <f t="shared" si="83"/>
        <v>-1</v>
      </c>
      <c r="BN251" s="65">
        <f t="shared" si="83"/>
        <v>-1</v>
      </c>
      <c r="BO251" s="65">
        <f t="shared" si="83"/>
        <v>-1</v>
      </c>
      <c r="BP251" s="65">
        <f t="shared" si="83"/>
        <v>-1</v>
      </c>
      <c r="BQ251" s="65">
        <f t="shared" si="83"/>
        <v>-1</v>
      </c>
      <c r="BR251" s="65">
        <f t="shared" si="83"/>
        <v>-1</v>
      </c>
      <c r="BS251" s="65">
        <f t="shared" si="83"/>
        <v>-1</v>
      </c>
      <c r="BT251" s="65">
        <f t="shared" si="83"/>
        <v>-1</v>
      </c>
      <c r="BV251" s="163">
        <f t="shared" si="88"/>
        <v>0</v>
      </c>
      <c r="BW251" s="163">
        <f t="shared" si="88"/>
        <v>0</v>
      </c>
      <c r="BX251" s="163">
        <f t="shared" si="88"/>
        <v>0</v>
      </c>
      <c r="BY251" s="163">
        <f t="shared" si="88"/>
        <v>0</v>
      </c>
      <c r="BZ251" s="163">
        <f t="shared" si="88"/>
        <v>0</v>
      </c>
      <c r="CA251" s="163">
        <f t="shared" si="88"/>
        <v>0</v>
      </c>
      <c r="CB251" s="163">
        <f t="shared" si="88"/>
        <v>0</v>
      </c>
      <c r="CC251" s="163">
        <f t="shared" si="88"/>
        <v>0</v>
      </c>
      <c r="CD251" s="163">
        <f t="shared" si="88"/>
        <v>0</v>
      </c>
      <c r="CE251" s="163">
        <f t="shared" si="88"/>
        <v>0</v>
      </c>
      <c r="CF251" s="163">
        <f t="shared" si="88"/>
        <v>0</v>
      </c>
      <c r="CG251" s="163">
        <f t="shared" si="88"/>
        <v>0</v>
      </c>
      <c r="CH251" s="163">
        <f t="shared" si="88"/>
        <v>0</v>
      </c>
    </row>
    <row r="252" spans="2:86" ht="24" customHeight="1">
      <c r="B252" s="1173"/>
      <c r="C252" s="330">
        <v>18</v>
      </c>
      <c r="D252" s="622">
        <f>IF(土地取得計画入力!U21=1,土地取得計画入力!C21,"")</f>
        <v>0</v>
      </c>
      <c r="E252" s="352">
        <f>IF(土地取得計画入力!U21=1,土地取得計画入力!D21,0)</f>
        <v>0</v>
      </c>
      <c r="F252" s="353">
        <f>IF(土地取得計画入力!U21=1,土地取得計画入力!E21,0)</f>
        <v>0</v>
      </c>
      <c r="G252" s="60"/>
      <c r="H252" s="60" t="s">
        <v>127</v>
      </c>
      <c r="I252" s="63"/>
      <c r="J252" s="172"/>
      <c r="K252" s="169"/>
      <c r="L252" s="209">
        <f t="shared" si="85"/>
        <v>0</v>
      </c>
      <c r="M252" s="209">
        <f t="shared" si="85"/>
        <v>0</v>
      </c>
      <c r="N252" s="209">
        <f t="shared" si="85"/>
        <v>0</v>
      </c>
      <c r="O252" s="209">
        <f t="shared" si="85"/>
        <v>0</v>
      </c>
      <c r="P252" s="209">
        <f t="shared" si="85"/>
        <v>0</v>
      </c>
      <c r="Q252" s="209">
        <f t="shared" si="85"/>
        <v>0</v>
      </c>
      <c r="R252" s="209">
        <f t="shared" si="85"/>
        <v>0</v>
      </c>
      <c r="S252" s="209">
        <f t="shared" si="85"/>
        <v>0</v>
      </c>
      <c r="T252" s="209">
        <f t="shared" si="84"/>
        <v>0</v>
      </c>
      <c r="U252" s="209">
        <f t="shared" si="84"/>
        <v>0</v>
      </c>
      <c r="V252" s="209">
        <f t="shared" si="84"/>
        <v>0</v>
      </c>
      <c r="W252" s="209">
        <f t="shared" si="84"/>
        <v>0</v>
      </c>
      <c r="X252" s="210">
        <f t="shared" si="84"/>
        <v>0</v>
      </c>
      <c r="Y252" s="211">
        <f t="shared" si="87"/>
        <v>0</v>
      </c>
      <c r="Z252" s="209">
        <f t="shared" si="87"/>
        <v>0</v>
      </c>
      <c r="AA252" s="209">
        <f t="shared" si="86"/>
        <v>0</v>
      </c>
      <c r="AB252" s="209">
        <f t="shared" si="86"/>
        <v>0</v>
      </c>
      <c r="AC252" s="209">
        <f t="shared" si="86"/>
        <v>0</v>
      </c>
      <c r="AD252" s="209">
        <f t="shared" si="86"/>
        <v>0</v>
      </c>
      <c r="AE252" s="209">
        <f t="shared" si="86"/>
        <v>0</v>
      </c>
      <c r="AF252" s="209">
        <f t="shared" si="86"/>
        <v>0</v>
      </c>
      <c r="AG252" s="209">
        <f t="shared" si="86"/>
        <v>0</v>
      </c>
      <c r="AH252" s="209">
        <f t="shared" si="86"/>
        <v>0</v>
      </c>
      <c r="AI252" s="209">
        <f t="shared" si="86"/>
        <v>0</v>
      </c>
      <c r="AJ252" s="209">
        <f t="shared" si="86"/>
        <v>0</v>
      </c>
      <c r="AK252" s="209">
        <f t="shared" si="86"/>
        <v>0</v>
      </c>
      <c r="AL252" s="210">
        <f t="shared" si="86"/>
        <v>0</v>
      </c>
      <c r="AP252" s="53">
        <f t="shared" si="69"/>
        <v>1</v>
      </c>
      <c r="AQ252" s="163" t="e">
        <f t="shared" si="81"/>
        <v>#NUM!</v>
      </c>
      <c r="AR252" s="53">
        <f t="shared" si="89"/>
        <v>0</v>
      </c>
      <c r="AS252" s="53">
        <f t="shared" si="89"/>
        <v>-1</v>
      </c>
      <c r="AT252" s="53">
        <f t="shared" si="89"/>
        <v>-1</v>
      </c>
      <c r="AU252" s="53">
        <f t="shared" si="89"/>
        <v>-1</v>
      </c>
      <c r="AV252" s="53">
        <f t="shared" si="89"/>
        <v>-1</v>
      </c>
      <c r="AW252" s="53">
        <f t="shared" si="89"/>
        <v>-1</v>
      </c>
      <c r="AX252" s="53">
        <f t="shared" si="89"/>
        <v>-1</v>
      </c>
      <c r="AY252" s="53">
        <f t="shared" si="89"/>
        <v>-1</v>
      </c>
      <c r="AZ252" s="53">
        <f t="shared" si="89"/>
        <v>-1</v>
      </c>
      <c r="BA252" s="53">
        <f t="shared" si="89"/>
        <v>-1</v>
      </c>
      <c r="BB252" s="53">
        <f t="shared" si="89"/>
        <v>-1</v>
      </c>
      <c r="BC252" s="53">
        <f t="shared" si="89"/>
        <v>-1</v>
      </c>
      <c r="BD252" s="53">
        <f t="shared" si="89"/>
        <v>-1</v>
      </c>
      <c r="BE252" s="53">
        <f t="shared" si="89"/>
        <v>-1</v>
      </c>
      <c r="BG252" s="65">
        <f t="shared" si="83"/>
        <v>0</v>
      </c>
      <c r="BH252" s="65">
        <f t="shared" si="83"/>
        <v>-1</v>
      </c>
      <c r="BI252" s="65">
        <f t="shared" si="83"/>
        <v>-1</v>
      </c>
      <c r="BJ252" s="65">
        <f t="shared" si="83"/>
        <v>-1</v>
      </c>
      <c r="BK252" s="65">
        <f t="shared" si="83"/>
        <v>-1</v>
      </c>
      <c r="BL252" s="65">
        <f t="shared" si="83"/>
        <v>-1</v>
      </c>
      <c r="BM252" s="65">
        <f t="shared" si="83"/>
        <v>-1</v>
      </c>
      <c r="BN252" s="65">
        <f t="shared" si="83"/>
        <v>-1</v>
      </c>
      <c r="BO252" s="65">
        <f t="shared" si="83"/>
        <v>-1</v>
      </c>
      <c r="BP252" s="65">
        <f t="shared" si="83"/>
        <v>-1</v>
      </c>
      <c r="BQ252" s="65">
        <f t="shared" si="83"/>
        <v>-1</v>
      </c>
      <c r="BR252" s="65">
        <f t="shared" si="83"/>
        <v>-1</v>
      </c>
      <c r="BS252" s="65">
        <f t="shared" si="83"/>
        <v>-1</v>
      </c>
      <c r="BT252" s="65">
        <f t="shared" si="83"/>
        <v>-1</v>
      </c>
      <c r="BV252" s="163">
        <f t="shared" si="88"/>
        <v>0</v>
      </c>
      <c r="BW252" s="163">
        <f t="shared" si="88"/>
        <v>0</v>
      </c>
      <c r="BX252" s="163">
        <f t="shared" si="88"/>
        <v>0</v>
      </c>
      <c r="BY252" s="163">
        <f t="shared" si="88"/>
        <v>0</v>
      </c>
      <c r="BZ252" s="163">
        <f t="shared" si="88"/>
        <v>0</v>
      </c>
      <c r="CA252" s="163">
        <f t="shared" si="88"/>
        <v>0</v>
      </c>
      <c r="CB252" s="163">
        <f t="shared" si="88"/>
        <v>0</v>
      </c>
      <c r="CC252" s="163">
        <f t="shared" si="88"/>
        <v>0</v>
      </c>
      <c r="CD252" s="163">
        <f t="shared" si="88"/>
        <v>0</v>
      </c>
      <c r="CE252" s="163">
        <f t="shared" si="88"/>
        <v>0</v>
      </c>
      <c r="CF252" s="163">
        <f t="shared" si="88"/>
        <v>0</v>
      </c>
      <c r="CG252" s="163">
        <f t="shared" si="88"/>
        <v>0</v>
      </c>
      <c r="CH252" s="163">
        <f t="shared" si="88"/>
        <v>0</v>
      </c>
    </row>
    <row r="253" spans="2:86" ht="24" customHeight="1">
      <c r="B253" s="1173"/>
      <c r="C253" s="330">
        <v>19</v>
      </c>
      <c r="D253" s="622">
        <f>IF(土地取得計画入力!U22=1,土地取得計画入力!C22,"")</f>
        <v>0</v>
      </c>
      <c r="E253" s="352">
        <f>IF(土地取得計画入力!U22=1,土地取得計画入力!D22,0)</f>
        <v>0</v>
      </c>
      <c r="F253" s="353">
        <f>IF(土地取得計画入力!U22=1,土地取得計画入力!E22,0)</f>
        <v>0</v>
      </c>
      <c r="G253" s="60"/>
      <c r="H253" s="60" t="s">
        <v>127</v>
      </c>
      <c r="I253" s="63"/>
      <c r="J253" s="172"/>
      <c r="K253" s="169"/>
      <c r="L253" s="209">
        <f t="shared" si="85"/>
        <v>0</v>
      </c>
      <c r="M253" s="209">
        <f t="shared" si="85"/>
        <v>0</v>
      </c>
      <c r="N253" s="209">
        <f t="shared" si="85"/>
        <v>0</v>
      </c>
      <c r="O253" s="209">
        <f t="shared" si="85"/>
        <v>0</v>
      </c>
      <c r="P253" s="209">
        <f t="shared" si="85"/>
        <v>0</v>
      </c>
      <c r="Q253" s="209">
        <f t="shared" si="85"/>
        <v>0</v>
      </c>
      <c r="R253" s="209">
        <f t="shared" si="85"/>
        <v>0</v>
      </c>
      <c r="S253" s="209">
        <f t="shared" si="85"/>
        <v>0</v>
      </c>
      <c r="T253" s="209">
        <f t="shared" si="84"/>
        <v>0</v>
      </c>
      <c r="U253" s="209">
        <f t="shared" si="84"/>
        <v>0</v>
      </c>
      <c r="V253" s="209">
        <f t="shared" si="84"/>
        <v>0</v>
      </c>
      <c r="W253" s="209">
        <f t="shared" si="84"/>
        <v>0</v>
      </c>
      <c r="X253" s="210">
        <f t="shared" si="84"/>
        <v>0</v>
      </c>
      <c r="Y253" s="211">
        <f t="shared" si="87"/>
        <v>0</v>
      </c>
      <c r="Z253" s="209">
        <f t="shared" si="87"/>
        <v>0</v>
      </c>
      <c r="AA253" s="209">
        <f t="shared" si="86"/>
        <v>0</v>
      </c>
      <c r="AB253" s="209">
        <f t="shared" si="86"/>
        <v>0</v>
      </c>
      <c r="AC253" s="209">
        <f t="shared" si="86"/>
        <v>0</v>
      </c>
      <c r="AD253" s="209">
        <f t="shared" si="86"/>
        <v>0</v>
      </c>
      <c r="AE253" s="209">
        <f t="shared" si="86"/>
        <v>0</v>
      </c>
      <c r="AF253" s="209">
        <f t="shared" si="86"/>
        <v>0</v>
      </c>
      <c r="AG253" s="209">
        <f t="shared" si="86"/>
        <v>0</v>
      </c>
      <c r="AH253" s="209">
        <f t="shared" si="86"/>
        <v>0</v>
      </c>
      <c r="AI253" s="209">
        <f t="shared" si="86"/>
        <v>0</v>
      </c>
      <c r="AJ253" s="209">
        <f t="shared" si="86"/>
        <v>0</v>
      </c>
      <c r="AK253" s="209">
        <f t="shared" si="86"/>
        <v>0</v>
      </c>
      <c r="AL253" s="210">
        <f t="shared" si="86"/>
        <v>0</v>
      </c>
      <c r="AP253" s="53">
        <f t="shared" si="69"/>
        <v>1</v>
      </c>
      <c r="AQ253" s="163" t="e">
        <f t="shared" si="81"/>
        <v>#NUM!</v>
      </c>
      <c r="AR253" s="53">
        <f t="shared" si="89"/>
        <v>0</v>
      </c>
      <c r="AS253" s="53">
        <f t="shared" si="89"/>
        <v>-1</v>
      </c>
      <c r="AT253" s="53">
        <f t="shared" si="89"/>
        <v>-1</v>
      </c>
      <c r="AU253" s="53">
        <f t="shared" si="89"/>
        <v>-1</v>
      </c>
      <c r="AV253" s="53">
        <f t="shared" si="89"/>
        <v>-1</v>
      </c>
      <c r="AW253" s="53">
        <f t="shared" si="89"/>
        <v>-1</v>
      </c>
      <c r="AX253" s="53">
        <f t="shared" si="89"/>
        <v>-1</v>
      </c>
      <c r="AY253" s="53">
        <f t="shared" si="89"/>
        <v>-1</v>
      </c>
      <c r="AZ253" s="53">
        <f t="shared" si="89"/>
        <v>-1</v>
      </c>
      <c r="BA253" s="53">
        <f t="shared" si="89"/>
        <v>-1</v>
      </c>
      <c r="BB253" s="53">
        <f t="shared" si="89"/>
        <v>-1</v>
      </c>
      <c r="BC253" s="53">
        <f t="shared" si="89"/>
        <v>-1</v>
      </c>
      <c r="BD253" s="53">
        <f t="shared" si="89"/>
        <v>-1</v>
      </c>
      <c r="BE253" s="53">
        <f t="shared" si="89"/>
        <v>-1</v>
      </c>
      <c r="BG253" s="65">
        <f t="shared" si="83"/>
        <v>0</v>
      </c>
      <c r="BH253" s="65">
        <f t="shared" si="83"/>
        <v>-1</v>
      </c>
      <c r="BI253" s="65">
        <f t="shared" si="83"/>
        <v>-1</v>
      </c>
      <c r="BJ253" s="65">
        <f t="shared" si="83"/>
        <v>-1</v>
      </c>
      <c r="BK253" s="65">
        <f t="shared" si="83"/>
        <v>-1</v>
      </c>
      <c r="BL253" s="65">
        <f t="shared" si="83"/>
        <v>-1</v>
      </c>
      <c r="BM253" s="65">
        <f t="shared" si="83"/>
        <v>-1</v>
      </c>
      <c r="BN253" s="65">
        <f t="shared" si="83"/>
        <v>-1</v>
      </c>
      <c r="BO253" s="65">
        <f t="shared" si="83"/>
        <v>-1</v>
      </c>
      <c r="BP253" s="65">
        <f t="shared" si="83"/>
        <v>-1</v>
      </c>
      <c r="BQ253" s="65">
        <f t="shared" si="83"/>
        <v>-1</v>
      </c>
      <c r="BR253" s="65">
        <f t="shared" si="83"/>
        <v>-1</v>
      </c>
      <c r="BS253" s="65">
        <f t="shared" si="83"/>
        <v>-1</v>
      </c>
      <c r="BT253" s="65">
        <f t="shared" si="83"/>
        <v>-1</v>
      </c>
      <c r="BV253" s="163">
        <f t="shared" si="88"/>
        <v>0</v>
      </c>
      <c r="BW253" s="163">
        <f t="shared" si="88"/>
        <v>0</v>
      </c>
      <c r="BX253" s="163">
        <f t="shared" si="88"/>
        <v>0</v>
      </c>
      <c r="BY253" s="163">
        <f t="shared" si="88"/>
        <v>0</v>
      </c>
      <c r="BZ253" s="163">
        <f t="shared" si="88"/>
        <v>0</v>
      </c>
      <c r="CA253" s="163">
        <f t="shared" si="88"/>
        <v>0</v>
      </c>
      <c r="CB253" s="163">
        <f t="shared" si="88"/>
        <v>0</v>
      </c>
      <c r="CC253" s="163">
        <f t="shared" si="88"/>
        <v>0</v>
      </c>
      <c r="CD253" s="163">
        <f t="shared" si="88"/>
        <v>0</v>
      </c>
      <c r="CE253" s="163">
        <f t="shared" si="88"/>
        <v>0</v>
      </c>
      <c r="CF253" s="163">
        <f t="shared" si="88"/>
        <v>0</v>
      </c>
      <c r="CG253" s="163">
        <f t="shared" si="88"/>
        <v>0</v>
      </c>
      <c r="CH253" s="163">
        <f t="shared" si="88"/>
        <v>0</v>
      </c>
    </row>
    <row r="254" spans="2:86" ht="24" customHeight="1">
      <c r="B254" s="1173"/>
      <c r="C254" s="332">
        <v>20</v>
      </c>
      <c r="D254" s="623">
        <f>IF(土地取得計画入力!U23=1,土地取得計画入力!C23,"")</f>
        <v>0</v>
      </c>
      <c r="E254" s="355">
        <f>IF(土地取得計画入力!U23=1,土地取得計画入力!D23,0)</f>
        <v>0</v>
      </c>
      <c r="F254" s="356">
        <f>IF(土地取得計画入力!U23=1,土地取得計画入力!E23,0)</f>
        <v>0</v>
      </c>
      <c r="G254" s="334"/>
      <c r="H254" s="334" t="s">
        <v>127</v>
      </c>
      <c r="I254" s="335"/>
      <c r="J254" s="336"/>
      <c r="K254" s="386"/>
      <c r="L254" s="337">
        <f t="shared" si="85"/>
        <v>0</v>
      </c>
      <c r="M254" s="337">
        <f t="shared" si="85"/>
        <v>0</v>
      </c>
      <c r="N254" s="337">
        <f t="shared" si="85"/>
        <v>0</v>
      </c>
      <c r="O254" s="337">
        <f t="shared" si="85"/>
        <v>0</v>
      </c>
      <c r="P254" s="337">
        <f t="shared" si="85"/>
        <v>0</v>
      </c>
      <c r="Q254" s="337">
        <f t="shared" si="85"/>
        <v>0</v>
      </c>
      <c r="R254" s="337">
        <f t="shared" si="85"/>
        <v>0</v>
      </c>
      <c r="S254" s="337">
        <f t="shared" si="85"/>
        <v>0</v>
      </c>
      <c r="T254" s="337">
        <f t="shared" si="84"/>
        <v>0</v>
      </c>
      <c r="U254" s="337">
        <f t="shared" si="84"/>
        <v>0</v>
      </c>
      <c r="V254" s="337">
        <f t="shared" si="84"/>
        <v>0</v>
      </c>
      <c r="W254" s="337">
        <f t="shared" si="84"/>
        <v>0</v>
      </c>
      <c r="X254" s="338">
        <f t="shared" si="84"/>
        <v>0</v>
      </c>
      <c r="Y254" s="339">
        <f t="shared" si="87"/>
        <v>0</v>
      </c>
      <c r="Z254" s="337">
        <f t="shared" si="87"/>
        <v>0</v>
      </c>
      <c r="AA254" s="337">
        <f t="shared" si="86"/>
        <v>0</v>
      </c>
      <c r="AB254" s="337">
        <f t="shared" si="86"/>
        <v>0</v>
      </c>
      <c r="AC254" s="337">
        <f t="shared" si="86"/>
        <v>0</v>
      </c>
      <c r="AD254" s="337">
        <f t="shared" si="86"/>
        <v>0</v>
      </c>
      <c r="AE254" s="337">
        <f t="shared" si="86"/>
        <v>0</v>
      </c>
      <c r="AF254" s="337">
        <f t="shared" si="86"/>
        <v>0</v>
      </c>
      <c r="AG254" s="337">
        <f t="shared" si="86"/>
        <v>0</v>
      </c>
      <c r="AH254" s="337">
        <f t="shared" si="86"/>
        <v>0</v>
      </c>
      <c r="AI254" s="337">
        <f t="shared" si="86"/>
        <v>0</v>
      </c>
      <c r="AJ254" s="337">
        <f t="shared" si="86"/>
        <v>0</v>
      </c>
      <c r="AK254" s="337">
        <f t="shared" si="86"/>
        <v>0</v>
      </c>
      <c r="AL254" s="338">
        <f t="shared" si="86"/>
        <v>0</v>
      </c>
      <c r="AP254" s="53">
        <f t="shared" si="69"/>
        <v>1</v>
      </c>
      <c r="AQ254" s="163" t="e">
        <f t="shared" si="81"/>
        <v>#NUM!</v>
      </c>
      <c r="AR254" s="53">
        <f t="shared" si="89"/>
        <v>0</v>
      </c>
      <c r="AS254" s="53">
        <f t="shared" si="89"/>
        <v>-1</v>
      </c>
      <c r="AT254" s="53">
        <f t="shared" si="89"/>
        <v>-1</v>
      </c>
      <c r="AU254" s="53">
        <f t="shared" si="89"/>
        <v>-1</v>
      </c>
      <c r="AV254" s="53">
        <f t="shared" si="89"/>
        <v>-1</v>
      </c>
      <c r="AW254" s="53">
        <f t="shared" si="89"/>
        <v>-1</v>
      </c>
      <c r="AX254" s="53">
        <f t="shared" si="89"/>
        <v>-1</v>
      </c>
      <c r="AY254" s="53">
        <f t="shared" si="89"/>
        <v>-1</v>
      </c>
      <c r="AZ254" s="53">
        <f t="shared" si="89"/>
        <v>-1</v>
      </c>
      <c r="BA254" s="53">
        <f t="shared" si="89"/>
        <v>-1</v>
      </c>
      <c r="BB254" s="53">
        <f t="shared" si="89"/>
        <v>-1</v>
      </c>
      <c r="BC254" s="53">
        <f t="shared" si="89"/>
        <v>-1</v>
      </c>
      <c r="BD254" s="53">
        <f t="shared" si="89"/>
        <v>-1</v>
      </c>
      <c r="BE254" s="53">
        <f t="shared" si="89"/>
        <v>-1</v>
      </c>
      <c r="BG254" s="65">
        <f t="shared" si="83"/>
        <v>0</v>
      </c>
      <c r="BH254" s="65">
        <f t="shared" si="83"/>
        <v>-1</v>
      </c>
      <c r="BI254" s="65">
        <f t="shared" si="83"/>
        <v>-1</v>
      </c>
      <c r="BJ254" s="65">
        <f t="shared" si="83"/>
        <v>-1</v>
      </c>
      <c r="BK254" s="65">
        <f t="shared" si="83"/>
        <v>-1</v>
      </c>
      <c r="BL254" s="65">
        <f t="shared" si="83"/>
        <v>-1</v>
      </c>
      <c r="BM254" s="65">
        <f t="shared" si="83"/>
        <v>-1</v>
      </c>
      <c r="BN254" s="65">
        <f t="shared" si="83"/>
        <v>-1</v>
      </c>
      <c r="BO254" s="65">
        <f t="shared" si="83"/>
        <v>-1</v>
      </c>
      <c r="BP254" s="65">
        <f t="shared" si="83"/>
        <v>-1</v>
      </c>
      <c r="BQ254" s="65">
        <f t="shared" si="83"/>
        <v>-1</v>
      </c>
      <c r="BR254" s="65">
        <f t="shared" si="83"/>
        <v>-1</v>
      </c>
      <c r="BS254" s="65">
        <f t="shared" si="83"/>
        <v>-1</v>
      </c>
      <c r="BT254" s="65">
        <f t="shared" si="83"/>
        <v>-1</v>
      </c>
      <c r="BV254" s="163">
        <f t="shared" si="88"/>
        <v>0</v>
      </c>
      <c r="BW254" s="163">
        <f t="shared" si="88"/>
        <v>0</v>
      </c>
      <c r="BX254" s="163">
        <f t="shared" si="88"/>
        <v>0</v>
      </c>
      <c r="BY254" s="163">
        <f t="shared" si="88"/>
        <v>0</v>
      </c>
      <c r="BZ254" s="163">
        <f t="shared" si="88"/>
        <v>0</v>
      </c>
      <c r="CA254" s="163">
        <f t="shared" si="88"/>
        <v>0</v>
      </c>
      <c r="CB254" s="163">
        <f t="shared" si="88"/>
        <v>0</v>
      </c>
      <c r="CC254" s="163">
        <f t="shared" si="88"/>
        <v>0</v>
      </c>
      <c r="CD254" s="163">
        <f t="shared" si="88"/>
        <v>0</v>
      </c>
      <c r="CE254" s="163">
        <f t="shared" si="88"/>
        <v>0</v>
      </c>
      <c r="CF254" s="163">
        <f t="shared" si="88"/>
        <v>0</v>
      </c>
      <c r="CG254" s="163">
        <f t="shared" si="88"/>
        <v>0</v>
      </c>
      <c r="CH254" s="163">
        <f t="shared" si="88"/>
        <v>0</v>
      </c>
    </row>
    <row r="255" spans="2:86" ht="24" customHeight="1">
      <c r="B255" s="1173"/>
      <c r="C255" s="330">
        <v>21</v>
      </c>
      <c r="D255" s="351" t="str">
        <f>IF(土地取得計画入力!U24=1,土地取得計画入力!C24,"")</f>
        <v>農場リース</v>
      </c>
      <c r="E255" s="352">
        <f>IF(土地取得計画入力!U24=1,土地取得計画入力!D24,0)</f>
        <v>2023</v>
      </c>
      <c r="F255" s="353">
        <f>IF(土地取得計画入力!U24=1,土地取得計画入力!E24,0)</f>
        <v>2000</v>
      </c>
      <c r="G255" s="60">
        <v>10</v>
      </c>
      <c r="H255" s="334" t="s">
        <v>127</v>
      </c>
      <c r="I255" s="63">
        <v>2</v>
      </c>
      <c r="J255" s="172"/>
      <c r="K255" s="169"/>
      <c r="L255" s="209">
        <f t="shared" si="85"/>
        <v>0</v>
      </c>
      <c r="M255" s="209">
        <f t="shared" si="85"/>
        <v>0</v>
      </c>
      <c r="N255" s="209">
        <f t="shared" si="85"/>
        <v>0</v>
      </c>
      <c r="O255" s="209">
        <f t="shared" si="85"/>
        <v>0</v>
      </c>
      <c r="P255" s="209">
        <f t="shared" si="85"/>
        <v>0</v>
      </c>
      <c r="Q255" s="209">
        <f t="shared" si="85"/>
        <v>0</v>
      </c>
      <c r="R255" s="209">
        <f t="shared" si="85"/>
        <v>0</v>
      </c>
      <c r="S255" s="209">
        <f t="shared" si="85"/>
        <v>0</v>
      </c>
      <c r="T255" s="209">
        <f t="shared" si="85"/>
        <v>0</v>
      </c>
      <c r="U255" s="209">
        <f t="shared" si="85"/>
        <v>0</v>
      </c>
      <c r="V255" s="209">
        <f t="shared" si="85"/>
        <v>0</v>
      </c>
      <c r="W255" s="209">
        <f t="shared" si="85"/>
        <v>0</v>
      </c>
      <c r="X255" s="210">
        <f t="shared" si="85"/>
        <v>0</v>
      </c>
      <c r="Y255" s="211">
        <f t="shared" si="87"/>
        <v>0</v>
      </c>
      <c r="Z255" s="209">
        <f t="shared" si="87"/>
        <v>0</v>
      </c>
      <c r="AA255" s="209">
        <f t="shared" si="86"/>
        <v>0</v>
      </c>
      <c r="AB255" s="209">
        <f t="shared" si="86"/>
        <v>0</v>
      </c>
      <c r="AC255" s="209">
        <f t="shared" si="86"/>
        <v>0</v>
      </c>
      <c r="AD255" s="209">
        <f t="shared" si="86"/>
        <v>0</v>
      </c>
      <c r="AE255" s="209">
        <f t="shared" si="86"/>
        <v>0</v>
      </c>
      <c r="AF255" s="209">
        <f t="shared" si="86"/>
        <v>0</v>
      </c>
      <c r="AG255" s="209">
        <f t="shared" si="86"/>
        <v>0</v>
      </c>
      <c r="AH255" s="209">
        <f t="shared" si="86"/>
        <v>0</v>
      </c>
      <c r="AI255" s="209">
        <f t="shared" si="86"/>
        <v>0</v>
      </c>
      <c r="AJ255" s="209">
        <f t="shared" si="86"/>
        <v>0</v>
      </c>
      <c r="AK255" s="209">
        <f t="shared" si="86"/>
        <v>0</v>
      </c>
      <c r="AL255" s="210">
        <f t="shared" si="86"/>
        <v>0</v>
      </c>
      <c r="AP255" s="53">
        <f>VLOOKUP(H255,$AN$3:$AO$4,2,FALSE)</f>
        <v>1</v>
      </c>
      <c r="AQ255" s="163">
        <f>-PMT(I255/100,G255,F255)</f>
        <v>222.65305573063293</v>
      </c>
      <c r="AR255" s="53">
        <f t="shared" si="89"/>
        <v>-2023</v>
      </c>
      <c r="AS255" s="53">
        <f t="shared" si="89"/>
        <v>-2022</v>
      </c>
      <c r="AT255" s="53">
        <f t="shared" si="89"/>
        <v>-2021</v>
      </c>
      <c r="AU255" s="53">
        <f t="shared" si="89"/>
        <v>-2020</v>
      </c>
      <c r="AV255" s="53">
        <f t="shared" si="89"/>
        <v>-2019</v>
      </c>
      <c r="AW255" s="53">
        <f t="shared" si="89"/>
        <v>-2018</v>
      </c>
      <c r="AX255" s="53">
        <f t="shared" si="89"/>
        <v>-2017</v>
      </c>
      <c r="AY255" s="53">
        <f t="shared" si="89"/>
        <v>-2016</v>
      </c>
      <c r="AZ255" s="53">
        <f t="shared" si="89"/>
        <v>-2015</v>
      </c>
      <c r="BA255" s="53">
        <f t="shared" si="89"/>
        <v>-2014</v>
      </c>
      <c r="BB255" s="53">
        <f t="shared" si="89"/>
        <v>-2013</v>
      </c>
      <c r="BC255" s="53">
        <f t="shared" si="89"/>
        <v>-2012</v>
      </c>
      <c r="BD255" s="53">
        <f t="shared" si="89"/>
        <v>-2011</v>
      </c>
      <c r="BE255" s="53">
        <f t="shared" si="89"/>
        <v>-2010</v>
      </c>
      <c r="BG255" s="65">
        <f t="shared" si="83"/>
        <v>-2023</v>
      </c>
      <c r="BH255" s="65">
        <f t="shared" si="83"/>
        <v>-2022</v>
      </c>
      <c r="BI255" s="65">
        <f t="shared" si="83"/>
        <v>-2021</v>
      </c>
      <c r="BJ255" s="65">
        <f t="shared" si="83"/>
        <v>-2020</v>
      </c>
      <c r="BK255" s="65">
        <f t="shared" si="83"/>
        <v>-2019</v>
      </c>
      <c r="BL255" s="65">
        <f t="shared" si="83"/>
        <v>-2018</v>
      </c>
      <c r="BM255" s="65">
        <f t="shared" si="83"/>
        <v>-2017</v>
      </c>
      <c r="BN255" s="65">
        <f t="shared" si="83"/>
        <v>-2016</v>
      </c>
      <c r="BO255" s="65">
        <f t="shared" si="83"/>
        <v>-2015</v>
      </c>
      <c r="BP255" s="65">
        <f t="shared" si="83"/>
        <v>-2014</v>
      </c>
      <c r="BQ255" s="65">
        <f t="shared" si="83"/>
        <v>-2013</v>
      </c>
      <c r="BR255" s="65">
        <f t="shared" si="83"/>
        <v>-2012</v>
      </c>
      <c r="BS255" s="65">
        <f t="shared" si="83"/>
        <v>-2011</v>
      </c>
      <c r="BT255" s="65">
        <f t="shared" si="83"/>
        <v>-2010</v>
      </c>
      <c r="BV255" s="163">
        <f t="shared" si="88"/>
        <v>0</v>
      </c>
      <c r="BW255" s="163">
        <f t="shared" si="88"/>
        <v>0</v>
      </c>
      <c r="BX255" s="163">
        <f t="shared" si="88"/>
        <v>0</v>
      </c>
      <c r="BY255" s="163">
        <f t="shared" si="88"/>
        <v>0</v>
      </c>
      <c r="BZ255" s="163">
        <f t="shared" si="88"/>
        <v>0</v>
      </c>
      <c r="CA255" s="163">
        <f t="shared" si="88"/>
        <v>0</v>
      </c>
      <c r="CB255" s="163">
        <f t="shared" si="88"/>
        <v>0</v>
      </c>
      <c r="CC255" s="163">
        <f t="shared" si="88"/>
        <v>0</v>
      </c>
      <c r="CD255" s="163">
        <f t="shared" si="88"/>
        <v>0</v>
      </c>
      <c r="CE255" s="163">
        <f t="shared" si="88"/>
        <v>0</v>
      </c>
      <c r="CF255" s="163">
        <f t="shared" si="88"/>
        <v>0</v>
      </c>
      <c r="CG255" s="163">
        <f t="shared" si="88"/>
        <v>0</v>
      </c>
      <c r="CH255" s="163">
        <f t="shared" si="88"/>
        <v>0</v>
      </c>
    </row>
    <row r="256" spans="2:86" ht="24" customHeight="1" thickBot="1">
      <c r="B256" s="1174"/>
      <c r="C256" s="331">
        <v>22</v>
      </c>
      <c r="D256" s="360" t="str">
        <f>IF(土地取得計画入力!U25=1,土地取得計画入力!C25,"")</f>
        <v>他リース</v>
      </c>
      <c r="E256" s="361">
        <f>IF(土地取得計画入力!U25=1,土地取得計画入力!D25,0)</f>
        <v>0</v>
      </c>
      <c r="F256" s="362">
        <f>IF(土地取得計画入力!U25=1,土地取得計画入力!E25,0)</f>
        <v>0</v>
      </c>
      <c r="G256" s="176">
        <v>5</v>
      </c>
      <c r="H256" s="334" t="s">
        <v>127</v>
      </c>
      <c r="I256" s="177">
        <v>2</v>
      </c>
      <c r="J256" s="178"/>
      <c r="K256" s="170"/>
      <c r="L256" s="212">
        <f t="shared" si="85"/>
        <v>0</v>
      </c>
      <c r="M256" s="212">
        <f t="shared" si="85"/>
        <v>0</v>
      </c>
      <c r="N256" s="212">
        <f t="shared" si="85"/>
        <v>0</v>
      </c>
      <c r="O256" s="212">
        <f t="shared" si="85"/>
        <v>0</v>
      </c>
      <c r="P256" s="212">
        <f t="shared" si="85"/>
        <v>0</v>
      </c>
      <c r="Q256" s="212">
        <f t="shared" si="85"/>
        <v>0</v>
      </c>
      <c r="R256" s="212">
        <f t="shared" si="85"/>
        <v>0</v>
      </c>
      <c r="S256" s="212">
        <f t="shared" si="85"/>
        <v>0</v>
      </c>
      <c r="T256" s="212">
        <f t="shared" si="85"/>
        <v>0</v>
      </c>
      <c r="U256" s="212">
        <f t="shared" si="85"/>
        <v>0</v>
      </c>
      <c r="V256" s="212">
        <f t="shared" si="85"/>
        <v>0</v>
      </c>
      <c r="W256" s="212">
        <f t="shared" si="85"/>
        <v>0</v>
      </c>
      <c r="X256" s="213">
        <f t="shared" si="85"/>
        <v>0</v>
      </c>
      <c r="Y256" s="214">
        <f t="shared" si="87"/>
        <v>0</v>
      </c>
      <c r="Z256" s="212">
        <f t="shared" si="87"/>
        <v>0</v>
      </c>
      <c r="AA256" s="212">
        <f t="shared" si="86"/>
        <v>0</v>
      </c>
      <c r="AB256" s="212">
        <f t="shared" si="86"/>
        <v>0</v>
      </c>
      <c r="AC256" s="212">
        <f t="shared" si="86"/>
        <v>0</v>
      </c>
      <c r="AD256" s="212">
        <f t="shared" si="86"/>
        <v>0</v>
      </c>
      <c r="AE256" s="212">
        <f t="shared" si="86"/>
        <v>0</v>
      </c>
      <c r="AF256" s="212">
        <f t="shared" si="86"/>
        <v>0</v>
      </c>
      <c r="AG256" s="212">
        <f t="shared" si="86"/>
        <v>0</v>
      </c>
      <c r="AH256" s="212">
        <f t="shared" si="86"/>
        <v>0</v>
      </c>
      <c r="AI256" s="212">
        <f t="shared" si="86"/>
        <v>0</v>
      </c>
      <c r="AJ256" s="212">
        <f t="shared" si="86"/>
        <v>0</v>
      </c>
      <c r="AK256" s="212">
        <f t="shared" si="86"/>
        <v>0</v>
      </c>
      <c r="AL256" s="213">
        <f t="shared" si="86"/>
        <v>0</v>
      </c>
      <c r="AP256" s="53">
        <f>VLOOKUP(H256,$AN$3:$AO$4,2,FALSE)</f>
        <v>1</v>
      </c>
      <c r="AQ256" s="163">
        <f>-PMT(I256/100,G256,F256)</f>
        <v>0</v>
      </c>
      <c r="AR256" s="53">
        <f t="shared" si="89"/>
        <v>0</v>
      </c>
      <c r="AS256" s="53">
        <f t="shared" si="89"/>
        <v>1</v>
      </c>
      <c r="AT256" s="53">
        <f t="shared" si="89"/>
        <v>2</v>
      </c>
      <c r="AU256" s="53">
        <f t="shared" si="89"/>
        <v>3</v>
      </c>
      <c r="AV256" s="53">
        <f t="shared" si="89"/>
        <v>4</v>
      </c>
      <c r="AW256" s="53">
        <f t="shared" si="89"/>
        <v>5</v>
      </c>
      <c r="AX256" s="53">
        <f t="shared" si="89"/>
        <v>-1</v>
      </c>
      <c r="AY256" s="53">
        <f t="shared" si="89"/>
        <v>-1</v>
      </c>
      <c r="AZ256" s="53">
        <f t="shared" si="89"/>
        <v>-1</v>
      </c>
      <c r="BA256" s="53">
        <f t="shared" si="89"/>
        <v>-1</v>
      </c>
      <c r="BB256" s="53">
        <f t="shared" si="89"/>
        <v>-1</v>
      </c>
      <c r="BC256" s="53">
        <f t="shared" si="89"/>
        <v>-1</v>
      </c>
      <c r="BD256" s="53">
        <f t="shared" si="89"/>
        <v>-1</v>
      </c>
      <c r="BE256" s="53">
        <f t="shared" si="89"/>
        <v>-1</v>
      </c>
      <c r="BG256" s="65">
        <f t="shared" si="83"/>
        <v>0</v>
      </c>
      <c r="BH256" s="65">
        <f t="shared" si="83"/>
        <v>1</v>
      </c>
      <c r="BI256" s="65">
        <f t="shared" si="83"/>
        <v>2</v>
      </c>
      <c r="BJ256" s="65">
        <f t="shared" si="83"/>
        <v>3</v>
      </c>
      <c r="BK256" s="65">
        <f t="shared" si="83"/>
        <v>4</v>
      </c>
      <c r="BL256" s="65">
        <f t="shared" si="83"/>
        <v>5</v>
      </c>
      <c r="BM256" s="65">
        <f t="shared" si="83"/>
        <v>-1</v>
      </c>
      <c r="BN256" s="65">
        <f t="shared" si="83"/>
        <v>-1</v>
      </c>
      <c r="BO256" s="65">
        <f t="shared" si="83"/>
        <v>-1</v>
      </c>
      <c r="BP256" s="65">
        <f t="shared" si="83"/>
        <v>-1</v>
      </c>
      <c r="BQ256" s="65">
        <f t="shared" si="83"/>
        <v>-1</v>
      </c>
      <c r="BR256" s="65">
        <f t="shared" si="83"/>
        <v>-1</v>
      </c>
      <c r="BS256" s="65">
        <f t="shared" si="83"/>
        <v>-1</v>
      </c>
      <c r="BT256" s="65">
        <f t="shared" si="83"/>
        <v>-1</v>
      </c>
      <c r="BV256" s="163">
        <f t="shared" si="88"/>
        <v>0</v>
      </c>
      <c r="BW256" s="163">
        <f t="shared" si="88"/>
        <v>0</v>
      </c>
      <c r="BX256" s="163">
        <f t="shared" si="88"/>
        <v>0</v>
      </c>
      <c r="BY256" s="163">
        <f t="shared" si="88"/>
        <v>0</v>
      </c>
      <c r="BZ256" s="163">
        <f t="shared" si="88"/>
        <v>0</v>
      </c>
      <c r="CA256" s="163">
        <f t="shared" si="88"/>
        <v>0</v>
      </c>
      <c r="CB256" s="163">
        <f t="shared" si="88"/>
        <v>0</v>
      </c>
      <c r="CC256" s="163">
        <f t="shared" si="88"/>
        <v>0</v>
      </c>
      <c r="CD256" s="163">
        <f t="shared" si="88"/>
        <v>0</v>
      </c>
      <c r="CE256" s="163">
        <f t="shared" si="88"/>
        <v>0</v>
      </c>
      <c r="CF256" s="163">
        <f t="shared" si="88"/>
        <v>0</v>
      </c>
      <c r="CG256" s="163">
        <f t="shared" si="88"/>
        <v>0</v>
      </c>
      <c r="CH256" s="163">
        <f t="shared" si="88"/>
        <v>0</v>
      </c>
    </row>
    <row r="257" spans="2:86" ht="24" customHeight="1">
      <c r="B257" s="1175" t="s">
        <v>240</v>
      </c>
      <c r="C257" s="329">
        <v>1</v>
      </c>
      <c r="D257" s="349" t="str">
        <f>IF(乳牛取得計画!U4=1,乳牛取得計画!C4,"")</f>
        <v/>
      </c>
      <c r="E257" s="350">
        <f>IF(乳牛取得計画!U4=1,乳牛取得計画!D4,0)</f>
        <v>0</v>
      </c>
      <c r="F257" s="363">
        <f>IF(乳牛取得計画!U4=1,乳牛取得計画!E4,0)</f>
        <v>0</v>
      </c>
      <c r="G257" s="180"/>
      <c r="H257" s="343" t="s">
        <v>127</v>
      </c>
      <c r="I257" s="181"/>
      <c r="J257" s="182"/>
      <c r="K257" s="396"/>
      <c r="L257" s="340">
        <f t="shared" si="85"/>
        <v>0</v>
      </c>
      <c r="M257" s="340">
        <f t="shared" si="85"/>
        <v>0</v>
      </c>
      <c r="N257" s="340">
        <f t="shared" si="85"/>
        <v>0</v>
      </c>
      <c r="O257" s="340">
        <f t="shared" si="85"/>
        <v>0</v>
      </c>
      <c r="P257" s="340">
        <f t="shared" si="85"/>
        <v>0</v>
      </c>
      <c r="Q257" s="340">
        <f t="shared" si="85"/>
        <v>0</v>
      </c>
      <c r="R257" s="340">
        <f t="shared" si="85"/>
        <v>0</v>
      </c>
      <c r="S257" s="340">
        <f t="shared" si="85"/>
        <v>0</v>
      </c>
      <c r="T257" s="340">
        <f t="shared" si="85"/>
        <v>0</v>
      </c>
      <c r="U257" s="340">
        <f t="shared" si="85"/>
        <v>0</v>
      </c>
      <c r="V257" s="340">
        <f t="shared" si="85"/>
        <v>0</v>
      </c>
      <c r="W257" s="340">
        <f t="shared" si="85"/>
        <v>0</v>
      </c>
      <c r="X257" s="341">
        <f t="shared" si="85"/>
        <v>0</v>
      </c>
      <c r="Y257" s="342">
        <f t="shared" si="87"/>
        <v>0</v>
      </c>
      <c r="Z257" s="340">
        <f t="shared" si="87"/>
        <v>0</v>
      </c>
      <c r="AA257" s="340">
        <f t="shared" si="86"/>
        <v>0</v>
      </c>
      <c r="AB257" s="340">
        <f t="shared" si="86"/>
        <v>0</v>
      </c>
      <c r="AC257" s="340">
        <f t="shared" si="86"/>
        <v>0</v>
      </c>
      <c r="AD257" s="340">
        <f t="shared" si="86"/>
        <v>0</v>
      </c>
      <c r="AE257" s="340">
        <f t="shared" si="86"/>
        <v>0</v>
      </c>
      <c r="AF257" s="340">
        <f t="shared" si="86"/>
        <v>0</v>
      </c>
      <c r="AG257" s="340">
        <f t="shared" si="86"/>
        <v>0</v>
      </c>
      <c r="AH257" s="340">
        <f t="shared" si="86"/>
        <v>0</v>
      </c>
      <c r="AI257" s="340">
        <f t="shared" si="86"/>
        <v>0</v>
      </c>
      <c r="AJ257" s="340">
        <f t="shared" si="86"/>
        <v>0</v>
      </c>
      <c r="AK257" s="340">
        <f t="shared" si="86"/>
        <v>0</v>
      </c>
      <c r="AL257" s="341">
        <f t="shared" si="86"/>
        <v>0</v>
      </c>
      <c r="AP257" s="53">
        <f t="shared" si="69"/>
        <v>1</v>
      </c>
      <c r="AQ257" s="163" t="e">
        <f t="shared" ref="AQ257:AQ266" si="90">-PMT(I257/100,G257,F257)</f>
        <v>#NUM!</v>
      </c>
      <c r="AR257" s="53">
        <f>IF($E257+$G257+$J257-1&lt;AR$3,-1,AR$3-$E257-$J257+1)</f>
        <v>0</v>
      </c>
      <c r="AS257" s="53">
        <f t="shared" si="89"/>
        <v>-1</v>
      </c>
      <c r="AT257" s="53">
        <f t="shared" si="89"/>
        <v>-1</v>
      </c>
      <c r="AU257" s="53">
        <f t="shared" si="89"/>
        <v>-1</v>
      </c>
      <c r="AV257" s="53">
        <f t="shared" si="89"/>
        <v>-1</v>
      </c>
      <c r="AW257" s="53">
        <f t="shared" si="89"/>
        <v>-1</v>
      </c>
      <c r="AX257" s="53">
        <f t="shared" si="89"/>
        <v>-1</v>
      </c>
      <c r="AY257" s="53">
        <f t="shared" si="89"/>
        <v>-1</v>
      </c>
      <c r="AZ257" s="53">
        <f t="shared" si="89"/>
        <v>-1</v>
      </c>
      <c r="BA257" s="53">
        <f t="shared" si="89"/>
        <v>-1</v>
      </c>
      <c r="BB257" s="53">
        <f t="shared" si="89"/>
        <v>-1</v>
      </c>
      <c r="BC257" s="53">
        <f t="shared" si="89"/>
        <v>-1</v>
      </c>
      <c r="BD257" s="53">
        <f t="shared" si="89"/>
        <v>-1</v>
      </c>
      <c r="BE257" s="53">
        <f t="shared" si="89"/>
        <v>-1</v>
      </c>
      <c r="BG257" s="65">
        <f t="shared" si="83"/>
        <v>0</v>
      </c>
      <c r="BH257" s="65">
        <f t="shared" si="83"/>
        <v>-1</v>
      </c>
      <c r="BI257" s="65">
        <f t="shared" si="83"/>
        <v>-1</v>
      </c>
      <c r="BJ257" s="65">
        <f t="shared" si="83"/>
        <v>-1</v>
      </c>
      <c r="BK257" s="65">
        <f t="shared" si="83"/>
        <v>-1</v>
      </c>
      <c r="BL257" s="65">
        <f t="shared" si="83"/>
        <v>-1</v>
      </c>
      <c r="BM257" s="65">
        <f t="shared" si="83"/>
        <v>-1</v>
      </c>
      <c r="BN257" s="65">
        <f t="shared" si="83"/>
        <v>-1</v>
      </c>
      <c r="BO257" s="65">
        <f t="shared" si="83"/>
        <v>-1</v>
      </c>
      <c r="BP257" s="65">
        <f t="shared" si="83"/>
        <v>-1</v>
      </c>
      <c r="BQ257" s="65">
        <f t="shared" si="83"/>
        <v>-1</v>
      </c>
      <c r="BR257" s="65">
        <f t="shared" si="83"/>
        <v>-1</v>
      </c>
      <c r="BS257" s="65">
        <f t="shared" si="83"/>
        <v>-1</v>
      </c>
      <c r="BT257" s="65">
        <f t="shared" si="83"/>
        <v>-1</v>
      </c>
      <c r="BV257" s="163">
        <f t="shared" si="88"/>
        <v>0</v>
      </c>
      <c r="BW257" s="163">
        <f t="shared" si="88"/>
        <v>0</v>
      </c>
      <c r="BX257" s="163">
        <f t="shared" si="88"/>
        <v>0</v>
      </c>
      <c r="BY257" s="163">
        <f t="shared" si="88"/>
        <v>0</v>
      </c>
      <c r="BZ257" s="163">
        <f t="shared" si="88"/>
        <v>0</v>
      </c>
      <c r="CA257" s="163">
        <f t="shared" si="88"/>
        <v>0</v>
      </c>
      <c r="CB257" s="163">
        <f t="shared" si="88"/>
        <v>0</v>
      </c>
      <c r="CC257" s="163">
        <f t="shared" si="88"/>
        <v>0</v>
      </c>
      <c r="CD257" s="163">
        <f t="shared" si="88"/>
        <v>0</v>
      </c>
      <c r="CE257" s="163">
        <f t="shared" si="88"/>
        <v>0</v>
      </c>
      <c r="CF257" s="163">
        <f t="shared" si="88"/>
        <v>0</v>
      </c>
      <c r="CG257" s="163">
        <f t="shared" si="88"/>
        <v>0</v>
      </c>
      <c r="CH257" s="163">
        <f t="shared" si="88"/>
        <v>0</v>
      </c>
    </row>
    <row r="258" spans="2:86" ht="24" customHeight="1">
      <c r="B258" s="1173"/>
      <c r="C258" s="330">
        <v>2</v>
      </c>
      <c r="D258" s="351" t="str">
        <f>IF(乳牛取得計画!U5=1,乳牛取得計画!C5,"")</f>
        <v/>
      </c>
      <c r="E258" s="352">
        <f>IF(乳牛取得計画!U5=1,乳牛取得計画!D5,0)</f>
        <v>0</v>
      </c>
      <c r="F258" s="353">
        <f>IF(乳牛取得計画!U5=1,乳牛取得計画!E5,0)</f>
        <v>0</v>
      </c>
      <c r="G258" s="60"/>
      <c r="H258" s="60" t="s">
        <v>127</v>
      </c>
      <c r="I258" s="63"/>
      <c r="J258" s="172"/>
      <c r="K258" s="169"/>
      <c r="L258" s="209">
        <f t="shared" si="85"/>
        <v>0</v>
      </c>
      <c r="M258" s="209">
        <f t="shared" si="85"/>
        <v>0</v>
      </c>
      <c r="N258" s="209">
        <f t="shared" si="85"/>
        <v>0</v>
      </c>
      <c r="O258" s="209">
        <f t="shared" si="85"/>
        <v>0</v>
      </c>
      <c r="P258" s="209">
        <f t="shared" si="85"/>
        <v>0</v>
      </c>
      <c r="Q258" s="209">
        <f t="shared" si="85"/>
        <v>0</v>
      </c>
      <c r="R258" s="209">
        <f t="shared" si="85"/>
        <v>0</v>
      </c>
      <c r="S258" s="209">
        <f t="shared" si="85"/>
        <v>0</v>
      </c>
      <c r="T258" s="209">
        <f t="shared" si="85"/>
        <v>0</v>
      </c>
      <c r="U258" s="209">
        <f t="shared" si="85"/>
        <v>0</v>
      </c>
      <c r="V258" s="209">
        <f t="shared" si="85"/>
        <v>0</v>
      </c>
      <c r="W258" s="209">
        <f t="shared" si="85"/>
        <v>0</v>
      </c>
      <c r="X258" s="210">
        <f t="shared" si="85"/>
        <v>0</v>
      </c>
      <c r="Y258" s="211">
        <f t="shared" si="87"/>
        <v>0</v>
      </c>
      <c r="Z258" s="209">
        <f t="shared" si="87"/>
        <v>0</v>
      </c>
      <c r="AA258" s="209">
        <f t="shared" si="86"/>
        <v>0</v>
      </c>
      <c r="AB258" s="209">
        <f t="shared" si="86"/>
        <v>0</v>
      </c>
      <c r="AC258" s="209">
        <f t="shared" si="86"/>
        <v>0</v>
      </c>
      <c r="AD258" s="209">
        <f t="shared" si="86"/>
        <v>0</v>
      </c>
      <c r="AE258" s="209">
        <f t="shared" si="86"/>
        <v>0</v>
      </c>
      <c r="AF258" s="209">
        <f t="shared" si="86"/>
        <v>0</v>
      </c>
      <c r="AG258" s="209">
        <f t="shared" si="86"/>
        <v>0</v>
      </c>
      <c r="AH258" s="209">
        <f t="shared" si="86"/>
        <v>0</v>
      </c>
      <c r="AI258" s="209">
        <f t="shared" si="86"/>
        <v>0</v>
      </c>
      <c r="AJ258" s="209">
        <f t="shared" si="86"/>
        <v>0</v>
      </c>
      <c r="AK258" s="209">
        <f t="shared" si="86"/>
        <v>0</v>
      </c>
      <c r="AL258" s="210">
        <f t="shared" si="86"/>
        <v>0</v>
      </c>
      <c r="AP258" s="53">
        <f t="shared" si="69"/>
        <v>1</v>
      </c>
      <c r="AQ258" s="163" t="e">
        <f t="shared" si="90"/>
        <v>#NUM!</v>
      </c>
      <c r="AR258" s="53">
        <f t="shared" si="89"/>
        <v>0</v>
      </c>
      <c r="AS258" s="53">
        <f t="shared" si="89"/>
        <v>-1</v>
      </c>
      <c r="AT258" s="53">
        <f t="shared" si="89"/>
        <v>-1</v>
      </c>
      <c r="AU258" s="53">
        <f t="shared" si="89"/>
        <v>-1</v>
      </c>
      <c r="AV258" s="53">
        <f t="shared" si="89"/>
        <v>-1</v>
      </c>
      <c r="AW258" s="53">
        <f t="shared" si="89"/>
        <v>-1</v>
      </c>
      <c r="AX258" s="53">
        <f t="shared" si="89"/>
        <v>-1</v>
      </c>
      <c r="AY258" s="53">
        <f t="shared" si="89"/>
        <v>-1</v>
      </c>
      <c r="AZ258" s="53">
        <f t="shared" si="89"/>
        <v>-1</v>
      </c>
      <c r="BA258" s="53">
        <f t="shared" si="89"/>
        <v>-1</v>
      </c>
      <c r="BB258" s="53">
        <f t="shared" si="89"/>
        <v>-1</v>
      </c>
      <c r="BC258" s="53">
        <f t="shared" si="89"/>
        <v>-1</v>
      </c>
      <c r="BD258" s="53">
        <f t="shared" si="89"/>
        <v>-1</v>
      </c>
      <c r="BE258" s="53">
        <f t="shared" si="89"/>
        <v>-1</v>
      </c>
      <c r="BG258" s="65">
        <f t="shared" si="83"/>
        <v>0</v>
      </c>
      <c r="BH258" s="65">
        <f t="shared" si="83"/>
        <v>-1</v>
      </c>
      <c r="BI258" s="65">
        <f t="shared" si="83"/>
        <v>-1</v>
      </c>
      <c r="BJ258" s="65">
        <f t="shared" ref="BJ258:BT258" si="91">IF($E258+$G258+$J258-1&lt;BJ$3,-1,BJ$3-$E258+1)</f>
        <v>-1</v>
      </c>
      <c r="BK258" s="65">
        <f t="shared" si="91"/>
        <v>-1</v>
      </c>
      <c r="BL258" s="65">
        <f t="shared" si="91"/>
        <v>-1</v>
      </c>
      <c r="BM258" s="65">
        <f t="shared" si="91"/>
        <v>-1</v>
      </c>
      <c r="BN258" s="65">
        <f t="shared" si="91"/>
        <v>-1</v>
      </c>
      <c r="BO258" s="65">
        <f t="shared" si="91"/>
        <v>-1</v>
      </c>
      <c r="BP258" s="65">
        <f t="shared" si="91"/>
        <v>-1</v>
      </c>
      <c r="BQ258" s="65">
        <f t="shared" si="91"/>
        <v>-1</v>
      </c>
      <c r="BR258" s="65">
        <f t="shared" si="91"/>
        <v>-1</v>
      </c>
      <c r="BS258" s="65">
        <f t="shared" si="91"/>
        <v>-1</v>
      </c>
      <c r="BT258" s="65">
        <f t="shared" si="91"/>
        <v>-1</v>
      </c>
      <c r="BV258" s="163">
        <f t="shared" si="88"/>
        <v>0</v>
      </c>
      <c r="BW258" s="163">
        <f t="shared" si="88"/>
        <v>0</v>
      </c>
      <c r="BX258" s="163">
        <f t="shared" si="88"/>
        <v>0</v>
      </c>
      <c r="BY258" s="163">
        <f t="shared" si="88"/>
        <v>0</v>
      </c>
      <c r="BZ258" s="163">
        <f t="shared" si="88"/>
        <v>0</v>
      </c>
      <c r="CA258" s="163">
        <f t="shared" si="88"/>
        <v>0</v>
      </c>
      <c r="CB258" s="163">
        <f t="shared" si="88"/>
        <v>0</v>
      </c>
      <c r="CC258" s="163">
        <f t="shared" si="88"/>
        <v>0</v>
      </c>
      <c r="CD258" s="163">
        <f t="shared" si="88"/>
        <v>0</v>
      </c>
      <c r="CE258" s="163">
        <f t="shared" si="88"/>
        <v>0</v>
      </c>
      <c r="CF258" s="163">
        <f t="shared" si="88"/>
        <v>0</v>
      </c>
      <c r="CG258" s="163">
        <f t="shared" si="88"/>
        <v>0</v>
      </c>
      <c r="CH258" s="163">
        <f t="shared" si="88"/>
        <v>0</v>
      </c>
    </row>
    <row r="259" spans="2:86" ht="24" customHeight="1">
      <c r="B259" s="1173"/>
      <c r="C259" s="330">
        <v>3</v>
      </c>
      <c r="D259" s="351" t="str">
        <f>IF(乳牛取得計画!U6=1,乳牛取得計画!C6,"")</f>
        <v/>
      </c>
      <c r="E259" s="352">
        <f>IF(乳牛取得計画!U6=1,乳牛取得計画!D6,0)</f>
        <v>0</v>
      </c>
      <c r="F259" s="353">
        <f>IF(乳牛取得計画!U6=1,乳牛取得計画!E6,0)</f>
        <v>0</v>
      </c>
      <c r="G259" s="60"/>
      <c r="H259" s="60" t="s">
        <v>127</v>
      </c>
      <c r="I259" s="63"/>
      <c r="J259" s="172"/>
      <c r="K259" s="169"/>
      <c r="L259" s="209">
        <f t="shared" si="85"/>
        <v>0</v>
      </c>
      <c r="M259" s="209">
        <f t="shared" si="85"/>
        <v>0</v>
      </c>
      <c r="N259" s="209">
        <f t="shared" si="85"/>
        <v>0</v>
      </c>
      <c r="O259" s="209">
        <f t="shared" si="85"/>
        <v>0</v>
      </c>
      <c r="P259" s="209">
        <f t="shared" si="85"/>
        <v>0</v>
      </c>
      <c r="Q259" s="209">
        <f t="shared" si="85"/>
        <v>0</v>
      </c>
      <c r="R259" s="209">
        <f t="shared" si="85"/>
        <v>0</v>
      </c>
      <c r="S259" s="209">
        <f t="shared" si="85"/>
        <v>0</v>
      </c>
      <c r="T259" s="209">
        <f t="shared" si="85"/>
        <v>0</v>
      </c>
      <c r="U259" s="209">
        <f t="shared" si="85"/>
        <v>0</v>
      </c>
      <c r="V259" s="209">
        <f t="shared" si="85"/>
        <v>0</v>
      </c>
      <c r="W259" s="209">
        <f t="shared" si="85"/>
        <v>0</v>
      </c>
      <c r="X259" s="210">
        <f t="shared" si="85"/>
        <v>0</v>
      </c>
      <c r="Y259" s="211">
        <f t="shared" si="87"/>
        <v>0</v>
      </c>
      <c r="Z259" s="209">
        <f t="shared" si="87"/>
        <v>0</v>
      </c>
      <c r="AA259" s="209">
        <f t="shared" si="86"/>
        <v>0</v>
      </c>
      <c r="AB259" s="209">
        <f t="shared" si="86"/>
        <v>0</v>
      </c>
      <c r="AC259" s="209">
        <f t="shared" si="86"/>
        <v>0</v>
      </c>
      <c r="AD259" s="209">
        <f t="shared" si="86"/>
        <v>0</v>
      </c>
      <c r="AE259" s="209">
        <f t="shared" si="86"/>
        <v>0</v>
      </c>
      <c r="AF259" s="209">
        <f t="shared" si="86"/>
        <v>0</v>
      </c>
      <c r="AG259" s="209">
        <f t="shared" si="86"/>
        <v>0</v>
      </c>
      <c r="AH259" s="209">
        <f t="shared" si="86"/>
        <v>0</v>
      </c>
      <c r="AI259" s="209">
        <f t="shared" si="86"/>
        <v>0</v>
      </c>
      <c r="AJ259" s="209">
        <f t="shared" si="86"/>
        <v>0</v>
      </c>
      <c r="AK259" s="209">
        <f t="shared" si="86"/>
        <v>0</v>
      </c>
      <c r="AL259" s="210">
        <f t="shared" si="86"/>
        <v>0</v>
      </c>
      <c r="AP259" s="53">
        <f t="shared" si="69"/>
        <v>1</v>
      </c>
      <c r="AQ259" s="163" t="e">
        <f t="shared" si="90"/>
        <v>#NUM!</v>
      </c>
      <c r="AR259" s="53">
        <f t="shared" si="89"/>
        <v>0</v>
      </c>
      <c r="AS259" s="53">
        <f t="shared" si="89"/>
        <v>-1</v>
      </c>
      <c r="AT259" s="53">
        <f t="shared" si="89"/>
        <v>-1</v>
      </c>
      <c r="AU259" s="53">
        <f t="shared" si="89"/>
        <v>-1</v>
      </c>
      <c r="AV259" s="53">
        <f t="shared" si="89"/>
        <v>-1</v>
      </c>
      <c r="AW259" s="53">
        <f t="shared" si="89"/>
        <v>-1</v>
      </c>
      <c r="AX259" s="53">
        <f t="shared" si="89"/>
        <v>-1</v>
      </c>
      <c r="AY259" s="53">
        <f t="shared" si="89"/>
        <v>-1</v>
      </c>
      <c r="AZ259" s="53">
        <f t="shared" si="89"/>
        <v>-1</v>
      </c>
      <c r="BA259" s="53">
        <f t="shared" si="89"/>
        <v>-1</v>
      </c>
      <c r="BB259" s="53">
        <f t="shared" si="89"/>
        <v>-1</v>
      </c>
      <c r="BC259" s="53">
        <f t="shared" si="89"/>
        <v>-1</v>
      </c>
      <c r="BD259" s="53">
        <f t="shared" si="89"/>
        <v>-1</v>
      </c>
      <c r="BE259" s="53">
        <f t="shared" si="89"/>
        <v>-1</v>
      </c>
      <c r="BG259" s="65">
        <f t="shared" ref="BG259:BT277" si="92">IF($E259+$G259+$J259-1&lt;BG$3,-1,BG$3-$E259+1)</f>
        <v>0</v>
      </c>
      <c r="BH259" s="65">
        <f>IF($E259+$G259+$J259-1&lt;BH$3,-1,BH$3-$E259+1)</f>
        <v>-1</v>
      </c>
      <c r="BI259" s="65">
        <f t="shared" si="92"/>
        <v>-1</v>
      </c>
      <c r="BJ259" s="65">
        <f t="shared" si="92"/>
        <v>-1</v>
      </c>
      <c r="BK259" s="65">
        <f t="shared" si="92"/>
        <v>-1</v>
      </c>
      <c r="BL259" s="65">
        <f t="shared" si="92"/>
        <v>-1</v>
      </c>
      <c r="BM259" s="65">
        <f t="shared" si="92"/>
        <v>-1</v>
      </c>
      <c r="BN259" s="65">
        <f t="shared" si="92"/>
        <v>-1</v>
      </c>
      <c r="BO259" s="65">
        <f t="shared" si="92"/>
        <v>-1</v>
      </c>
      <c r="BP259" s="65">
        <f t="shared" si="92"/>
        <v>-1</v>
      </c>
      <c r="BQ259" s="65">
        <f t="shared" si="92"/>
        <v>-1</v>
      </c>
      <c r="BR259" s="65">
        <f t="shared" si="92"/>
        <v>-1</v>
      </c>
      <c r="BS259" s="65">
        <f t="shared" si="92"/>
        <v>-1</v>
      </c>
      <c r="BT259" s="65">
        <f t="shared" si="92"/>
        <v>-1</v>
      </c>
      <c r="BV259" s="163">
        <f t="shared" si="88"/>
        <v>0</v>
      </c>
      <c r="BW259" s="163">
        <f t="shared" si="88"/>
        <v>0</v>
      </c>
      <c r="BX259" s="163">
        <f t="shared" si="88"/>
        <v>0</v>
      </c>
      <c r="BY259" s="163">
        <f t="shared" si="88"/>
        <v>0</v>
      </c>
      <c r="BZ259" s="163">
        <f t="shared" si="88"/>
        <v>0</v>
      </c>
      <c r="CA259" s="163">
        <f t="shared" si="88"/>
        <v>0</v>
      </c>
      <c r="CB259" s="163">
        <f t="shared" si="88"/>
        <v>0</v>
      </c>
      <c r="CC259" s="163">
        <f t="shared" si="88"/>
        <v>0</v>
      </c>
      <c r="CD259" s="163">
        <f t="shared" si="88"/>
        <v>0</v>
      </c>
      <c r="CE259" s="163">
        <f t="shared" si="88"/>
        <v>0</v>
      </c>
      <c r="CF259" s="163">
        <f t="shared" si="88"/>
        <v>0</v>
      </c>
      <c r="CG259" s="163">
        <f t="shared" si="88"/>
        <v>0</v>
      </c>
      <c r="CH259" s="163">
        <f t="shared" si="88"/>
        <v>0</v>
      </c>
    </row>
    <row r="260" spans="2:86" ht="24" customHeight="1">
      <c r="B260" s="1173"/>
      <c r="C260" s="330">
        <v>4</v>
      </c>
      <c r="D260" s="351" t="str">
        <f>IF(乳牛取得計画!U7=1,乳牛取得計画!C7,"")</f>
        <v/>
      </c>
      <c r="E260" s="352">
        <f>IF(乳牛取得計画!U7=1,乳牛取得計画!D7,0)</f>
        <v>0</v>
      </c>
      <c r="F260" s="353">
        <f>IF(乳牛取得計画!U7=1,乳牛取得計画!E7,0)</f>
        <v>0</v>
      </c>
      <c r="G260" s="60">
        <v>4</v>
      </c>
      <c r="H260" s="60" t="s">
        <v>127</v>
      </c>
      <c r="I260" s="63">
        <v>2</v>
      </c>
      <c r="J260" s="172"/>
      <c r="K260" s="169"/>
      <c r="L260" s="209">
        <f t="shared" si="85"/>
        <v>0</v>
      </c>
      <c r="M260" s="209">
        <f t="shared" si="85"/>
        <v>0</v>
      </c>
      <c r="N260" s="209">
        <f t="shared" si="85"/>
        <v>0</v>
      </c>
      <c r="O260" s="209">
        <f t="shared" si="85"/>
        <v>0</v>
      </c>
      <c r="P260" s="209">
        <f t="shared" si="85"/>
        <v>0</v>
      </c>
      <c r="Q260" s="209">
        <f t="shared" si="85"/>
        <v>0</v>
      </c>
      <c r="R260" s="209">
        <f t="shared" si="85"/>
        <v>0</v>
      </c>
      <c r="S260" s="209">
        <f t="shared" si="85"/>
        <v>0</v>
      </c>
      <c r="T260" s="209">
        <f t="shared" si="85"/>
        <v>0</v>
      </c>
      <c r="U260" s="209">
        <f t="shared" si="85"/>
        <v>0</v>
      </c>
      <c r="V260" s="209">
        <f t="shared" si="85"/>
        <v>0</v>
      </c>
      <c r="W260" s="209">
        <f t="shared" si="85"/>
        <v>0</v>
      </c>
      <c r="X260" s="210">
        <f t="shared" si="85"/>
        <v>0</v>
      </c>
      <c r="Y260" s="211">
        <f t="shared" si="87"/>
        <v>0</v>
      </c>
      <c r="Z260" s="209">
        <f t="shared" si="87"/>
        <v>0</v>
      </c>
      <c r="AA260" s="209">
        <f t="shared" si="86"/>
        <v>0</v>
      </c>
      <c r="AB260" s="209">
        <f t="shared" si="86"/>
        <v>0</v>
      </c>
      <c r="AC260" s="209">
        <f t="shared" si="86"/>
        <v>0</v>
      </c>
      <c r="AD260" s="209">
        <f t="shared" si="86"/>
        <v>0</v>
      </c>
      <c r="AE260" s="209">
        <f t="shared" si="86"/>
        <v>0</v>
      </c>
      <c r="AF260" s="209">
        <f t="shared" si="86"/>
        <v>0</v>
      </c>
      <c r="AG260" s="209">
        <f t="shared" si="86"/>
        <v>0</v>
      </c>
      <c r="AH260" s="209">
        <f t="shared" si="86"/>
        <v>0</v>
      </c>
      <c r="AI260" s="209">
        <f t="shared" si="86"/>
        <v>0</v>
      </c>
      <c r="AJ260" s="209">
        <f t="shared" si="86"/>
        <v>0</v>
      </c>
      <c r="AK260" s="209">
        <f t="shared" si="86"/>
        <v>0</v>
      </c>
      <c r="AL260" s="210">
        <f t="shared" si="86"/>
        <v>0</v>
      </c>
      <c r="AP260" s="53">
        <f t="shared" si="69"/>
        <v>1</v>
      </c>
      <c r="AQ260" s="163">
        <f t="shared" si="90"/>
        <v>0</v>
      </c>
      <c r="AR260" s="53">
        <f t="shared" si="89"/>
        <v>0</v>
      </c>
      <c r="AS260" s="53">
        <f t="shared" si="89"/>
        <v>1</v>
      </c>
      <c r="AT260" s="53">
        <f t="shared" si="89"/>
        <v>2</v>
      </c>
      <c r="AU260" s="53">
        <f t="shared" si="89"/>
        <v>3</v>
      </c>
      <c r="AV260" s="53">
        <f t="shared" si="89"/>
        <v>4</v>
      </c>
      <c r="AW260" s="53">
        <f t="shared" si="89"/>
        <v>-1</v>
      </c>
      <c r="AX260" s="53">
        <f t="shared" si="89"/>
        <v>-1</v>
      </c>
      <c r="AY260" s="53">
        <f t="shared" si="89"/>
        <v>-1</v>
      </c>
      <c r="AZ260" s="53">
        <f t="shared" si="89"/>
        <v>-1</v>
      </c>
      <c r="BA260" s="53">
        <f t="shared" si="89"/>
        <v>-1</v>
      </c>
      <c r="BB260" s="53">
        <f t="shared" si="89"/>
        <v>-1</v>
      </c>
      <c r="BC260" s="53">
        <f t="shared" si="89"/>
        <v>-1</v>
      </c>
      <c r="BD260" s="53">
        <f t="shared" si="89"/>
        <v>-1</v>
      </c>
      <c r="BE260" s="53">
        <f t="shared" si="89"/>
        <v>-1</v>
      </c>
      <c r="BG260" s="65">
        <f t="shared" si="92"/>
        <v>0</v>
      </c>
      <c r="BH260" s="65">
        <f t="shared" si="92"/>
        <v>1</v>
      </c>
      <c r="BI260" s="65">
        <f t="shared" si="92"/>
        <v>2</v>
      </c>
      <c r="BJ260" s="65">
        <f t="shared" si="92"/>
        <v>3</v>
      </c>
      <c r="BK260" s="65">
        <f t="shared" si="92"/>
        <v>4</v>
      </c>
      <c r="BL260" s="65">
        <f t="shared" si="92"/>
        <v>-1</v>
      </c>
      <c r="BM260" s="65">
        <f t="shared" si="92"/>
        <v>-1</v>
      </c>
      <c r="BN260" s="65">
        <f t="shared" si="92"/>
        <v>-1</v>
      </c>
      <c r="BO260" s="65">
        <f t="shared" si="92"/>
        <v>-1</v>
      </c>
      <c r="BP260" s="65">
        <f t="shared" si="92"/>
        <v>-1</v>
      </c>
      <c r="BQ260" s="65">
        <f t="shared" si="92"/>
        <v>-1</v>
      </c>
      <c r="BR260" s="65">
        <f t="shared" si="92"/>
        <v>-1</v>
      </c>
      <c r="BS260" s="65">
        <f t="shared" si="92"/>
        <v>-1</v>
      </c>
      <c r="BT260" s="65">
        <f t="shared" si="92"/>
        <v>-1</v>
      </c>
      <c r="BV260" s="163">
        <f t="shared" si="88"/>
        <v>0</v>
      </c>
      <c r="BW260" s="163">
        <f t="shared" si="88"/>
        <v>0</v>
      </c>
      <c r="BX260" s="163">
        <f t="shared" si="88"/>
        <v>0</v>
      </c>
      <c r="BY260" s="163">
        <f t="shared" si="88"/>
        <v>0</v>
      </c>
      <c r="BZ260" s="163">
        <f t="shared" si="88"/>
        <v>0</v>
      </c>
      <c r="CA260" s="163">
        <f t="shared" si="88"/>
        <v>0</v>
      </c>
      <c r="CB260" s="163">
        <f t="shared" si="88"/>
        <v>0</v>
      </c>
      <c r="CC260" s="163">
        <f t="shared" si="88"/>
        <v>0</v>
      </c>
      <c r="CD260" s="163">
        <f t="shared" si="88"/>
        <v>0</v>
      </c>
      <c r="CE260" s="163">
        <f t="shared" si="88"/>
        <v>0</v>
      </c>
      <c r="CF260" s="163">
        <f t="shared" si="88"/>
        <v>0</v>
      </c>
      <c r="CG260" s="163">
        <f t="shared" si="88"/>
        <v>0</v>
      </c>
      <c r="CH260" s="163">
        <f t="shared" si="88"/>
        <v>0</v>
      </c>
    </row>
    <row r="261" spans="2:86" ht="24" customHeight="1">
      <c r="B261" s="1173"/>
      <c r="C261" s="330">
        <v>5</v>
      </c>
      <c r="D261" s="351" t="str">
        <f>IF(乳牛取得計画!U8=1,乳牛取得計画!C8,"")</f>
        <v/>
      </c>
      <c r="E261" s="352">
        <f>IF(乳牛取得計画!U8=1,乳牛取得計画!D8,0)</f>
        <v>0</v>
      </c>
      <c r="F261" s="353">
        <f>IF(乳牛取得計画!U8=1,乳牛取得計画!E8,0)</f>
        <v>0</v>
      </c>
      <c r="G261" s="60"/>
      <c r="H261" s="60" t="s">
        <v>127</v>
      </c>
      <c r="I261" s="63"/>
      <c r="J261" s="172"/>
      <c r="K261" s="169"/>
      <c r="L261" s="209">
        <f t="shared" si="85"/>
        <v>0</v>
      </c>
      <c r="M261" s="209">
        <f t="shared" si="85"/>
        <v>0</v>
      </c>
      <c r="N261" s="209">
        <f t="shared" si="85"/>
        <v>0</v>
      </c>
      <c r="O261" s="209">
        <f t="shared" si="85"/>
        <v>0</v>
      </c>
      <c r="P261" s="209">
        <f t="shared" si="85"/>
        <v>0</v>
      </c>
      <c r="Q261" s="209">
        <f t="shared" si="85"/>
        <v>0</v>
      </c>
      <c r="R261" s="209">
        <f t="shared" si="85"/>
        <v>0</v>
      </c>
      <c r="S261" s="209">
        <f t="shared" si="85"/>
        <v>0</v>
      </c>
      <c r="T261" s="209">
        <f t="shared" si="85"/>
        <v>0</v>
      </c>
      <c r="U261" s="209">
        <f t="shared" si="85"/>
        <v>0</v>
      </c>
      <c r="V261" s="209">
        <f t="shared" si="85"/>
        <v>0</v>
      </c>
      <c r="W261" s="209">
        <f t="shared" si="85"/>
        <v>0</v>
      </c>
      <c r="X261" s="210">
        <f t="shared" si="85"/>
        <v>0</v>
      </c>
      <c r="Y261" s="211">
        <f t="shared" si="87"/>
        <v>0</v>
      </c>
      <c r="Z261" s="209">
        <f t="shared" si="87"/>
        <v>0</v>
      </c>
      <c r="AA261" s="209">
        <f t="shared" si="86"/>
        <v>0</v>
      </c>
      <c r="AB261" s="209">
        <f t="shared" si="86"/>
        <v>0</v>
      </c>
      <c r="AC261" s="209">
        <f t="shared" si="86"/>
        <v>0</v>
      </c>
      <c r="AD261" s="209">
        <f t="shared" si="86"/>
        <v>0</v>
      </c>
      <c r="AE261" s="209">
        <f t="shared" si="86"/>
        <v>0</v>
      </c>
      <c r="AF261" s="209">
        <f t="shared" si="86"/>
        <v>0</v>
      </c>
      <c r="AG261" s="209">
        <f t="shared" si="86"/>
        <v>0</v>
      </c>
      <c r="AH261" s="209">
        <f t="shared" si="86"/>
        <v>0</v>
      </c>
      <c r="AI261" s="209">
        <f t="shared" si="86"/>
        <v>0</v>
      </c>
      <c r="AJ261" s="209">
        <f t="shared" si="86"/>
        <v>0</v>
      </c>
      <c r="AK261" s="209">
        <f t="shared" si="86"/>
        <v>0</v>
      </c>
      <c r="AL261" s="210">
        <f t="shared" si="86"/>
        <v>0</v>
      </c>
      <c r="AP261" s="53">
        <f t="shared" si="69"/>
        <v>1</v>
      </c>
      <c r="AQ261" s="163" t="e">
        <f t="shared" si="90"/>
        <v>#NUM!</v>
      </c>
      <c r="AR261" s="53">
        <f t="shared" si="89"/>
        <v>0</v>
      </c>
      <c r="AS261" s="53">
        <f t="shared" si="89"/>
        <v>-1</v>
      </c>
      <c r="AT261" s="53">
        <f t="shared" si="89"/>
        <v>-1</v>
      </c>
      <c r="AU261" s="53">
        <f t="shared" si="89"/>
        <v>-1</v>
      </c>
      <c r="AV261" s="53">
        <f t="shared" si="89"/>
        <v>-1</v>
      </c>
      <c r="AW261" s="53">
        <f t="shared" si="89"/>
        <v>-1</v>
      </c>
      <c r="AX261" s="53">
        <f t="shared" si="89"/>
        <v>-1</v>
      </c>
      <c r="AY261" s="53">
        <f t="shared" si="89"/>
        <v>-1</v>
      </c>
      <c r="AZ261" s="53">
        <f t="shared" si="89"/>
        <v>-1</v>
      </c>
      <c r="BA261" s="53">
        <f t="shared" si="89"/>
        <v>-1</v>
      </c>
      <c r="BB261" s="53">
        <f t="shared" si="89"/>
        <v>-1</v>
      </c>
      <c r="BC261" s="53">
        <f t="shared" si="89"/>
        <v>-1</v>
      </c>
      <c r="BD261" s="53">
        <f t="shared" si="89"/>
        <v>-1</v>
      </c>
      <c r="BE261" s="53">
        <f t="shared" si="89"/>
        <v>-1</v>
      </c>
      <c r="BG261" s="65">
        <f t="shared" si="92"/>
        <v>0</v>
      </c>
      <c r="BH261" s="65">
        <f t="shared" si="92"/>
        <v>-1</v>
      </c>
      <c r="BI261" s="65">
        <f t="shared" si="92"/>
        <v>-1</v>
      </c>
      <c r="BJ261" s="65">
        <f t="shared" si="92"/>
        <v>-1</v>
      </c>
      <c r="BK261" s="65">
        <f t="shared" si="92"/>
        <v>-1</v>
      </c>
      <c r="BL261" s="65">
        <f t="shared" si="92"/>
        <v>-1</v>
      </c>
      <c r="BM261" s="65">
        <f t="shared" si="92"/>
        <v>-1</v>
      </c>
      <c r="BN261" s="65">
        <f t="shared" si="92"/>
        <v>-1</v>
      </c>
      <c r="BO261" s="65">
        <f t="shared" si="92"/>
        <v>-1</v>
      </c>
      <c r="BP261" s="65">
        <f t="shared" si="92"/>
        <v>-1</v>
      </c>
      <c r="BQ261" s="65">
        <f t="shared" si="92"/>
        <v>-1</v>
      </c>
      <c r="BR261" s="65">
        <f t="shared" si="92"/>
        <v>-1</v>
      </c>
      <c r="BS261" s="65">
        <f t="shared" si="92"/>
        <v>-1</v>
      </c>
      <c r="BT261" s="65">
        <f t="shared" si="92"/>
        <v>-1</v>
      </c>
      <c r="BV261" s="163">
        <f t="shared" si="88"/>
        <v>0</v>
      </c>
      <c r="BW261" s="163">
        <f t="shared" si="88"/>
        <v>0</v>
      </c>
      <c r="BX261" s="163">
        <f t="shared" si="88"/>
        <v>0</v>
      </c>
      <c r="BY261" s="163">
        <f t="shared" si="88"/>
        <v>0</v>
      </c>
      <c r="BZ261" s="163">
        <f t="shared" si="88"/>
        <v>0</v>
      </c>
      <c r="CA261" s="163">
        <f t="shared" si="88"/>
        <v>0</v>
      </c>
      <c r="CB261" s="163">
        <f t="shared" si="88"/>
        <v>0</v>
      </c>
      <c r="CC261" s="163">
        <f t="shared" si="88"/>
        <v>0</v>
      </c>
      <c r="CD261" s="163">
        <f t="shared" si="88"/>
        <v>0</v>
      </c>
      <c r="CE261" s="163">
        <f t="shared" si="88"/>
        <v>0</v>
      </c>
      <c r="CF261" s="163">
        <f t="shared" si="88"/>
        <v>0</v>
      </c>
      <c r="CG261" s="163">
        <f t="shared" si="88"/>
        <v>0</v>
      </c>
      <c r="CH261" s="163">
        <f t="shared" si="88"/>
        <v>0</v>
      </c>
    </row>
    <row r="262" spans="2:86" ht="24" customHeight="1">
      <c r="B262" s="1173"/>
      <c r="C262" s="330">
        <v>6</v>
      </c>
      <c r="D262" s="351" t="str">
        <f>IF(乳牛取得計画!U9=1,乳牛取得計画!C9,"")</f>
        <v/>
      </c>
      <c r="E262" s="352">
        <f>IF(乳牛取得計画!U9=1,乳牛取得計画!D9,0)</f>
        <v>0</v>
      </c>
      <c r="F262" s="353">
        <f>IF(乳牛取得計画!U9=1,乳牛取得計画!E9,0)</f>
        <v>0</v>
      </c>
      <c r="G262" s="60"/>
      <c r="H262" s="60" t="s">
        <v>127</v>
      </c>
      <c r="I262" s="63"/>
      <c r="J262" s="172"/>
      <c r="K262" s="169"/>
      <c r="L262" s="209">
        <f t="shared" si="85"/>
        <v>0</v>
      </c>
      <c r="M262" s="209">
        <f t="shared" si="85"/>
        <v>0</v>
      </c>
      <c r="N262" s="209">
        <f t="shared" si="85"/>
        <v>0</v>
      </c>
      <c r="O262" s="209">
        <f t="shared" si="85"/>
        <v>0</v>
      </c>
      <c r="P262" s="209">
        <f t="shared" si="85"/>
        <v>0</v>
      </c>
      <c r="Q262" s="209">
        <f t="shared" si="85"/>
        <v>0</v>
      </c>
      <c r="R262" s="209">
        <f t="shared" si="85"/>
        <v>0</v>
      </c>
      <c r="S262" s="209">
        <f t="shared" si="85"/>
        <v>0</v>
      </c>
      <c r="T262" s="209">
        <f t="shared" si="85"/>
        <v>0</v>
      </c>
      <c r="U262" s="209">
        <f t="shared" si="85"/>
        <v>0</v>
      </c>
      <c r="V262" s="209">
        <f t="shared" si="85"/>
        <v>0</v>
      </c>
      <c r="W262" s="209">
        <f t="shared" si="85"/>
        <v>0</v>
      </c>
      <c r="X262" s="210">
        <f t="shared" si="85"/>
        <v>0</v>
      </c>
      <c r="Y262" s="211">
        <f t="shared" si="87"/>
        <v>0</v>
      </c>
      <c r="Z262" s="209">
        <f t="shared" si="87"/>
        <v>0</v>
      </c>
      <c r="AA262" s="209">
        <f t="shared" si="86"/>
        <v>0</v>
      </c>
      <c r="AB262" s="209">
        <f t="shared" si="86"/>
        <v>0</v>
      </c>
      <c r="AC262" s="209">
        <f t="shared" si="86"/>
        <v>0</v>
      </c>
      <c r="AD262" s="209">
        <f t="shared" si="86"/>
        <v>0</v>
      </c>
      <c r="AE262" s="209">
        <f t="shared" si="86"/>
        <v>0</v>
      </c>
      <c r="AF262" s="209">
        <f t="shared" si="86"/>
        <v>0</v>
      </c>
      <c r="AG262" s="209">
        <f t="shared" si="86"/>
        <v>0</v>
      </c>
      <c r="AH262" s="209">
        <f t="shared" si="86"/>
        <v>0</v>
      </c>
      <c r="AI262" s="209">
        <f t="shared" si="86"/>
        <v>0</v>
      </c>
      <c r="AJ262" s="209">
        <f t="shared" si="86"/>
        <v>0</v>
      </c>
      <c r="AK262" s="209">
        <f t="shared" si="86"/>
        <v>0</v>
      </c>
      <c r="AL262" s="210">
        <f t="shared" si="86"/>
        <v>0</v>
      </c>
      <c r="AP262" s="53">
        <f t="shared" si="69"/>
        <v>1</v>
      </c>
      <c r="AQ262" s="163" t="e">
        <f t="shared" si="90"/>
        <v>#NUM!</v>
      </c>
      <c r="AR262" s="53">
        <f t="shared" si="89"/>
        <v>0</v>
      </c>
      <c r="AS262" s="53">
        <f t="shared" si="89"/>
        <v>-1</v>
      </c>
      <c r="AT262" s="53">
        <f t="shared" si="89"/>
        <v>-1</v>
      </c>
      <c r="AU262" s="53">
        <f t="shared" si="89"/>
        <v>-1</v>
      </c>
      <c r="AV262" s="53">
        <f t="shared" si="89"/>
        <v>-1</v>
      </c>
      <c r="AW262" s="53">
        <f t="shared" si="89"/>
        <v>-1</v>
      </c>
      <c r="AX262" s="53">
        <f t="shared" si="89"/>
        <v>-1</v>
      </c>
      <c r="AY262" s="53">
        <f t="shared" si="89"/>
        <v>-1</v>
      </c>
      <c r="AZ262" s="53">
        <f t="shared" si="89"/>
        <v>-1</v>
      </c>
      <c r="BA262" s="53">
        <f t="shared" si="89"/>
        <v>-1</v>
      </c>
      <c r="BB262" s="53">
        <f t="shared" si="89"/>
        <v>-1</v>
      </c>
      <c r="BC262" s="53">
        <f t="shared" si="89"/>
        <v>-1</v>
      </c>
      <c r="BD262" s="53">
        <f t="shared" si="89"/>
        <v>-1</v>
      </c>
      <c r="BE262" s="53">
        <f t="shared" si="89"/>
        <v>-1</v>
      </c>
      <c r="BG262" s="65">
        <f t="shared" si="92"/>
        <v>0</v>
      </c>
      <c r="BH262" s="65">
        <f t="shared" si="92"/>
        <v>-1</v>
      </c>
      <c r="BI262" s="65">
        <f t="shared" si="92"/>
        <v>-1</v>
      </c>
      <c r="BJ262" s="65">
        <f t="shared" si="92"/>
        <v>-1</v>
      </c>
      <c r="BK262" s="65">
        <f t="shared" si="92"/>
        <v>-1</v>
      </c>
      <c r="BL262" s="65">
        <f t="shared" si="92"/>
        <v>-1</v>
      </c>
      <c r="BM262" s="65">
        <f t="shared" si="92"/>
        <v>-1</v>
      </c>
      <c r="BN262" s="65">
        <f t="shared" si="92"/>
        <v>-1</v>
      </c>
      <c r="BO262" s="65">
        <f t="shared" si="92"/>
        <v>-1</v>
      </c>
      <c r="BP262" s="65">
        <f t="shared" si="92"/>
        <v>-1</v>
      </c>
      <c r="BQ262" s="65">
        <f t="shared" si="92"/>
        <v>-1</v>
      </c>
      <c r="BR262" s="65">
        <f t="shared" si="92"/>
        <v>-1</v>
      </c>
      <c r="BS262" s="65">
        <f t="shared" si="92"/>
        <v>-1</v>
      </c>
      <c r="BT262" s="65">
        <f t="shared" si="92"/>
        <v>-1</v>
      </c>
      <c r="BV262" s="163">
        <f t="shared" si="88"/>
        <v>0</v>
      </c>
      <c r="BW262" s="163">
        <f t="shared" si="88"/>
        <v>0</v>
      </c>
      <c r="BX262" s="163">
        <f t="shared" si="88"/>
        <v>0</v>
      </c>
      <c r="BY262" s="163">
        <f t="shared" si="88"/>
        <v>0</v>
      </c>
      <c r="BZ262" s="163">
        <f t="shared" si="88"/>
        <v>0</v>
      </c>
      <c r="CA262" s="163">
        <f t="shared" si="88"/>
        <v>0</v>
      </c>
      <c r="CB262" s="163">
        <f t="shared" si="88"/>
        <v>0</v>
      </c>
      <c r="CC262" s="163">
        <f t="shared" si="88"/>
        <v>0</v>
      </c>
      <c r="CD262" s="163">
        <f t="shared" si="88"/>
        <v>0</v>
      </c>
      <c r="CE262" s="163">
        <f t="shared" si="88"/>
        <v>0</v>
      </c>
      <c r="CF262" s="163">
        <f t="shared" si="88"/>
        <v>0</v>
      </c>
      <c r="CG262" s="163">
        <f t="shared" si="88"/>
        <v>0</v>
      </c>
      <c r="CH262" s="163">
        <f t="shared" si="88"/>
        <v>0</v>
      </c>
    </row>
    <row r="263" spans="2:86" ht="24" customHeight="1">
      <c r="B263" s="1173"/>
      <c r="C263" s="330">
        <v>7</v>
      </c>
      <c r="D263" s="351" t="str">
        <f>IF(乳牛取得計画!U10=1,乳牛取得計画!C10,"")</f>
        <v/>
      </c>
      <c r="E263" s="352">
        <f>IF(乳牛取得計画!U10=1,乳牛取得計画!D10,0)</f>
        <v>0</v>
      </c>
      <c r="F263" s="353">
        <f>IF(乳牛取得計画!U10=1,乳牛取得計画!E10,0)</f>
        <v>0</v>
      </c>
      <c r="G263" s="60"/>
      <c r="H263" s="60" t="s">
        <v>127</v>
      </c>
      <c r="I263" s="63"/>
      <c r="J263" s="172"/>
      <c r="K263" s="169"/>
      <c r="L263" s="209">
        <f t="shared" si="85"/>
        <v>0</v>
      </c>
      <c r="M263" s="209">
        <f t="shared" si="85"/>
        <v>0</v>
      </c>
      <c r="N263" s="209">
        <f t="shared" si="85"/>
        <v>0</v>
      </c>
      <c r="O263" s="209">
        <f t="shared" si="85"/>
        <v>0</v>
      </c>
      <c r="P263" s="209">
        <f t="shared" si="85"/>
        <v>0</v>
      </c>
      <c r="Q263" s="209">
        <f t="shared" si="85"/>
        <v>0</v>
      </c>
      <c r="R263" s="209">
        <f t="shared" si="85"/>
        <v>0</v>
      </c>
      <c r="S263" s="209">
        <f t="shared" si="85"/>
        <v>0</v>
      </c>
      <c r="T263" s="209">
        <f t="shared" si="85"/>
        <v>0</v>
      </c>
      <c r="U263" s="209">
        <f t="shared" si="85"/>
        <v>0</v>
      </c>
      <c r="V263" s="209">
        <f t="shared" si="85"/>
        <v>0</v>
      </c>
      <c r="W263" s="209">
        <f t="shared" si="85"/>
        <v>0</v>
      </c>
      <c r="X263" s="210">
        <f t="shared" si="85"/>
        <v>0</v>
      </c>
      <c r="Y263" s="211">
        <f t="shared" si="87"/>
        <v>0</v>
      </c>
      <c r="Z263" s="209">
        <f t="shared" si="87"/>
        <v>0</v>
      </c>
      <c r="AA263" s="209">
        <f t="shared" si="86"/>
        <v>0</v>
      </c>
      <c r="AB263" s="209">
        <f t="shared" si="86"/>
        <v>0</v>
      </c>
      <c r="AC263" s="209">
        <f t="shared" si="86"/>
        <v>0</v>
      </c>
      <c r="AD263" s="209">
        <f t="shared" si="86"/>
        <v>0</v>
      </c>
      <c r="AE263" s="209">
        <f t="shared" si="86"/>
        <v>0</v>
      </c>
      <c r="AF263" s="209">
        <f t="shared" si="86"/>
        <v>0</v>
      </c>
      <c r="AG263" s="209">
        <f t="shared" si="86"/>
        <v>0</v>
      </c>
      <c r="AH263" s="209">
        <f t="shared" si="86"/>
        <v>0</v>
      </c>
      <c r="AI263" s="209">
        <f t="shared" si="86"/>
        <v>0</v>
      </c>
      <c r="AJ263" s="209">
        <f t="shared" si="86"/>
        <v>0</v>
      </c>
      <c r="AK263" s="209">
        <f t="shared" si="86"/>
        <v>0</v>
      </c>
      <c r="AL263" s="210">
        <f t="shared" si="86"/>
        <v>0</v>
      </c>
      <c r="AP263" s="53">
        <f t="shared" si="69"/>
        <v>1</v>
      </c>
      <c r="AQ263" s="163" t="e">
        <f t="shared" si="90"/>
        <v>#NUM!</v>
      </c>
      <c r="AR263" s="53">
        <f t="shared" si="89"/>
        <v>0</v>
      </c>
      <c r="AS263" s="53">
        <f t="shared" si="89"/>
        <v>-1</v>
      </c>
      <c r="AT263" s="53">
        <f t="shared" si="89"/>
        <v>-1</v>
      </c>
      <c r="AU263" s="53">
        <f t="shared" si="89"/>
        <v>-1</v>
      </c>
      <c r="AV263" s="53">
        <f t="shared" si="89"/>
        <v>-1</v>
      </c>
      <c r="AW263" s="53">
        <f t="shared" si="89"/>
        <v>-1</v>
      </c>
      <c r="AX263" s="53">
        <f t="shared" si="89"/>
        <v>-1</v>
      </c>
      <c r="AY263" s="53">
        <f t="shared" si="89"/>
        <v>-1</v>
      </c>
      <c r="AZ263" s="53">
        <f t="shared" si="89"/>
        <v>-1</v>
      </c>
      <c r="BA263" s="53">
        <f t="shared" si="89"/>
        <v>-1</v>
      </c>
      <c r="BB263" s="53">
        <f t="shared" si="89"/>
        <v>-1</v>
      </c>
      <c r="BC263" s="53">
        <f t="shared" si="89"/>
        <v>-1</v>
      </c>
      <c r="BD263" s="53">
        <f t="shared" si="89"/>
        <v>-1</v>
      </c>
      <c r="BE263" s="53">
        <f t="shared" si="89"/>
        <v>-1</v>
      </c>
      <c r="BG263" s="65">
        <f t="shared" si="92"/>
        <v>0</v>
      </c>
      <c r="BH263" s="65">
        <f t="shared" si="92"/>
        <v>-1</v>
      </c>
      <c r="BI263" s="65">
        <f t="shared" si="92"/>
        <v>-1</v>
      </c>
      <c r="BJ263" s="65">
        <f t="shared" si="92"/>
        <v>-1</v>
      </c>
      <c r="BK263" s="65">
        <f t="shared" si="92"/>
        <v>-1</v>
      </c>
      <c r="BL263" s="65">
        <f t="shared" si="92"/>
        <v>-1</v>
      </c>
      <c r="BM263" s="65">
        <f t="shared" si="92"/>
        <v>-1</v>
      </c>
      <c r="BN263" s="65">
        <f t="shared" si="92"/>
        <v>-1</v>
      </c>
      <c r="BO263" s="65">
        <f t="shared" si="92"/>
        <v>-1</v>
      </c>
      <c r="BP263" s="65">
        <f t="shared" si="92"/>
        <v>-1</v>
      </c>
      <c r="BQ263" s="65">
        <f t="shared" si="92"/>
        <v>-1</v>
      </c>
      <c r="BR263" s="65">
        <f t="shared" si="92"/>
        <v>-1</v>
      </c>
      <c r="BS263" s="65">
        <f t="shared" si="92"/>
        <v>-1</v>
      </c>
      <c r="BT263" s="65">
        <f t="shared" si="92"/>
        <v>-1</v>
      </c>
      <c r="BV263" s="163">
        <f t="shared" si="88"/>
        <v>0</v>
      </c>
      <c r="BW263" s="163">
        <f t="shared" si="88"/>
        <v>0</v>
      </c>
      <c r="BX263" s="163">
        <f t="shared" si="88"/>
        <v>0</v>
      </c>
      <c r="BY263" s="163">
        <f t="shared" si="88"/>
        <v>0</v>
      </c>
      <c r="BZ263" s="163">
        <f t="shared" si="88"/>
        <v>0</v>
      </c>
      <c r="CA263" s="163">
        <f t="shared" si="88"/>
        <v>0</v>
      </c>
      <c r="CB263" s="163">
        <f t="shared" si="88"/>
        <v>0</v>
      </c>
      <c r="CC263" s="163">
        <f t="shared" si="88"/>
        <v>0</v>
      </c>
      <c r="CD263" s="163">
        <f t="shared" si="88"/>
        <v>0</v>
      </c>
      <c r="CE263" s="163">
        <f t="shared" si="88"/>
        <v>0</v>
      </c>
      <c r="CF263" s="163">
        <f t="shared" si="88"/>
        <v>0</v>
      </c>
      <c r="CG263" s="163">
        <f t="shared" si="88"/>
        <v>0</v>
      </c>
      <c r="CH263" s="163">
        <f t="shared" si="88"/>
        <v>0</v>
      </c>
    </row>
    <row r="264" spans="2:86" ht="24" customHeight="1">
      <c r="B264" s="1173"/>
      <c r="C264" s="330">
        <v>8</v>
      </c>
      <c r="D264" s="351" t="str">
        <f>IF(乳牛取得計画!U11=1,乳牛取得計画!C11,"")</f>
        <v/>
      </c>
      <c r="E264" s="352">
        <f>IF(乳牛取得計画!U11=1,乳牛取得計画!D11,0)</f>
        <v>0</v>
      </c>
      <c r="F264" s="353">
        <f>IF(乳牛取得計画!U11=1,乳牛取得計画!E11,0)</f>
        <v>0</v>
      </c>
      <c r="G264" s="60"/>
      <c r="H264" s="60" t="s">
        <v>127</v>
      </c>
      <c r="I264" s="63"/>
      <c r="J264" s="172"/>
      <c r="K264" s="169"/>
      <c r="L264" s="209">
        <f t="shared" si="85"/>
        <v>0</v>
      </c>
      <c r="M264" s="209">
        <f t="shared" si="85"/>
        <v>0</v>
      </c>
      <c r="N264" s="209">
        <f t="shared" si="85"/>
        <v>0</v>
      </c>
      <c r="O264" s="209">
        <f t="shared" si="85"/>
        <v>0</v>
      </c>
      <c r="P264" s="209">
        <f t="shared" si="85"/>
        <v>0</v>
      </c>
      <c r="Q264" s="209">
        <f t="shared" si="85"/>
        <v>0</v>
      </c>
      <c r="R264" s="209">
        <f t="shared" si="85"/>
        <v>0</v>
      </c>
      <c r="S264" s="209">
        <f t="shared" si="85"/>
        <v>0</v>
      </c>
      <c r="T264" s="209">
        <f t="shared" si="85"/>
        <v>0</v>
      </c>
      <c r="U264" s="209">
        <f t="shared" si="85"/>
        <v>0</v>
      </c>
      <c r="V264" s="209">
        <f t="shared" si="85"/>
        <v>0</v>
      </c>
      <c r="W264" s="209">
        <f t="shared" si="85"/>
        <v>0</v>
      </c>
      <c r="X264" s="210">
        <f t="shared" si="85"/>
        <v>0</v>
      </c>
      <c r="Y264" s="211">
        <f t="shared" si="87"/>
        <v>0</v>
      </c>
      <c r="Z264" s="209">
        <f t="shared" si="87"/>
        <v>0</v>
      </c>
      <c r="AA264" s="209">
        <f t="shared" si="86"/>
        <v>0</v>
      </c>
      <c r="AB264" s="209">
        <f t="shared" si="86"/>
        <v>0</v>
      </c>
      <c r="AC264" s="209">
        <f t="shared" si="86"/>
        <v>0</v>
      </c>
      <c r="AD264" s="209">
        <f t="shared" si="86"/>
        <v>0</v>
      </c>
      <c r="AE264" s="209">
        <f t="shared" si="86"/>
        <v>0</v>
      </c>
      <c r="AF264" s="209">
        <f t="shared" si="86"/>
        <v>0</v>
      </c>
      <c r="AG264" s="209">
        <f t="shared" si="86"/>
        <v>0</v>
      </c>
      <c r="AH264" s="209">
        <f t="shared" si="86"/>
        <v>0</v>
      </c>
      <c r="AI264" s="209">
        <f t="shared" si="86"/>
        <v>0</v>
      </c>
      <c r="AJ264" s="209">
        <f t="shared" si="86"/>
        <v>0</v>
      </c>
      <c r="AK264" s="209">
        <f t="shared" si="86"/>
        <v>0</v>
      </c>
      <c r="AL264" s="210">
        <f t="shared" si="86"/>
        <v>0</v>
      </c>
      <c r="AP264" s="53">
        <f t="shared" si="69"/>
        <v>1</v>
      </c>
      <c r="AQ264" s="163" t="e">
        <f t="shared" si="90"/>
        <v>#NUM!</v>
      </c>
      <c r="AR264" s="53">
        <f t="shared" si="89"/>
        <v>0</v>
      </c>
      <c r="AS264" s="53">
        <f t="shared" si="89"/>
        <v>-1</v>
      </c>
      <c r="AT264" s="53">
        <f t="shared" si="89"/>
        <v>-1</v>
      </c>
      <c r="AU264" s="53">
        <f t="shared" si="89"/>
        <v>-1</v>
      </c>
      <c r="AV264" s="53">
        <f t="shared" si="89"/>
        <v>-1</v>
      </c>
      <c r="AW264" s="53">
        <f t="shared" si="89"/>
        <v>-1</v>
      </c>
      <c r="AX264" s="53">
        <f t="shared" si="89"/>
        <v>-1</v>
      </c>
      <c r="AY264" s="53">
        <f t="shared" si="89"/>
        <v>-1</v>
      </c>
      <c r="AZ264" s="53">
        <f t="shared" si="89"/>
        <v>-1</v>
      </c>
      <c r="BA264" s="53">
        <f t="shared" si="89"/>
        <v>-1</v>
      </c>
      <c r="BB264" s="53">
        <f t="shared" si="89"/>
        <v>-1</v>
      </c>
      <c r="BC264" s="53">
        <f t="shared" si="89"/>
        <v>-1</v>
      </c>
      <c r="BD264" s="53">
        <f t="shared" si="89"/>
        <v>-1</v>
      </c>
      <c r="BE264" s="53">
        <f t="shared" si="89"/>
        <v>-1</v>
      </c>
      <c r="BG264" s="65">
        <f t="shared" si="92"/>
        <v>0</v>
      </c>
      <c r="BH264" s="65">
        <f t="shared" si="92"/>
        <v>-1</v>
      </c>
      <c r="BI264" s="65">
        <f t="shared" si="92"/>
        <v>-1</v>
      </c>
      <c r="BJ264" s="65">
        <f t="shared" si="92"/>
        <v>-1</v>
      </c>
      <c r="BK264" s="65">
        <f t="shared" si="92"/>
        <v>-1</v>
      </c>
      <c r="BL264" s="65">
        <f t="shared" si="92"/>
        <v>-1</v>
      </c>
      <c r="BM264" s="65">
        <f t="shared" si="92"/>
        <v>-1</v>
      </c>
      <c r="BN264" s="65">
        <f t="shared" si="92"/>
        <v>-1</v>
      </c>
      <c r="BO264" s="65">
        <f t="shared" si="92"/>
        <v>-1</v>
      </c>
      <c r="BP264" s="65">
        <f t="shared" si="92"/>
        <v>-1</v>
      </c>
      <c r="BQ264" s="65">
        <f t="shared" si="92"/>
        <v>-1</v>
      </c>
      <c r="BR264" s="65">
        <f t="shared" si="92"/>
        <v>-1</v>
      </c>
      <c r="BS264" s="65">
        <f t="shared" si="92"/>
        <v>-1</v>
      </c>
      <c r="BT264" s="65">
        <f t="shared" si="92"/>
        <v>-1</v>
      </c>
      <c r="BV264" s="163">
        <f t="shared" ref="BV264:CH279" si="93">IF(BG264&lt;0,0,IF(BG264=0,$F264,BU264-Y264))</f>
        <v>0</v>
      </c>
      <c r="BW264" s="163">
        <f t="shared" si="93"/>
        <v>0</v>
      </c>
      <c r="BX264" s="163">
        <f t="shared" si="93"/>
        <v>0</v>
      </c>
      <c r="BY264" s="163">
        <f t="shared" si="93"/>
        <v>0</v>
      </c>
      <c r="BZ264" s="163">
        <f t="shared" si="93"/>
        <v>0</v>
      </c>
      <c r="CA264" s="163">
        <f t="shared" si="93"/>
        <v>0</v>
      </c>
      <c r="CB264" s="163">
        <f t="shared" si="93"/>
        <v>0</v>
      </c>
      <c r="CC264" s="163">
        <f t="shared" si="93"/>
        <v>0</v>
      </c>
      <c r="CD264" s="163">
        <f t="shared" si="93"/>
        <v>0</v>
      </c>
      <c r="CE264" s="163">
        <f t="shared" si="93"/>
        <v>0</v>
      </c>
      <c r="CF264" s="163">
        <f t="shared" si="93"/>
        <v>0</v>
      </c>
      <c r="CG264" s="163">
        <f t="shared" si="93"/>
        <v>0</v>
      </c>
      <c r="CH264" s="163">
        <f t="shared" si="93"/>
        <v>0</v>
      </c>
    </row>
    <row r="265" spans="2:86" ht="24" customHeight="1">
      <c r="B265" s="1173"/>
      <c r="C265" s="330">
        <v>9</v>
      </c>
      <c r="D265" s="351" t="str">
        <f>IF(乳牛取得計画!U12=1,乳牛取得計画!C12,"")</f>
        <v/>
      </c>
      <c r="E265" s="352">
        <f>IF(乳牛取得計画!U12=1,乳牛取得計画!D12,0)</f>
        <v>0</v>
      </c>
      <c r="F265" s="353">
        <f>IF(乳牛取得計画!U12=1,乳牛取得計画!E12,0)</f>
        <v>0</v>
      </c>
      <c r="G265" s="60"/>
      <c r="H265" s="60" t="s">
        <v>127</v>
      </c>
      <c r="I265" s="63"/>
      <c r="J265" s="172"/>
      <c r="K265" s="169"/>
      <c r="L265" s="209">
        <f t="shared" si="85"/>
        <v>0</v>
      </c>
      <c r="M265" s="209">
        <f t="shared" si="85"/>
        <v>0</v>
      </c>
      <c r="N265" s="209">
        <f t="shared" si="85"/>
        <v>0</v>
      </c>
      <c r="O265" s="209">
        <f t="shared" si="85"/>
        <v>0</v>
      </c>
      <c r="P265" s="209">
        <f t="shared" si="85"/>
        <v>0</v>
      </c>
      <c r="Q265" s="209">
        <f t="shared" si="85"/>
        <v>0</v>
      </c>
      <c r="R265" s="209">
        <f t="shared" si="85"/>
        <v>0</v>
      </c>
      <c r="S265" s="209">
        <f t="shared" si="85"/>
        <v>0</v>
      </c>
      <c r="T265" s="209">
        <f t="shared" si="85"/>
        <v>0</v>
      </c>
      <c r="U265" s="209">
        <f t="shared" si="85"/>
        <v>0</v>
      </c>
      <c r="V265" s="209">
        <f t="shared" si="85"/>
        <v>0</v>
      </c>
      <c r="W265" s="209">
        <f t="shared" si="85"/>
        <v>0</v>
      </c>
      <c r="X265" s="210">
        <f t="shared" si="85"/>
        <v>0</v>
      </c>
      <c r="Y265" s="211">
        <f t="shared" si="87"/>
        <v>0</v>
      </c>
      <c r="Z265" s="209">
        <f t="shared" si="87"/>
        <v>0</v>
      </c>
      <c r="AA265" s="209">
        <f t="shared" si="86"/>
        <v>0</v>
      </c>
      <c r="AB265" s="209">
        <f t="shared" si="86"/>
        <v>0</v>
      </c>
      <c r="AC265" s="209">
        <f t="shared" si="86"/>
        <v>0</v>
      </c>
      <c r="AD265" s="209">
        <f t="shared" si="86"/>
        <v>0</v>
      </c>
      <c r="AE265" s="209">
        <f t="shared" si="86"/>
        <v>0</v>
      </c>
      <c r="AF265" s="209">
        <f t="shared" si="86"/>
        <v>0</v>
      </c>
      <c r="AG265" s="209">
        <f t="shared" si="86"/>
        <v>0</v>
      </c>
      <c r="AH265" s="209">
        <f t="shared" si="86"/>
        <v>0</v>
      </c>
      <c r="AI265" s="209">
        <f t="shared" si="86"/>
        <v>0</v>
      </c>
      <c r="AJ265" s="209">
        <f t="shared" si="86"/>
        <v>0</v>
      </c>
      <c r="AK265" s="209">
        <f t="shared" si="86"/>
        <v>0</v>
      </c>
      <c r="AL265" s="210">
        <f t="shared" si="86"/>
        <v>0</v>
      </c>
      <c r="AP265" s="53">
        <f t="shared" si="69"/>
        <v>1</v>
      </c>
      <c r="AQ265" s="163" t="e">
        <f t="shared" si="90"/>
        <v>#NUM!</v>
      </c>
      <c r="AR265" s="53">
        <f t="shared" si="89"/>
        <v>0</v>
      </c>
      <c r="AS265" s="53">
        <f t="shared" si="89"/>
        <v>-1</v>
      </c>
      <c r="AT265" s="53">
        <f t="shared" si="89"/>
        <v>-1</v>
      </c>
      <c r="AU265" s="53">
        <f t="shared" si="89"/>
        <v>-1</v>
      </c>
      <c r="AV265" s="53">
        <f t="shared" si="89"/>
        <v>-1</v>
      </c>
      <c r="AW265" s="53">
        <f t="shared" si="89"/>
        <v>-1</v>
      </c>
      <c r="AX265" s="53">
        <f t="shared" si="89"/>
        <v>-1</v>
      </c>
      <c r="AY265" s="53">
        <f t="shared" si="89"/>
        <v>-1</v>
      </c>
      <c r="AZ265" s="53">
        <f t="shared" si="89"/>
        <v>-1</v>
      </c>
      <c r="BA265" s="53">
        <f t="shared" si="89"/>
        <v>-1</v>
      </c>
      <c r="BB265" s="53">
        <f t="shared" si="89"/>
        <v>-1</v>
      </c>
      <c r="BC265" s="53">
        <f t="shared" si="89"/>
        <v>-1</v>
      </c>
      <c r="BD265" s="53">
        <f t="shared" si="89"/>
        <v>-1</v>
      </c>
      <c r="BE265" s="53">
        <f t="shared" si="89"/>
        <v>-1</v>
      </c>
      <c r="BG265" s="65">
        <f t="shared" si="92"/>
        <v>0</v>
      </c>
      <c r="BH265" s="65">
        <f t="shared" si="92"/>
        <v>-1</v>
      </c>
      <c r="BI265" s="65">
        <f t="shared" si="92"/>
        <v>-1</v>
      </c>
      <c r="BJ265" s="65">
        <f t="shared" si="92"/>
        <v>-1</v>
      </c>
      <c r="BK265" s="65">
        <f t="shared" si="92"/>
        <v>-1</v>
      </c>
      <c r="BL265" s="65">
        <f t="shared" si="92"/>
        <v>-1</v>
      </c>
      <c r="BM265" s="65">
        <f t="shared" si="92"/>
        <v>-1</v>
      </c>
      <c r="BN265" s="65">
        <f t="shared" si="92"/>
        <v>-1</v>
      </c>
      <c r="BO265" s="65">
        <f t="shared" si="92"/>
        <v>-1</v>
      </c>
      <c r="BP265" s="65">
        <f t="shared" si="92"/>
        <v>-1</v>
      </c>
      <c r="BQ265" s="65">
        <f t="shared" si="92"/>
        <v>-1</v>
      </c>
      <c r="BR265" s="65">
        <f t="shared" si="92"/>
        <v>-1</v>
      </c>
      <c r="BS265" s="65">
        <f t="shared" si="92"/>
        <v>-1</v>
      </c>
      <c r="BT265" s="65">
        <f t="shared" si="92"/>
        <v>-1</v>
      </c>
      <c r="BV265" s="163">
        <f t="shared" si="93"/>
        <v>0</v>
      </c>
      <c r="BW265" s="163">
        <f t="shared" si="93"/>
        <v>0</v>
      </c>
      <c r="BX265" s="163">
        <f t="shared" si="93"/>
        <v>0</v>
      </c>
      <c r="BY265" s="163">
        <f t="shared" si="93"/>
        <v>0</v>
      </c>
      <c r="BZ265" s="163">
        <f t="shared" si="93"/>
        <v>0</v>
      </c>
      <c r="CA265" s="163">
        <f t="shared" si="93"/>
        <v>0</v>
      </c>
      <c r="CB265" s="163">
        <f t="shared" si="93"/>
        <v>0</v>
      </c>
      <c r="CC265" s="163">
        <f t="shared" si="93"/>
        <v>0</v>
      </c>
      <c r="CD265" s="163">
        <f t="shared" si="93"/>
        <v>0</v>
      </c>
      <c r="CE265" s="163">
        <f t="shared" si="93"/>
        <v>0</v>
      </c>
      <c r="CF265" s="163">
        <f t="shared" si="93"/>
        <v>0</v>
      </c>
      <c r="CG265" s="163">
        <f t="shared" si="93"/>
        <v>0</v>
      </c>
      <c r="CH265" s="163">
        <f t="shared" si="93"/>
        <v>0</v>
      </c>
    </row>
    <row r="266" spans="2:86" ht="24" customHeight="1">
      <c r="B266" s="1173"/>
      <c r="C266" s="332">
        <v>10</v>
      </c>
      <c r="D266" s="354" t="str">
        <f>IF(乳牛取得計画!U13=1,乳牛取得計画!C13,"")</f>
        <v/>
      </c>
      <c r="E266" s="355">
        <f>IF(乳牛取得計画!U13=1,乳牛取得計画!D13,0)</f>
        <v>0</v>
      </c>
      <c r="F266" s="356">
        <f>IF(乳牛取得計画!U13=1,乳牛取得計画!E13,0)</f>
        <v>0</v>
      </c>
      <c r="G266" s="334"/>
      <c r="H266" s="334" t="s">
        <v>127</v>
      </c>
      <c r="I266" s="335"/>
      <c r="J266" s="336"/>
      <c r="K266" s="386"/>
      <c r="L266" s="337">
        <f t="shared" si="85"/>
        <v>0</v>
      </c>
      <c r="M266" s="337">
        <f t="shared" si="85"/>
        <v>0</v>
      </c>
      <c r="N266" s="337">
        <f t="shared" si="85"/>
        <v>0</v>
      </c>
      <c r="O266" s="337">
        <f t="shared" si="85"/>
        <v>0</v>
      </c>
      <c r="P266" s="337">
        <f t="shared" si="85"/>
        <v>0</v>
      </c>
      <c r="Q266" s="337">
        <f t="shared" si="85"/>
        <v>0</v>
      </c>
      <c r="R266" s="337">
        <f t="shared" si="85"/>
        <v>0</v>
      </c>
      <c r="S266" s="337">
        <f t="shared" si="85"/>
        <v>0</v>
      </c>
      <c r="T266" s="337">
        <f t="shared" si="85"/>
        <v>0</v>
      </c>
      <c r="U266" s="337">
        <f t="shared" si="85"/>
        <v>0</v>
      </c>
      <c r="V266" s="337">
        <f t="shared" si="85"/>
        <v>0</v>
      </c>
      <c r="W266" s="337">
        <f t="shared" si="85"/>
        <v>0</v>
      </c>
      <c r="X266" s="338">
        <f t="shared" si="85"/>
        <v>0</v>
      </c>
      <c r="Y266" s="339">
        <f t="shared" si="87"/>
        <v>0</v>
      </c>
      <c r="Z266" s="337">
        <f t="shared" si="87"/>
        <v>0</v>
      </c>
      <c r="AA266" s="337">
        <f t="shared" si="86"/>
        <v>0</v>
      </c>
      <c r="AB266" s="337">
        <f t="shared" si="86"/>
        <v>0</v>
      </c>
      <c r="AC266" s="337">
        <f t="shared" si="86"/>
        <v>0</v>
      </c>
      <c r="AD266" s="337">
        <f t="shared" si="86"/>
        <v>0</v>
      </c>
      <c r="AE266" s="337">
        <f t="shared" si="86"/>
        <v>0</v>
      </c>
      <c r="AF266" s="337">
        <f t="shared" si="86"/>
        <v>0</v>
      </c>
      <c r="AG266" s="337">
        <f t="shared" ref="AG266:AL282" si="94">IF($AP266=1,IF(AZ266&lt;1,0,IF(AZ266&gt;($G266-$J266),0,IF(AZ266=($G266-$J266),CC266,$AQ266-S266))),IF(AZ266&lt;1,0,IF(AZ266&gt;($G266-$J266),0,IF(AZ266=($G266-$J266),BY266,$F266/($G266-$J266)))))</f>
        <v>0</v>
      </c>
      <c r="AH266" s="337">
        <f t="shared" si="94"/>
        <v>0</v>
      </c>
      <c r="AI266" s="337">
        <f t="shared" si="94"/>
        <v>0</v>
      </c>
      <c r="AJ266" s="337">
        <f t="shared" si="94"/>
        <v>0</v>
      </c>
      <c r="AK266" s="337">
        <f t="shared" si="94"/>
        <v>0</v>
      </c>
      <c r="AL266" s="338">
        <f t="shared" si="94"/>
        <v>0</v>
      </c>
      <c r="AP266" s="53">
        <f t="shared" si="69"/>
        <v>1</v>
      </c>
      <c r="AQ266" s="163" t="e">
        <f t="shared" si="90"/>
        <v>#NUM!</v>
      </c>
      <c r="AR266" s="53">
        <f t="shared" si="89"/>
        <v>0</v>
      </c>
      <c r="AS266" s="53">
        <f t="shared" si="89"/>
        <v>-1</v>
      </c>
      <c r="AT266" s="53">
        <f t="shared" si="89"/>
        <v>-1</v>
      </c>
      <c r="AU266" s="53">
        <f t="shared" si="89"/>
        <v>-1</v>
      </c>
      <c r="AV266" s="53">
        <f t="shared" si="89"/>
        <v>-1</v>
      </c>
      <c r="AW266" s="53">
        <f t="shared" si="89"/>
        <v>-1</v>
      </c>
      <c r="AX266" s="53">
        <f t="shared" si="89"/>
        <v>-1</v>
      </c>
      <c r="AY266" s="53">
        <f t="shared" si="89"/>
        <v>-1</v>
      </c>
      <c r="AZ266" s="53">
        <f t="shared" si="89"/>
        <v>-1</v>
      </c>
      <c r="BA266" s="53">
        <f t="shared" si="89"/>
        <v>-1</v>
      </c>
      <c r="BB266" s="53">
        <f t="shared" si="89"/>
        <v>-1</v>
      </c>
      <c r="BC266" s="53">
        <f t="shared" si="89"/>
        <v>-1</v>
      </c>
      <c r="BD266" s="53">
        <f t="shared" si="89"/>
        <v>-1</v>
      </c>
      <c r="BE266" s="53">
        <f t="shared" si="89"/>
        <v>-1</v>
      </c>
      <c r="BG266" s="65">
        <f t="shared" si="92"/>
        <v>0</v>
      </c>
      <c r="BH266" s="65">
        <f t="shared" si="92"/>
        <v>-1</v>
      </c>
      <c r="BI266" s="65">
        <f t="shared" si="92"/>
        <v>-1</v>
      </c>
      <c r="BJ266" s="65">
        <f t="shared" si="92"/>
        <v>-1</v>
      </c>
      <c r="BK266" s="65">
        <f t="shared" si="92"/>
        <v>-1</v>
      </c>
      <c r="BL266" s="65">
        <f t="shared" si="92"/>
        <v>-1</v>
      </c>
      <c r="BM266" s="65">
        <f t="shared" si="92"/>
        <v>-1</v>
      </c>
      <c r="BN266" s="65">
        <f t="shared" si="92"/>
        <v>-1</v>
      </c>
      <c r="BO266" s="65">
        <f t="shared" si="92"/>
        <v>-1</v>
      </c>
      <c r="BP266" s="65">
        <f t="shared" si="92"/>
        <v>-1</v>
      </c>
      <c r="BQ266" s="65">
        <f t="shared" si="92"/>
        <v>-1</v>
      </c>
      <c r="BR266" s="65">
        <f t="shared" si="92"/>
        <v>-1</v>
      </c>
      <c r="BS266" s="65">
        <f t="shared" si="92"/>
        <v>-1</v>
      </c>
      <c r="BT266" s="65">
        <f t="shared" si="92"/>
        <v>-1</v>
      </c>
      <c r="BV266" s="163">
        <f t="shared" si="93"/>
        <v>0</v>
      </c>
      <c r="BW266" s="163">
        <f t="shared" si="93"/>
        <v>0</v>
      </c>
      <c r="BX266" s="163">
        <f t="shared" si="93"/>
        <v>0</v>
      </c>
      <c r="BY266" s="163">
        <f t="shared" si="93"/>
        <v>0</v>
      </c>
      <c r="BZ266" s="163">
        <f t="shared" si="93"/>
        <v>0</v>
      </c>
      <c r="CA266" s="163">
        <f t="shared" si="93"/>
        <v>0</v>
      </c>
      <c r="CB266" s="163">
        <f t="shared" si="93"/>
        <v>0</v>
      </c>
      <c r="CC266" s="163">
        <f t="shared" si="93"/>
        <v>0</v>
      </c>
      <c r="CD266" s="163">
        <f t="shared" si="93"/>
        <v>0</v>
      </c>
      <c r="CE266" s="163">
        <f t="shared" si="93"/>
        <v>0</v>
      </c>
      <c r="CF266" s="163">
        <f t="shared" si="93"/>
        <v>0</v>
      </c>
      <c r="CG266" s="163">
        <f t="shared" si="93"/>
        <v>0</v>
      </c>
      <c r="CH266" s="163">
        <f t="shared" si="93"/>
        <v>0</v>
      </c>
    </row>
    <row r="267" spans="2:86" ht="24" customHeight="1">
      <c r="B267" s="1173"/>
      <c r="C267" s="332">
        <v>11</v>
      </c>
      <c r="D267" s="354" t="str">
        <f>IF(乳牛取得計画!U14=1,乳牛取得計画!C14,"")</f>
        <v/>
      </c>
      <c r="E267" s="355">
        <f>IF(乳牛取得計画!U14=1,乳牛取得計画!D14,0)</f>
        <v>0</v>
      </c>
      <c r="F267" s="356">
        <f>IF(乳牛取得計画!U14=1,乳牛取得計画!E14,0)</f>
        <v>0</v>
      </c>
      <c r="G267" s="334"/>
      <c r="H267" s="334" t="s">
        <v>127</v>
      </c>
      <c r="I267" s="335"/>
      <c r="J267" s="336"/>
      <c r="K267" s="386"/>
      <c r="L267" s="337">
        <f t="shared" si="85"/>
        <v>0</v>
      </c>
      <c r="M267" s="337">
        <f t="shared" si="85"/>
        <v>0</v>
      </c>
      <c r="N267" s="337">
        <f t="shared" si="85"/>
        <v>0</v>
      </c>
      <c r="O267" s="337">
        <f t="shared" ref="L267:X282" si="95">IF(BK267&lt;1,0,BY267*$I267/100)</f>
        <v>0</v>
      </c>
      <c r="P267" s="337">
        <f t="shared" si="95"/>
        <v>0</v>
      </c>
      <c r="Q267" s="337">
        <f t="shared" si="95"/>
        <v>0</v>
      </c>
      <c r="R267" s="337">
        <f t="shared" si="95"/>
        <v>0</v>
      </c>
      <c r="S267" s="337">
        <f t="shared" si="95"/>
        <v>0</v>
      </c>
      <c r="T267" s="337">
        <f t="shared" si="95"/>
        <v>0</v>
      </c>
      <c r="U267" s="337">
        <f t="shared" si="95"/>
        <v>0</v>
      </c>
      <c r="V267" s="337">
        <f t="shared" si="95"/>
        <v>0</v>
      </c>
      <c r="W267" s="337">
        <f t="shared" si="95"/>
        <v>0</v>
      </c>
      <c r="X267" s="338">
        <f t="shared" si="95"/>
        <v>0</v>
      </c>
      <c r="Y267" s="339">
        <f t="shared" si="87"/>
        <v>0</v>
      </c>
      <c r="Z267" s="337">
        <f t="shared" si="87"/>
        <v>0</v>
      </c>
      <c r="AA267" s="337">
        <f t="shared" si="87"/>
        <v>0</v>
      </c>
      <c r="AB267" s="337">
        <f t="shared" si="87"/>
        <v>0</v>
      </c>
      <c r="AC267" s="337">
        <f t="shared" si="87"/>
        <v>0</v>
      </c>
      <c r="AD267" s="337">
        <f t="shared" si="87"/>
        <v>0</v>
      </c>
      <c r="AE267" s="337">
        <f t="shared" si="87"/>
        <v>0</v>
      </c>
      <c r="AF267" s="337">
        <f t="shared" si="87"/>
        <v>0</v>
      </c>
      <c r="AG267" s="337">
        <f t="shared" si="94"/>
        <v>0</v>
      </c>
      <c r="AH267" s="337">
        <f t="shared" si="94"/>
        <v>0</v>
      </c>
      <c r="AI267" s="337">
        <f t="shared" si="94"/>
        <v>0</v>
      </c>
      <c r="AJ267" s="337">
        <f t="shared" si="94"/>
        <v>0</v>
      </c>
      <c r="AK267" s="337">
        <f t="shared" si="94"/>
        <v>0</v>
      </c>
      <c r="AL267" s="338">
        <f t="shared" si="94"/>
        <v>0</v>
      </c>
      <c r="AP267" s="53">
        <f>VLOOKUP(H267,$AN$3:$AO$4,2,FALSE)</f>
        <v>1</v>
      </c>
      <c r="AQ267" s="163" t="e">
        <f>-PMT(I267/100,G267,F267)</f>
        <v>#NUM!</v>
      </c>
      <c r="AR267" s="53">
        <f t="shared" si="89"/>
        <v>0</v>
      </c>
      <c r="AS267" s="53">
        <f t="shared" si="89"/>
        <v>-1</v>
      </c>
      <c r="AT267" s="53">
        <f t="shared" si="89"/>
        <v>-1</v>
      </c>
      <c r="AU267" s="53">
        <f t="shared" si="89"/>
        <v>-1</v>
      </c>
      <c r="AV267" s="53">
        <f t="shared" si="89"/>
        <v>-1</v>
      </c>
      <c r="AW267" s="53">
        <f t="shared" si="89"/>
        <v>-1</v>
      </c>
      <c r="AX267" s="53">
        <f t="shared" si="89"/>
        <v>-1</v>
      </c>
      <c r="AY267" s="53">
        <f t="shared" si="89"/>
        <v>-1</v>
      </c>
      <c r="AZ267" s="53">
        <f t="shared" si="89"/>
        <v>-1</v>
      </c>
      <c r="BA267" s="53">
        <f t="shared" si="89"/>
        <v>-1</v>
      </c>
      <c r="BB267" s="53">
        <f t="shared" si="89"/>
        <v>-1</v>
      </c>
      <c r="BC267" s="53">
        <f t="shared" si="89"/>
        <v>-1</v>
      </c>
      <c r="BD267" s="53">
        <f t="shared" si="89"/>
        <v>-1</v>
      </c>
      <c r="BE267" s="53">
        <f t="shared" si="89"/>
        <v>-1</v>
      </c>
      <c r="BG267" s="65">
        <f t="shared" si="92"/>
        <v>0</v>
      </c>
      <c r="BH267" s="65">
        <f t="shared" si="92"/>
        <v>-1</v>
      </c>
      <c r="BI267" s="65">
        <f t="shared" si="92"/>
        <v>-1</v>
      </c>
      <c r="BJ267" s="65">
        <f t="shared" si="92"/>
        <v>-1</v>
      </c>
      <c r="BK267" s="65">
        <f t="shared" si="92"/>
        <v>-1</v>
      </c>
      <c r="BL267" s="65">
        <f t="shared" si="92"/>
        <v>-1</v>
      </c>
      <c r="BM267" s="65">
        <f t="shared" si="92"/>
        <v>-1</v>
      </c>
      <c r="BN267" s="65">
        <f t="shared" si="92"/>
        <v>-1</v>
      </c>
      <c r="BO267" s="65">
        <f t="shared" si="92"/>
        <v>-1</v>
      </c>
      <c r="BP267" s="65">
        <f t="shared" si="92"/>
        <v>-1</v>
      </c>
      <c r="BQ267" s="65">
        <f t="shared" si="92"/>
        <v>-1</v>
      </c>
      <c r="BR267" s="65">
        <f t="shared" si="92"/>
        <v>-1</v>
      </c>
      <c r="BS267" s="65">
        <f t="shared" si="92"/>
        <v>-1</v>
      </c>
      <c r="BT267" s="65">
        <f t="shared" si="92"/>
        <v>-1</v>
      </c>
      <c r="BV267" s="163">
        <f t="shared" si="93"/>
        <v>0</v>
      </c>
      <c r="BW267" s="163">
        <f t="shared" si="93"/>
        <v>0</v>
      </c>
      <c r="BX267" s="163">
        <f t="shared" si="93"/>
        <v>0</v>
      </c>
      <c r="BY267" s="163">
        <f t="shared" si="93"/>
        <v>0</v>
      </c>
      <c r="BZ267" s="163">
        <f t="shared" si="93"/>
        <v>0</v>
      </c>
      <c r="CA267" s="163">
        <f t="shared" si="93"/>
        <v>0</v>
      </c>
      <c r="CB267" s="163">
        <f t="shared" si="93"/>
        <v>0</v>
      </c>
      <c r="CC267" s="163">
        <f t="shared" si="93"/>
        <v>0</v>
      </c>
      <c r="CD267" s="163">
        <f t="shared" si="93"/>
        <v>0</v>
      </c>
      <c r="CE267" s="163">
        <f t="shared" si="93"/>
        <v>0</v>
      </c>
      <c r="CF267" s="163">
        <f t="shared" si="93"/>
        <v>0</v>
      </c>
      <c r="CG267" s="163">
        <f t="shared" si="93"/>
        <v>0</v>
      </c>
      <c r="CH267" s="163">
        <f t="shared" si="93"/>
        <v>0</v>
      </c>
    </row>
    <row r="268" spans="2:86" ht="24" customHeight="1">
      <c r="B268" s="1173"/>
      <c r="C268" s="332">
        <v>12</v>
      </c>
      <c r="D268" s="354" t="str">
        <f>IF(乳牛取得計画!U15=1,乳牛取得計画!C15,"")</f>
        <v/>
      </c>
      <c r="E268" s="355">
        <f>IF(乳牛取得計画!U15=1,乳牛取得計画!D15,0)</f>
        <v>0</v>
      </c>
      <c r="F268" s="356">
        <f>IF(乳牛取得計画!U15=1,乳牛取得計画!E15,0)</f>
        <v>0</v>
      </c>
      <c r="G268" s="334"/>
      <c r="H268" s="334" t="s">
        <v>127</v>
      </c>
      <c r="I268" s="335"/>
      <c r="J268" s="336"/>
      <c r="K268" s="386"/>
      <c r="L268" s="337">
        <f t="shared" si="95"/>
        <v>0</v>
      </c>
      <c r="M268" s="337">
        <f t="shared" si="95"/>
        <v>0</v>
      </c>
      <c r="N268" s="337">
        <f t="shared" si="95"/>
        <v>0</v>
      </c>
      <c r="O268" s="337">
        <f t="shared" si="95"/>
        <v>0</v>
      </c>
      <c r="P268" s="337">
        <f t="shared" si="95"/>
        <v>0</v>
      </c>
      <c r="Q268" s="337">
        <f t="shared" si="95"/>
        <v>0</v>
      </c>
      <c r="R268" s="337">
        <f t="shared" si="95"/>
        <v>0</v>
      </c>
      <c r="S268" s="337">
        <f t="shared" si="95"/>
        <v>0</v>
      </c>
      <c r="T268" s="337">
        <f t="shared" si="95"/>
        <v>0</v>
      </c>
      <c r="U268" s="337">
        <f t="shared" si="95"/>
        <v>0</v>
      </c>
      <c r="V268" s="337">
        <f t="shared" si="95"/>
        <v>0</v>
      </c>
      <c r="W268" s="337">
        <f t="shared" si="95"/>
        <v>0</v>
      </c>
      <c r="X268" s="338">
        <f t="shared" si="95"/>
        <v>0</v>
      </c>
      <c r="Y268" s="339">
        <f t="shared" si="87"/>
        <v>0</v>
      </c>
      <c r="Z268" s="337">
        <f t="shared" si="87"/>
        <v>0</v>
      </c>
      <c r="AA268" s="337">
        <f t="shared" si="87"/>
        <v>0</v>
      </c>
      <c r="AB268" s="337">
        <f t="shared" si="87"/>
        <v>0</v>
      </c>
      <c r="AC268" s="337">
        <f t="shared" si="87"/>
        <v>0</v>
      </c>
      <c r="AD268" s="337">
        <f t="shared" si="87"/>
        <v>0</v>
      </c>
      <c r="AE268" s="337">
        <f t="shared" si="87"/>
        <v>0</v>
      </c>
      <c r="AF268" s="337">
        <f t="shared" si="87"/>
        <v>0</v>
      </c>
      <c r="AG268" s="337">
        <f t="shared" si="94"/>
        <v>0</v>
      </c>
      <c r="AH268" s="337">
        <f t="shared" si="94"/>
        <v>0</v>
      </c>
      <c r="AI268" s="337">
        <f t="shared" si="94"/>
        <v>0</v>
      </c>
      <c r="AJ268" s="337">
        <f t="shared" si="94"/>
        <v>0</v>
      </c>
      <c r="AK268" s="337">
        <f t="shared" si="94"/>
        <v>0</v>
      </c>
      <c r="AL268" s="338">
        <f t="shared" si="94"/>
        <v>0</v>
      </c>
      <c r="AP268" s="53">
        <f>VLOOKUP(H268,$AN$3:$AO$4,2,FALSE)</f>
        <v>1</v>
      </c>
      <c r="AQ268" s="163" t="e">
        <f>-PMT(I268/100,G268,F268)</f>
        <v>#NUM!</v>
      </c>
      <c r="AR268" s="53">
        <f t="shared" si="89"/>
        <v>0</v>
      </c>
      <c r="AS268" s="53">
        <f t="shared" si="89"/>
        <v>-1</v>
      </c>
      <c r="AT268" s="53">
        <f t="shared" si="89"/>
        <v>-1</v>
      </c>
      <c r="AU268" s="53">
        <f t="shared" si="89"/>
        <v>-1</v>
      </c>
      <c r="AV268" s="53">
        <f t="shared" si="89"/>
        <v>-1</v>
      </c>
      <c r="AW268" s="53">
        <f t="shared" si="89"/>
        <v>-1</v>
      </c>
      <c r="AX268" s="53">
        <f t="shared" si="89"/>
        <v>-1</v>
      </c>
      <c r="AY268" s="53">
        <f t="shared" si="89"/>
        <v>-1</v>
      </c>
      <c r="AZ268" s="53">
        <f t="shared" si="89"/>
        <v>-1</v>
      </c>
      <c r="BA268" s="53">
        <f t="shared" si="89"/>
        <v>-1</v>
      </c>
      <c r="BB268" s="53">
        <f t="shared" si="89"/>
        <v>-1</v>
      </c>
      <c r="BC268" s="53">
        <f t="shared" si="89"/>
        <v>-1</v>
      </c>
      <c r="BD268" s="53">
        <f t="shared" si="89"/>
        <v>-1</v>
      </c>
      <c r="BE268" s="53">
        <f t="shared" si="89"/>
        <v>-1</v>
      </c>
      <c r="BG268" s="65">
        <f t="shared" si="92"/>
        <v>0</v>
      </c>
      <c r="BH268" s="65">
        <f t="shared" si="92"/>
        <v>-1</v>
      </c>
      <c r="BI268" s="65">
        <f t="shared" si="92"/>
        <v>-1</v>
      </c>
      <c r="BJ268" s="65">
        <f t="shared" si="92"/>
        <v>-1</v>
      </c>
      <c r="BK268" s="65">
        <f t="shared" si="92"/>
        <v>-1</v>
      </c>
      <c r="BL268" s="65">
        <f t="shared" si="92"/>
        <v>-1</v>
      </c>
      <c r="BM268" s="65">
        <f t="shared" si="92"/>
        <v>-1</v>
      </c>
      <c r="BN268" s="65">
        <f t="shared" si="92"/>
        <v>-1</v>
      </c>
      <c r="BO268" s="65">
        <f t="shared" si="92"/>
        <v>-1</v>
      </c>
      <c r="BP268" s="65">
        <f t="shared" si="92"/>
        <v>-1</v>
      </c>
      <c r="BQ268" s="65">
        <f t="shared" si="92"/>
        <v>-1</v>
      </c>
      <c r="BR268" s="65">
        <f t="shared" si="92"/>
        <v>-1</v>
      </c>
      <c r="BS268" s="65">
        <f t="shared" si="92"/>
        <v>-1</v>
      </c>
      <c r="BT268" s="65">
        <f t="shared" si="92"/>
        <v>-1</v>
      </c>
      <c r="BV268" s="163">
        <f t="shared" si="93"/>
        <v>0</v>
      </c>
      <c r="BW268" s="163">
        <f t="shared" si="93"/>
        <v>0</v>
      </c>
      <c r="BX268" s="163">
        <f t="shared" si="93"/>
        <v>0</v>
      </c>
      <c r="BY268" s="163">
        <f t="shared" si="93"/>
        <v>0</v>
      </c>
      <c r="BZ268" s="163">
        <f t="shared" si="93"/>
        <v>0</v>
      </c>
      <c r="CA268" s="163">
        <f t="shared" si="93"/>
        <v>0</v>
      </c>
      <c r="CB268" s="163">
        <f t="shared" si="93"/>
        <v>0</v>
      </c>
      <c r="CC268" s="163">
        <f t="shared" si="93"/>
        <v>0</v>
      </c>
      <c r="CD268" s="163">
        <f t="shared" si="93"/>
        <v>0</v>
      </c>
      <c r="CE268" s="163">
        <f t="shared" si="93"/>
        <v>0</v>
      </c>
      <c r="CF268" s="163">
        <f t="shared" si="93"/>
        <v>0</v>
      </c>
      <c r="CG268" s="163">
        <f t="shared" si="93"/>
        <v>0</v>
      </c>
      <c r="CH268" s="163">
        <f t="shared" si="93"/>
        <v>0</v>
      </c>
    </row>
    <row r="269" spans="2:86" ht="24" customHeight="1" thickBot="1">
      <c r="B269" s="1174"/>
      <c r="C269" s="332">
        <v>13</v>
      </c>
      <c r="D269" s="354" t="str">
        <f>IF(乳牛取得計画!U16=1,乳牛取得計画!C16,"")</f>
        <v/>
      </c>
      <c r="E269" s="355">
        <f>IF(乳牛取得計画!U16=1,乳牛取得計画!D16,0)</f>
        <v>0</v>
      </c>
      <c r="F269" s="356">
        <f>IF(乳牛取得計画!U16=1,乳牛取得計画!E16,0)</f>
        <v>0</v>
      </c>
      <c r="G269" s="334"/>
      <c r="H269" s="334" t="s">
        <v>127</v>
      </c>
      <c r="I269" s="335"/>
      <c r="J269" s="336"/>
      <c r="K269" s="386"/>
      <c r="L269" s="337">
        <f t="shared" si="95"/>
        <v>0</v>
      </c>
      <c r="M269" s="337">
        <f t="shared" si="95"/>
        <v>0</v>
      </c>
      <c r="N269" s="337">
        <f t="shared" si="95"/>
        <v>0</v>
      </c>
      <c r="O269" s="337">
        <f t="shared" si="95"/>
        <v>0</v>
      </c>
      <c r="P269" s="337">
        <f t="shared" si="95"/>
        <v>0</v>
      </c>
      <c r="Q269" s="337">
        <f t="shared" si="95"/>
        <v>0</v>
      </c>
      <c r="R269" s="337">
        <f t="shared" si="95"/>
        <v>0</v>
      </c>
      <c r="S269" s="337">
        <f t="shared" si="95"/>
        <v>0</v>
      </c>
      <c r="T269" s="337">
        <f t="shared" si="95"/>
        <v>0</v>
      </c>
      <c r="U269" s="337">
        <f t="shared" si="95"/>
        <v>0</v>
      </c>
      <c r="V269" s="337">
        <f t="shared" si="95"/>
        <v>0</v>
      </c>
      <c r="W269" s="337">
        <f t="shared" si="95"/>
        <v>0</v>
      </c>
      <c r="X269" s="338">
        <f t="shared" si="95"/>
        <v>0</v>
      </c>
      <c r="Y269" s="339">
        <f t="shared" si="87"/>
        <v>0</v>
      </c>
      <c r="Z269" s="337">
        <f t="shared" si="87"/>
        <v>0</v>
      </c>
      <c r="AA269" s="337">
        <f t="shared" si="87"/>
        <v>0</v>
      </c>
      <c r="AB269" s="337">
        <f t="shared" si="87"/>
        <v>0</v>
      </c>
      <c r="AC269" s="337">
        <f t="shared" si="87"/>
        <v>0</v>
      </c>
      <c r="AD269" s="337">
        <f t="shared" si="87"/>
        <v>0</v>
      </c>
      <c r="AE269" s="337">
        <f t="shared" si="87"/>
        <v>0</v>
      </c>
      <c r="AF269" s="337">
        <f t="shared" si="87"/>
        <v>0</v>
      </c>
      <c r="AG269" s="337">
        <f t="shared" si="94"/>
        <v>0</v>
      </c>
      <c r="AH269" s="337">
        <f t="shared" si="94"/>
        <v>0</v>
      </c>
      <c r="AI269" s="337">
        <f t="shared" si="94"/>
        <v>0</v>
      </c>
      <c r="AJ269" s="337">
        <f t="shared" si="94"/>
        <v>0</v>
      </c>
      <c r="AK269" s="337">
        <f t="shared" si="94"/>
        <v>0</v>
      </c>
      <c r="AL269" s="338">
        <f t="shared" si="94"/>
        <v>0</v>
      </c>
      <c r="AP269" s="53">
        <f>VLOOKUP(H269,$AN$3:$AO$4,2,FALSE)</f>
        <v>1</v>
      </c>
      <c r="AQ269" s="163" t="e">
        <f>-PMT(I269/100,G269,F269)</f>
        <v>#NUM!</v>
      </c>
      <c r="AR269" s="53">
        <f t="shared" si="89"/>
        <v>0</v>
      </c>
      <c r="AS269" s="53">
        <f t="shared" si="89"/>
        <v>-1</v>
      </c>
      <c r="AT269" s="53">
        <f t="shared" si="89"/>
        <v>-1</v>
      </c>
      <c r="AU269" s="53">
        <f t="shared" si="89"/>
        <v>-1</v>
      </c>
      <c r="AV269" s="53">
        <f t="shared" ref="AV269:BE269" si="96">IF($E269+$G269+$J269-1&lt;AV$3,-1,AV$3-$E269-$J269+1)</f>
        <v>-1</v>
      </c>
      <c r="AW269" s="53">
        <f t="shared" si="96"/>
        <v>-1</v>
      </c>
      <c r="AX269" s="53">
        <f t="shared" si="96"/>
        <v>-1</v>
      </c>
      <c r="AY269" s="53">
        <f t="shared" si="96"/>
        <v>-1</v>
      </c>
      <c r="AZ269" s="53">
        <f t="shared" si="96"/>
        <v>-1</v>
      </c>
      <c r="BA269" s="53">
        <f t="shared" si="96"/>
        <v>-1</v>
      </c>
      <c r="BB269" s="53">
        <f t="shared" si="96"/>
        <v>-1</v>
      </c>
      <c r="BC269" s="53">
        <f t="shared" si="96"/>
        <v>-1</v>
      </c>
      <c r="BD269" s="53">
        <f t="shared" si="96"/>
        <v>-1</v>
      </c>
      <c r="BE269" s="53">
        <f t="shared" si="96"/>
        <v>-1</v>
      </c>
      <c r="BG269" s="65">
        <f t="shared" si="92"/>
        <v>0</v>
      </c>
      <c r="BH269" s="65">
        <f t="shared" si="92"/>
        <v>-1</v>
      </c>
      <c r="BI269" s="65">
        <f t="shared" si="92"/>
        <v>-1</v>
      </c>
      <c r="BJ269" s="65">
        <f t="shared" si="92"/>
        <v>-1</v>
      </c>
      <c r="BK269" s="65">
        <f t="shared" si="92"/>
        <v>-1</v>
      </c>
      <c r="BL269" s="65">
        <f t="shared" si="92"/>
        <v>-1</v>
      </c>
      <c r="BM269" s="65">
        <f t="shared" si="92"/>
        <v>-1</v>
      </c>
      <c r="BN269" s="65">
        <f t="shared" si="92"/>
        <v>-1</v>
      </c>
      <c r="BO269" s="65">
        <f t="shared" si="92"/>
        <v>-1</v>
      </c>
      <c r="BP269" s="65">
        <f t="shared" si="92"/>
        <v>-1</v>
      </c>
      <c r="BQ269" s="65">
        <f t="shared" si="92"/>
        <v>-1</v>
      </c>
      <c r="BR269" s="65">
        <f t="shared" si="92"/>
        <v>-1</v>
      </c>
      <c r="BS269" s="65">
        <f t="shared" si="92"/>
        <v>-1</v>
      </c>
      <c r="BT269" s="65">
        <f t="shared" si="92"/>
        <v>-1</v>
      </c>
      <c r="BV269" s="163">
        <f t="shared" si="93"/>
        <v>0</v>
      </c>
      <c r="BW269" s="163">
        <f t="shared" si="93"/>
        <v>0</v>
      </c>
      <c r="BX269" s="163">
        <f t="shared" si="93"/>
        <v>0</v>
      </c>
      <c r="BY269" s="163">
        <f t="shared" si="93"/>
        <v>0</v>
      </c>
      <c r="BZ269" s="163">
        <f t="shared" si="93"/>
        <v>0</v>
      </c>
      <c r="CA269" s="163">
        <f t="shared" si="93"/>
        <v>0</v>
      </c>
      <c r="CB269" s="163">
        <f t="shared" si="93"/>
        <v>0</v>
      </c>
      <c r="CC269" s="163">
        <f t="shared" si="93"/>
        <v>0</v>
      </c>
      <c r="CD269" s="163">
        <f t="shared" si="93"/>
        <v>0</v>
      </c>
      <c r="CE269" s="163">
        <f t="shared" si="93"/>
        <v>0</v>
      </c>
      <c r="CF269" s="163">
        <f t="shared" si="93"/>
        <v>0</v>
      </c>
      <c r="CG269" s="163">
        <f t="shared" si="93"/>
        <v>0</v>
      </c>
      <c r="CH269" s="163">
        <f t="shared" si="93"/>
        <v>0</v>
      </c>
    </row>
    <row r="270" spans="2:86" ht="24" customHeight="1">
      <c r="B270" s="1176" t="s">
        <v>273</v>
      </c>
      <c r="C270" s="755">
        <v>1</v>
      </c>
      <c r="D270" s="357" t="str">
        <f>IF(肉牛取得計画!U4=1,肉牛取得計画!C4,"")</f>
        <v/>
      </c>
      <c r="E270" s="358">
        <f>IF(肉牛取得計画!U4=1,肉牛取得計画!D4,0)</f>
        <v>0</v>
      </c>
      <c r="F270" s="359">
        <f>IF(肉牛取得計画!U4=1,肉牛取得計画!E4,0)</f>
        <v>0</v>
      </c>
      <c r="G270" s="343"/>
      <c r="H270" s="343" t="s">
        <v>127</v>
      </c>
      <c r="I270" s="344"/>
      <c r="J270" s="345">
        <v>0</v>
      </c>
      <c r="K270" s="168"/>
      <c r="L270" s="206">
        <f t="shared" si="95"/>
        <v>0</v>
      </c>
      <c r="M270" s="206">
        <f t="shared" si="95"/>
        <v>0</v>
      </c>
      <c r="N270" s="206">
        <f t="shared" si="95"/>
        <v>0</v>
      </c>
      <c r="O270" s="206">
        <f t="shared" si="95"/>
        <v>0</v>
      </c>
      <c r="P270" s="206">
        <f t="shared" si="95"/>
        <v>0</v>
      </c>
      <c r="Q270" s="206">
        <f t="shared" si="95"/>
        <v>0</v>
      </c>
      <c r="R270" s="206">
        <f t="shared" si="95"/>
        <v>0</v>
      </c>
      <c r="S270" s="206">
        <f t="shared" si="95"/>
        <v>0</v>
      </c>
      <c r="T270" s="206">
        <f t="shared" si="95"/>
        <v>0</v>
      </c>
      <c r="U270" s="206">
        <f t="shared" si="95"/>
        <v>0</v>
      </c>
      <c r="V270" s="206">
        <f t="shared" si="95"/>
        <v>0</v>
      </c>
      <c r="W270" s="206">
        <f t="shared" si="95"/>
        <v>0</v>
      </c>
      <c r="X270" s="207">
        <f t="shared" si="95"/>
        <v>0</v>
      </c>
      <c r="Y270" s="208">
        <f t="shared" si="87"/>
        <v>0</v>
      </c>
      <c r="Z270" s="206">
        <f t="shared" si="87"/>
        <v>0</v>
      </c>
      <c r="AA270" s="206">
        <f t="shared" si="87"/>
        <v>0</v>
      </c>
      <c r="AB270" s="206">
        <f t="shared" si="87"/>
        <v>0</v>
      </c>
      <c r="AC270" s="206">
        <f t="shared" si="87"/>
        <v>0</v>
      </c>
      <c r="AD270" s="206">
        <f t="shared" si="87"/>
        <v>0</v>
      </c>
      <c r="AE270" s="206">
        <f t="shared" si="87"/>
        <v>0</v>
      </c>
      <c r="AF270" s="206">
        <f t="shared" si="87"/>
        <v>0</v>
      </c>
      <c r="AG270" s="206">
        <f t="shared" si="94"/>
        <v>0</v>
      </c>
      <c r="AH270" s="206">
        <f t="shared" si="94"/>
        <v>0</v>
      </c>
      <c r="AI270" s="206">
        <f t="shared" si="94"/>
        <v>0</v>
      </c>
      <c r="AJ270" s="206">
        <f t="shared" si="94"/>
        <v>0</v>
      </c>
      <c r="AK270" s="206">
        <f t="shared" si="94"/>
        <v>0</v>
      </c>
      <c r="AL270" s="207">
        <f t="shared" si="94"/>
        <v>0</v>
      </c>
      <c r="AP270" s="53">
        <f t="shared" ref="AP270:AP279" si="97">VLOOKUP(H270,$AN$3:$AO$4,2,FALSE)</f>
        <v>1</v>
      </c>
      <c r="AQ270" s="163" t="e">
        <f t="shared" ref="AQ270:AQ279" si="98">-PMT(I270/100,G270,F270)</f>
        <v>#NUM!</v>
      </c>
      <c r="AR270" s="53">
        <f>IF($E270+$G270+$J270-1&lt;AR$3,-1,AR$3-$E270-$J270+1)</f>
        <v>0</v>
      </c>
      <c r="AS270" s="53">
        <f t="shared" ref="AS270:BE270" si="99">IF($E270+$G270+$J270-1&lt;AS$3,-1,AS$3-$E270-$J270+1)</f>
        <v>-1</v>
      </c>
      <c r="AT270" s="53">
        <f t="shared" si="99"/>
        <v>-1</v>
      </c>
      <c r="AU270" s="53">
        <f t="shared" si="99"/>
        <v>-1</v>
      </c>
      <c r="AV270" s="53">
        <f t="shared" si="99"/>
        <v>-1</v>
      </c>
      <c r="AW270" s="53">
        <f t="shared" si="99"/>
        <v>-1</v>
      </c>
      <c r="AX270" s="53">
        <f t="shared" si="99"/>
        <v>-1</v>
      </c>
      <c r="AY270" s="53">
        <f t="shared" si="99"/>
        <v>-1</v>
      </c>
      <c r="AZ270" s="53">
        <f t="shared" si="99"/>
        <v>-1</v>
      </c>
      <c r="BA270" s="53">
        <f t="shared" si="99"/>
        <v>-1</v>
      </c>
      <c r="BB270" s="53">
        <f t="shared" si="99"/>
        <v>-1</v>
      </c>
      <c r="BC270" s="53">
        <f t="shared" si="99"/>
        <v>-1</v>
      </c>
      <c r="BD270" s="53">
        <f t="shared" si="99"/>
        <v>-1</v>
      </c>
      <c r="BE270" s="53">
        <f t="shared" si="99"/>
        <v>-1</v>
      </c>
      <c r="BG270" s="65">
        <f t="shared" si="92"/>
        <v>0</v>
      </c>
      <c r="BH270" s="65">
        <f t="shared" si="92"/>
        <v>-1</v>
      </c>
      <c r="BI270" s="65">
        <f t="shared" si="92"/>
        <v>-1</v>
      </c>
      <c r="BJ270" s="65">
        <f t="shared" si="92"/>
        <v>-1</v>
      </c>
      <c r="BK270" s="65">
        <f t="shared" si="92"/>
        <v>-1</v>
      </c>
      <c r="BL270" s="65">
        <f t="shared" si="92"/>
        <v>-1</v>
      </c>
      <c r="BM270" s="65">
        <f t="shared" si="92"/>
        <v>-1</v>
      </c>
      <c r="BN270" s="65">
        <f t="shared" si="92"/>
        <v>-1</v>
      </c>
      <c r="BO270" s="65">
        <f t="shared" si="92"/>
        <v>-1</v>
      </c>
      <c r="BP270" s="65">
        <f t="shared" si="92"/>
        <v>-1</v>
      </c>
      <c r="BQ270" s="65">
        <f t="shared" si="92"/>
        <v>-1</v>
      </c>
      <c r="BR270" s="65">
        <f t="shared" si="92"/>
        <v>-1</v>
      </c>
      <c r="BS270" s="65">
        <f t="shared" si="92"/>
        <v>-1</v>
      </c>
      <c r="BT270" s="65">
        <f t="shared" si="92"/>
        <v>-1</v>
      </c>
      <c r="BV270" s="163">
        <f t="shared" si="93"/>
        <v>0</v>
      </c>
      <c r="BW270" s="163">
        <f t="shared" si="93"/>
        <v>0</v>
      </c>
      <c r="BX270" s="163">
        <f t="shared" si="93"/>
        <v>0</v>
      </c>
      <c r="BY270" s="163">
        <f t="shared" si="93"/>
        <v>0</v>
      </c>
      <c r="BZ270" s="163">
        <f t="shared" si="93"/>
        <v>0</v>
      </c>
      <c r="CA270" s="163">
        <f t="shared" si="93"/>
        <v>0</v>
      </c>
      <c r="CB270" s="163">
        <f t="shared" si="93"/>
        <v>0</v>
      </c>
      <c r="CC270" s="163">
        <f t="shared" si="93"/>
        <v>0</v>
      </c>
      <c r="CD270" s="163">
        <f t="shared" si="93"/>
        <v>0</v>
      </c>
      <c r="CE270" s="163">
        <f t="shared" si="93"/>
        <v>0</v>
      </c>
      <c r="CF270" s="163">
        <f t="shared" si="93"/>
        <v>0</v>
      </c>
      <c r="CG270" s="163">
        <f t="shared" si="93"/>
        <v>0</v>
      </c>
      <c r="CH270" s="163">
        <f t="shared" si="93"/>
        <v>0</v>
      </c>
    </row>
    <row r="271" spans="2:86" ht="24" customHeight="1">
      <c r="B271" s="1177"/>
      <c r="C271" s="333">
        <v>2</v>
      </c>
      <c r="D271" s="351" t="str">
        <f>IF(肉牛取得計画!U5=1,肉牛取得計画!C5,"")</f>
        <v/>
      </c>
      <c r="E271" s="352">
        <f>IF(肉牛取得計画!U5=1,肉牛取得計画!D5,0)</f>
        <v>0</v>
      </c>
      <c r="F271" s="353">
        <f>IF(肉牛取得計画!U5=1,肉牛取得計画!E5,0)</f>
        <v>0</v>
      </c>
      <c r="G271" s="60"/>
      <c r="H271" s="60" t="s">
        <v>127</v>
      </c>
      <c r="I271" s="63"/>
      <c r="J271" s="172"/>
      <c r="K271" s="169"/>
      <c r="L271" s="209">
        <f t="shared" si="95"/>
        <v>0</v>
      </c>
      <c r="M271" s="209">
        <f t="shared" si="95"/>
        <v>0</v>
      </c>
      <c r="N271" s="209">
        <f t="shared" si="95"/>
        <v>0</v>
      </c>
      <c r="O271" s="209">
        <f t="shared" si="95"/>
        <v>0</v>
      </c>
      <c r="P271" s="209">
        <f t="shared" si="95"/>
        <v>0</v>
      </c>
      <c r="Q271" s="209">
        <f t="shared" si="95"/>
        <v>0</v>
      </c>
      <c r="R271" s="209">
        <f t="shared" si="95"/>
        <v>0</v>
      </c>
      <c r="S271" s="209">
        <f t="shared" si="95"/>
        <v>0</v>
      </c>
      <c r="T271" s="209">
        <f t="shared" si="95"/>
        <v>0</v>
      </c>
      <c r="U271" s="209">
        <f t="shared" si="95"/>
        <v>0</v>
      </c>
      <c r="V271" s="209">
        <f t="shared" si="95"/>
        <v>0</v>
      </c>
      <c r="W271" s="209">
        <f t="shared" si="95"/>
        <v>0</v>
      </c>
      <c r="X271" s="210">
        <f t="shared" si="95"/>
        <v>0</v>
      </c>
      <c r="Y271" s="211">
        <f t="shared" si="87"/>
        <v>0</v>
      </c>
      <c r="Z271" s="209">
        <f t="shared" si="87"/>
        <v>0</v>
      </c>
      <c r="AA271" s="209">
        <f t="shared" si="87"/>
        <v>0</v>
      </c>
      <c r="AB271" s="209">
        <f t="shared" si="87"/>
        <v>0</v>
      </c>
      <c r="AC271" s="209">
        <f t="shared" si="87"/>
        <v>0</v>
      </c>
      <c r="AD271" s="209">
        <f t="shared" si="87"/>
        <v>0</v>
      </c>
      <c r="AE271" s="209">
        <f t="shared" si="87"/>
        <v>0</v>
      </c>
      <c r="AF271" s="209">
        <f t="shared" si="87"/>
        <v>0</v>
      </c>
      <c r="AG271" s="209">
        <f t="shared" si="94"/>
        <v>0</v>
      </c>
      <c r="AH271" s="209">
        <f t="shared" si="94"/>
        <v>0</v>
      </c>
      <c r="AI271" s="209">
        <f t="shared" si="94"/>
        <v>0</v>
      </c>
      <c r="AJ271" s="209">
        <f t="shared" si="94"/>
        <v>0</v>
      </c>
      <c r="AK271" s="209">
        <f t="shared" si="94"/>
        <v>0</v>
      </c>
      <c r="AL271" s="210">
        <f t="shared" si="94"/>
        <v>0</v>
      </c>
      <c r="AP271" s="53">
        <f t="shared" si="97"/>
        <v>1</v>
      </c>
      <c r="AQ271" s="163" t="e">
        <f t="shared" si="98"/>
        <v>#NUM!</v>
      </c>
      <c r="AR271" s="53">
        <f t="shared" ref="AR271:BE282" si="100">IF($E271+$G271+$J271-1&lt;AR$3,-1,AR$3-$E271-$J271+1)</f>
        <v>0</v>
      </c>
      <c r="AS271" s="53">
        <f t="shared" si="100"/>
        <v>-1</v>
      </c>
      <c r="AT271" s="53">
        <f t="shared" si="100"/>
        <v>-1</v>
      </c>
      <c r="AU271" s="53">
        <f t="shared" si="100"/>
        <v>-1</v>
      </c>
      <c r="AV271" s="53">
        <f t="shared" si="100"/>
        <v>-1</v>
      </c>
      <c r="AW271" s="53">
        <f t="shared" si="100"/>
        <v>-1</v>
      </c>
      <c r="AX271" s="53">
        <f t="shared" si="100"/>
        <v>-1</v>
      </c>
      <c r="AY271" s="53">
        <f t="shared" si="100"/>
        <v>-1</v>
      </c>
      <c r="AZ271" s="53">
        <f t="shared" si="100"/>
        <v>-1</v>
      </c>
      <c r="BA271" s="53">
        <f t="shared" si="100"/>
        <v>-1</v>
      </c>
      <c r="BB271" s="53">
        <f t="shared" si="100"/>
        <v>-1</v>
      </c>
      <c r="BC271" s="53">
        <f t="shared" si="100"/>
        <v>-1</v>
      </c>
      <c r="BD271" s="53">
        <f t="shared" si="100"/>
        <v>-1</v>
      </c>
      <c r="BE271" s="53">
        <f t="shared" si="100"/>
        <v>-1</v>
      </c>
      <c r="BG271" s="65">
        <f t="shared" si="92"/>
        <v>0</v>
      </c>
      <c r="BH271" s="65">
        <f t="shared" si="92"/>
        <v>-1</v>
      </c>
      <c r="BI271" s="65">
        <f t="shared" si="92"/>
        <v>-1</v>
      </c>
      <c r="BJ271" s="65">
        <f t="shared" si="92"/>
        <v>-1</v>
      </c>
      <c r="BK271" s="65">
        <f t="shared" si="92"/>
        <v>-1</v>
      </c>
      <c r="BL271" s="65">
        <f t="shared" si="92"/>
        <v>-1</v>
      </c>
      <c r="BM271" s="65">
        <f t="shared" si="92"/>
        <v>-1</v>
      </c>
      <c r="BN271" s="65">
        <f t="shared" si="92"/>
        <v>-1</v>
      </c>
      <c r="BO271" s="65">
        <f t="shared" si="92"/>
        <v>-1</v>
      </c>
      <c r="BP271" s="65">
        <f t="shared" si="92"/>
        <v>-1</v>
      </c>
      <c r="BQ271" s="65">
        <f t="shared" si="92"/>
        <v>-1</v>
      </c>
      <c r="BR271" s="65">
        <f t="shared" si="92"/>
        <v>-1</v>
      </c>
      <c r="BS271" s="65">
        <f t="shared" si="92"/>
        <v>-1</v>
      </c>
      <c r="BT271" s="65">
        <f t="shared" si="92"/>
        <v>-1</v>
      </c>
      <c r="BV271" s="163">
        <f t="shared" si="93"/>
        <v>0</v>
      </c>
      <c r="BW271" s="163">
        <f t="shared" si="93"/>
        <v>0</v>
      </c>
      <c r="BX271" s="163">
        <f t="shared" si="93"/>
        <v>0</v>
      </c>
      <c r="BY271" s="163">
        <f t="shared" si="93"/>
        <v>0</v>
      </c>
      <c r="BZ271" s="163">
        <f t="shared" si="93"/>
        <v>0</v>
      </c>
      <c r="CA271" s="163">
        <f t="shared" si="93"/>
        <v>0</v>
      </c>
      <c r="CB271" s="163">
        <f t="shared" si="93"/>
        <v>0</v>
      </c>
      <c r="CC271" s="163">
        <f t="shared" si="93"/>
        <v>0</v>
      </c>
      <c r="CD271" s="163">
        <f t="shared" si="93"/>
        <v>0</v>
      </c>
      <c r="CE271" s="163">
        <f t="shared" si="93"/>
        <v>0</v>
      </c>
      <c r="CF271" s="163">
        <f t="shared" si="93"/>
        <v>0</v>
      </c>
      <c r="CG271" s="163">
        <f t="shared" si="93"/>
        <v>0</v>
      </c>
      <c r="CH271" s="163">
        <f t="shared" si="93"/>
        <v>0</v>
      </c>
    </row>
    <row r="272" spans="2:86" ht="24" customHeight="1">
      <c r="B272" s="1177"/>
      <c r="C272" s="333">
        <v>3</v>
      </c>
      <c r="D272" s="351" t="str">
        <f>IF(肉牛取得計画!U6=1,肉牛取得計画!C6,"")</f>
        <v/>
      </c>
      <c r="E272" s="352">
        <f>IF(肉牛取得計画!U6=1,肉牛取得計画!D6,0)</f>
        <v>0</v>
      </c>
      <c r="F272" s="353">
        <f>IF(肉牛取得計画!U6=1,肉牛取得計画!E6,0)</f>
        <v>0</v>
      </c>
      <c r="G272" s="60"/>
      <c r="H272" s="60" t="s">
        <v>127</v>
      </c>
      <c r="I272" s="63"/>
      <c r="J272" s="172">
        <v>0</v>
      </c>
      <c r="K272" s="169"/>
      <c r="L272" s="209">
        <f t="shared" si="95"/>
        <v>0</v>
      </c>
      <c r="M272" s="209">
        <f t="shared" si="95"/>
        <v>0</v>
      </c>
      <c r="N272" s="209">
        <f t="shared" si="95"/>
        <v>0</v>
      </c>
      <c r="O272" s="209">
        <f t="shared" si="95"/>
        <v>0</v>
      </c>
      <c r="P272" s="209">
        <f t="shared" si="95"/>
        <v>0</v>
      </c>
      <c r="Q272" s="209">
        <f t="shared" si="95"/>
        <v>0</v>
      </c>
      <c r="R272" s="209">
        <f t="shared" si="95"/>
        <v>0</v>
      </c>
      <c r="S272" s="209">
        <f t="shared" si="95"/>
        <v>0</v>
      </c>
      <c r="T272" s="209">
        <f t="shared" si="95"/>
        <v>0</v>
      </c>
      <c r="U272" s="209">
        <f t="shared" si="95"/>
        <v>0</v>
      </c>
      <c r="V272" s="209">
        <f t="shared" si="95"/>
        <v>0</v>
      </c>
      <c r="W272" s="209">
        <f t="shared" si="95"/>
        <v>0</v>
      </c>
      <c r="X272" s="210">
        <f t="shared" si="95"/>
        <v>0</v>
      </c>
      <c r="Y272" s="211">
        <f t="shared" si="87"/>
        <v>0</v>
      </c>
      <c r="Z272" s="209">
        <f t="shared" si="87"/>
        <v>0</v>
      </c>
      <c r="AA272" s="209">
        <f t="shared" si="87"/>
        <v>0</v>
      </c>
      <c r="AB272" s="209">
        <f t="shared" si="87"/>
        <v>0</v>
      </c>
      <c r="AC272" s="209">
        <f t="shared" si="87"/>
        <v>0</v>
      </c>
      <c r="AD272" s="209">
        <f t="shared" si="87"/>
        <v>0</v>
      </c>
      <c r="AE272" s="209">
        <f t="shared" si="87"/>
        <v>0</v>
      </c>
      <c r="AF272" s="209">
        <f t="shared" si="87"/>
        <v>0</v>
      </c>
      <c r="AG272" s="209">
        <f t="shared" si="94"/>
        <v>0</v>
      </c>
      <c r="AH272" s="209">
        <f t="shared" si="94"/>
        <v>0</v>
      </c>
      <c r="AI272" s="209">
        <f t="shared" si="94"/>
        <v>0</v>
      </c>
      <c r="AJ272" s="209">
        <f t="shared" si="94"/>
        <v>0</v>
      </c>
      <c r="AK272" s="209">
        <f t="shared" si="94"/>
        <v>0</v>
      </c>
      <c r="AL272" s="210">
        <f t="shared" si="94"/>
        <v>0</v>
      </c>
      <c r="AP272" s="53">
        <f t="shared" si="97"/>
        <v>1</v>
      </c>
      <c r="AQ272" s="163" t="e">
        <f t="shared" si="98"/>
        <v>#NUM!</v>
      </c>
      <c r="AR272" s="53">
        <f t="shared" si="100"/>
        <v>0</v>
      </c>
      <c r="AS272" s="53">
        <f t="shared" si="100"/>
        <v>-1</v>
      </c>
      <c r="AT272" s="53">
        <f t="shared" si="100"/>
        <v>-1</v>
      </c>
      <c r="AU272" s="53">
        <f t="shared" si="100"/>
        <v>-1</v>
      </c>
      <c r="AV272" s="53">
        <f t="shared" si="100"/>
        <v>-1</v>
      </c>
      <c r="AW272" s="53">
        <f t="shared" si="100"/>
        <v>-1</v>
      </c>
      <c r="AX272" s="53">
        <f t="shared" si="100"/>
        <v>-1</v>
      </c>
      <c r="AY272" s="53">
        <f t="shared" si="100"/>
        <v>-1</v>
      </c>
      <c r="AZ272" s="53">
        <f t="shared" si="100"/>
        <v>-1</v>
      </c>
      <c r="BA272" s="53">
        <f t="shared" si="100"/>
        <v>-1</v>
      </c>
      <c r="BB272" s="53">
        <f t="shared" si="100"/>
        <v>-1</v>
      </c>
      <c r="BC272" s="53">
        <f t="shared" si="100"/>
        <v>-1</v>
      </c>
      <c r="BD272" s="53">
        <f t="shared" si="100"/>
        <v>-1</v>
      </c>
      <c r="BE272" s="53">
        <f t="shared" si="100"/>
        <v>-1</v>
      </c>
      <c r="BG272" s="65">
        <f t="shared" si="92"/>
        <v>0</v>
      </c>
      <c r="BH272" s="65">
        <f t="shared" si="92"/>
        <v>-1</v>
      </c>
      <c r="BI272" s="65">
        <f t="shared" si="92"/>
        <v>-1</v>
      </c>
      <c r="BJ272" s="65">
        <f t="shared" si="92"/>
        <v>-1</v>
      </c>
      <c r="BK272" s="65">
        <f t="shared" si="92"/>
        <v>-1</v>
      </c>
      <c r="BL272" s="65">
        <f t="shared" si="92"/>
        <v>-1</v>
      </c>
      <c r="BM272" s="65">
        <f t="shared" si="92"/>
        <v>-1</v>
      </c>
      <c r="BN272" s="65">
        <f t="shared" si="92"/>
        <v>-1</v>
      </c>
      <c r="BO272" s="65">
        <f t="shared" si="92"/>
        <v>-1</v>
      </c>
      <c r="BP272" s="65">
        <f t="shared" si="92"/>
        <v>-1</v>
      </c>
      <c r="BQ272" s="65">
        <f t="shared" si="92"/>
        <v>-1</v>
      </c>
      <c r="BR272" s="65">
        <f t="shared" si="92"/>
        <v>-1</v>
      </c>
      <c r="BS272" s="65">
        <f t="shared" si="92"/>
        <v>-1</v>
      </c>
      <c r="BT272" s="65">
        <f t="shared" si="92"/>
        <v>-1</v>
      </c>
      <c r="BV272" s="163">
        <f t="shared" si="93"/>
        <v>0</v>
      </c>
      <c r="BW272" s="163">
        <f t="shared" si="93"/>
        <v>0</v>
      </c>
      <c r="BX272" s="163">
        <f t="shared" si="93"/>
        <v>0</v>
      </c>
      <c r="BY272" s="163">
        <f t="shared" si="93"/>
        <v>0</v>
      </c>
      <c r="BZ272" s="163">
        <f t="shared" si="93"/>
        <v>0</v>
      </c>
      <c r="CA272" s="163">
        <f t="shared" si="93"/>
        <v>0</v>
      </c>
      <c r="CB272" s="163">
        <f t="shared" si="93"/>
        <v>0</v>
      </c>
      <c r="CC272" s="163">
        <f t="shared" si="93"/>
        <v>0</v>
      </c>
      <c r="CD272" s="163">
        <f t="shared" si="93"/>
        <v>0</v>
      </c>
      <c r="CE272" s="163">
        <f t="shared" si="93"/>
        <v>0</v>
      </c>
      <c r="CF272" s="163">
        <f t="shared" si="93"/>
        <v>0</v>
      </c>
      <c r="CG272" s="163">
        <f t="shared" si="93"/>
        <v>0</v>
      </c>
      <c r="CH272" s="163">
        <f t="shared" si="93"/>
        <v>0</v>
      </c>
    </row>
    <row r="273" spans="2:86" ht="24" customHeight="1">
      <c r="B273" s="1177"/>
      <c r="C273" s="333">
        <v>4</v>
      </c>
      <c r="D273" s="351" t="str">
        <f>IF(肉牛取得計画!U7=1,肉牛取得計画!C7,"")</f>
        <v/>
      </c>
      <c r="E273" s="352">
        <f>IF(肉牛取得計画!U7=1,肉牛取得計画!D7,0)</f>
        <v>0</v>
      </c>
      <c r="F273" s="353">
        <f>IF(肉牛取得計画!U7=1,肉牛取得計画!E7,0)</f>
        <v>0</v>
      </c>
      <c r="G273" s="60"/>
      <c r="H273" s="60" t="s">
        <v>127</v>
      </c>
      <c r="I273" s="63"/>
      <c r="J273" s="172"/>
      <c r="K273" s="169"/>
      <c r="L273" s="209">
        <f t="shared" si="95"/>
        <v>0</v>
      </c>
      <c r="M273" s="209">
        <f t="shared" si="95"/>
        <v>0</v>
      </c>
      <c r="N273" s="209">
        <f t="shared" si="95"/>
        <v>0</v>
      </c>
      <c r="O273" s="209">
        <f t="shared" si="95"/>
        <v>0</v>
      </c>
      <c r="P273" s="209">
        <f t="shared" si="95"/>
        <v>0</v>
      </c>
      <c r="Q273" s="209">
        <f t="shared" si="95"/>
        <v>0</v>
      </c>
      <c r="R273" s="209">
        <f t="shared" si="95"/>
        <v>0</v>
      </c>
      <c r="S273" s="209">
        <f t="shared" si="95"/>
        <v>0</v>
      </c>
      <c r="T273" s="209">
        <f t="shared" si="95"/>
        <v>0</v>
      </c>
      <c r="U273" s="209">
        <f t="shared" si="95"/>
        <v>0</v>
      </c>
      <c r="V273" s="209">
        <f t="shared" si="95"/>
        <v>0</v>
      </c>
      <c r="W273" s="209">
        <f t="shared" si="95"/>
        <v>0</v>
      </c>
      <c r="X273" s="210">
        <f t="shared" si="95"/>
        <v>0</v>
      </c>
      <c r="Y273" s="211">
        <f t="shared" si="87"/>
        <v>0</v>
      </c>
      <c r="Z273" s="209">
        <f t="shared" si="87"/>
        <v>0</v>
      </c>
      <c r="AA273" s="209">
        <f t="shared" si="87"/>
        <v>0</v>
      </c>
      <c r="AB273" s="209">
        <f t="shared" si="87"/>
        <v>0</v>
      </c>
      <c r="AC273" s="209">
        <f t="shared" si="87"/>
        <v>0</v>
      </c>
      <c r="AD273" s="209">
        <f t="shared" si="87"/>
        <v>0</v>
      </c>
      <c r="AE273" s="209">
        <f t="shared" si="87"/>
        <v>0</v>
      </c>
      <c r="AF273" s="209">
        <f t="shared" si="87"/>
        <v>0</v>
      </c>
      <c r="AG273" s="209">
        <f t="shared" si="94"/>
        <v>0</v>
      </c>
      <c r="AH273" s="209">
        <f t="shared" si="94"/>
        <v>0</v>
      </c>
      <c r="AI273" s="209">
        <f t="shared" si="94"/>
        <v>0</v>
      </c>
      <c r="AJ273" s="209">
        <f t="shared" si="94"/>
        <v>0</v>
      </c>
      <c r="AK273" s="209">
        <f t="shared" si="94"/>
        <v>0</v>
      </c>
      <c r="AL273" s="210">
        <f t="shared" si="94"/>
        <v>0</v>
      </c>
      <c r="AP273" s="53">
        <f t="shared" si="97"/>
        <v>1</v>
      </c>
      <c r="AQ273" s="163" t="e">
        <f t="shared" si="98"/>
        <v>#NUM!</v>
      </c>
      <c r="AR273" s="53">
        <f t="shared" si="100"/>
        <v>0</v>
      </c>
      <c r="AS273" s="53">
        <f t="shared" si="100"/>
        <v>-1</v>
      </c>
      <c r="AT273" s="53">
        <f t="shared" si="100"/>
        <v>-1</v>
      </c>
      <c r="AU273" s="53">
        <f t="shared" si="100"/>
        <v>-1</v>
      </c>
      <c r="AV273" s="53">
        <f t="shared" si="100"/>
        <v>-1</v>
      </c>
      <c r="AW273" s="53">
        <f t="shared" si="100"/>
        <v>-1</v>
      </c>
      <c r="AX273" s="53">
        <f t="shared" si="100"/>
        <v>-1</v>
      </c>
      <c r="AY273" s="53">
        <f t="shared" si="100"/>
        <v>-1</v>
      </c>
      <c r="AZ273" s="53">
        <f t="shared" si="100"/>
        <v>-1</v>
      </c>
      <c r="BA273" s="53">
        <f t="shared" si="100"/>
        <v>-1</v>
      </c>
      <c r="BB273" s="53">
        <f t="shared" si="100"/>
        <v>-1</v>
      </c>
      <c r="BC273" s="53">
        <f t="shared" si="100"/>
        <v>-1</v>
      </c>
      <c r="BD273" s="53">
        <f t="shared" si="100"/>
        <v>-1</v>
      </c>
      <c r="BE273" s="53">
        <f t="shared" si="100"/>
        <v>-1</v>
      </c>
      <c r="BG273" s="65">
        <f t="shared" si="92"/>
        <v>0</v>
      </c>
      <c r="BH273" s="65">
        <f t="shared" si="92"/>
        <v>-1</v>
      </c>
      <c r="BI273" s="65">
        <f t="shared" si="92"/>
        <v>-1</v>
      </c>
      <c r="BJ273" s="65">
        <f t="shared" si="92"/>
        <v>-1</v>
      </c>
      <c r="BK273" s="65">
        <f t="shared" si="92"/>
        <v>-1</v>
      </c>
      <c r="BL273" s="65">
        <f t="shared" si="92"/>
        <v>-1</v>
      </c>
      <c r="BM273" s="65">
        <f t="shared" si="92"/>
        <v>-1</v>
      </c>
      <c r="BN273" s="65">
        <f t="shared" si="92"/>
        <v>-1</v>
      </c>
      <c r="BO273" s="65">
        <f t="shared" si="92"/>
        <v>-1</v>
      </c>
      <c r="BP273" s="65">
        <f t="shared" si="92"/>
        <v>-1</v>
      </c>
      <c r="BQ273" s="65">
        <f t="shared" si="92"/>
        <v>-1</v>
      </c>
      <c r="BR273" s="65">
        <f t="shared" si="92"/>
        <v>-1</v>
      </c>
      <c r="BS273" s="65">
        <f t="shared" si="92"/>
        <v>-1</v>
      </c>
      <c r="BT273" s="65">
        <f t="shared" si="92"/>
        <v>-1</v>
      </c>
      <c r="BV273" s="163">
        <f t="shared" si="93"/>
        <v>0</v>
      </c>
      <c r="BW273" s="163">
        <f t="shared" si="93"/>
        <v>0</v>
      </c>
      <c r="BX273" s="163">
        <f t="shared" si="93"/>
        <v>0</v>
      </c>
      <c r="BY273" s="163">
        <f t="shared" si="93"/>
        <v>0</v>
      </c>
      <c r="BZ273" s="163">
        <f t="shared" si="93"/>
        <v>0</v>
      </c>
      <c r="CA273" s="163">
        <f t="shared" si="93"/>
        <v>0</v>
      </c>
      <c r="CB273" s="163">
        <f t="shared" si="93"/>
        <v>0</v>
      </c>
      <c r="CC273" s="163">
        <f t="shared" si="93"/>
        <v>0</v>
      </c>
      <c r="CD273" s="163">
        <f t="shared" si="93"/>
        <v>0</v>
      </c>
      <c r="CE273" s="163">
        <f t="shared" si="93"/>
        <v>0</v>
      </c>
      <c r="CF273" s="163">
        <f t="shared" si="93"/>
        <v>0</v>
      </c>
      <c r="CG273" s="163">
        <f t="shared" si="93"/>
        <v>0</v>
      </c>
      <c r="CH273" s="163">
        <f t="shared" si="93"/>
        <v>0</v>
      </c>
    </row>
    <row r="274" spans="2:86" ht="24" customHeight="1">
      <c r="B274" s="1177"/>
      <c r="C274" s="333">
        <v>5</v>
      </c>
      <c r="D274" s="351" t="str">
        <f>IF(肉牛取得計画!U8=1,肉牛取得計画!C8,"")</f>
        <v/>
      </c>
      <c r="E274" s="352">
        <f>IF(肉牛取得計画!U8=1,肉牛取得計画!D8,0)</f>
        <v>0</v>
      </c>
      <c r="F274" s="353">
        <f>IF(肉牛取得計画!U8=1,肉牛取得計画!E8,0)</f>
        <v>0</v>
      </c>
      <c r="G274" s="60"/>
      <c r="H274" s="60" t="s">
        <v>127</v>
      </c>
      <c r="I274" s="63"/>
      <c r="J274" s="172"/>
      <c r="K274" s="169"/>
      <c r="L274" s="209">
        <f t="shared" si="95"/>
        <v>0</v>
      </c>
      <c r="M274" s="209">
        <f t="shared" si="95"/>
        <v>0</v>
      </c>
      <c r="N274" s="209">
        <f t="shared" si="95"/>
        <v>0</v>
      </c>
      <c r="O274" s="209">
        <f t="shared" si="95"/>
        <v>0</v>
      </c>
      <c r="P274" s="209">
        <f t="shared" si="95"/>
        <v>0</v>
      </c>
      <c r="Q274" s="209">
        <f t="shared" si="95"/>
        <v>0</v>
      </c>
      <c r="R274" s="209">
        <f t="shared" si="95"/>
        <v>0</v>
      </c>
      <c r="S274" s="209">
        <f t="shared" si="95"/>
        <v>0</v>
      </c>
      <c r="T274" s="209">
        <f t="shared" si="95"/>
        <v>0</v>
      </c>
      <c r="U274" s="209">
        <f t="shared" si="95"/>
        <v>0</v>
      </c>
      <c r="V274" s="209">
        <f t="shared" si="95"/>
        <v>0</v>
      </c>
      <c r="W274" s="209">
        <f t="shared" si="95"/>
        <v>0</v>
      </c>
      <c r="X274" s="210">
        <f t="shared" si="95"/>
        <v>0</v>
      </c>
      <c r="Y274" s="211">
        <f t="shared" si="87"/>
        <v>0</v>
      </c>
      <c r="Z274" s="209">
        <f t="shared" si="87"/>
        <v>0</v>
      </c>
      <c r="AA274" s="209">
        <f t="shared" si="87"/>
        <v>0</v>
      </c>
      <c r="AB274" s="209">
        <f t="shared" si="87"/>
        <v>0</v>
      </c>
      <c r="AC274" s="209">
        <f t="shared" si="87"/>
        <v>0</v>
      </c>
      <c r="AD274" s="209">
        <f t="shared" si="87"/>
        <v>0</v>
      </c>
      <c r="AE274" s="209">
        <f t="shared" si="87"/>
        <v>0</v>
      </c>
      <c r="AF274" s="209">
        <f t="shared" si="87"/>
        <v>0</v>
      </c>
      <c r="AG274" s="209">
        <f t="shared" si="94"/>
        <v>0</v>
      </c>
      <c r="AH274" s="209">
        <f t="shared" si="94"/>
        <v>0</v>
      </c>
      <c r="AI274" s="209">
        <f t="shared" si="94"/>
        <v>0</v>
      </c>
      <c r="AJ274" s="209">
        <f t="shared" si="94"/>
        <v>0</v>
      </c>
      <c r="AK274" s="209">
        <f t="shared" si="94"/>
        <v>0</v>
      </c>
      <c r="AL274" s="210">
        <f t="shared" si="94"/>
        <v>0</v>
      </c>
      <c r="AP274" s="53">
        <f t="shared" si="97"/>
        <v>1</v>
      </c>
      <c r="AQ274" s="163" t="e">
        <f t="shared" si="98"/>
        <v>#NUM!</v>
      </c>
      <c r="AR274" s="53">
        <f t="shared" si="100"/>
        <v>0</v>
      </c>
      <c r="AS274" s="53">
        <f t="shared" si="100"/>
        <v>-1</v>
      </c>
      <c r="AT274" s="53">
        <f t="shared" si="100"/>
        <v>-1</v>
      </c>
      <c r="AU274" s="53">
        <f t="shared" si="100"/>
        <v>-1</v>
      </c>
      <c r="AV274" s="53">
        <f t="shared" si="100"/>
        <v>-1</v>
      </c>
      <c r="AW274" s="53">
        <f t="shared" si="100"/>
        <v>-1</v>
      </c>
      <c r="AX274" s="53">
        <f t="shared" si="100"/>
        <v>-1</v>
      </c>
      <c r="AY274" s="53">
        <f t="shared" si="100"/>
        <v>-1</v>
      </c>
      <c r="AZ274" s="53">
        <f t="shared" si="100"/>
        <v>-1</v>
      </c>
      <c r="BA274" s="53">
        <f t="shared" si="100"/>
        <v>-1</v>
      </c>
      <c r="BB274" s="53">
        <f t="shared" si="100"/>
        <v>-1</v>
      </c>
      <c r="BC274" s="53">
        <f t="shared" si="100"/>
        <v>-1</v>
      </c>
      <c r="BD274" s="53">
        <f t="shared" si="100"/>
        <v>-1</v>
      </c>
      <c r="BE274" s="53">
        <f t="shared" si="100"/>
        <v>-1</v>
      </c>
      <c r="BG274" s="65">
        <f t="shared" si="92"/>
        <v>0</v>
      </c>
      <c r="BH274" s="65">
        <f t="shared" si="92"/>
        <v>-1</v>
      </c>
      <c r="BI274" s="65">
        <f t="shared" si="92"/>
        <v>-1</v>
      </c>
      <c r="BJ274" s="65">
        <f t="shared" si="92"/>
        <v>-1</v>
      </c>
      <c r="BK274" s="65">
        <f t="shared" si="92"/>
        <v>-1</v>
      </c>
      <c r="BL274" s="65">
        <f t="shared" si="92"/>
        <v>-1</v>
      </c>
      <c r="BM274" s="65">
        <f t="shared" si="92"/>
        <v>-1</v>
      </c>
      <c r="BN274" s="65">
        <f t="shared" si="92"/>
        <v>-1</v>
      </c>
      <c r="BO274" s="65">
        <f t="shared" si="92"/>
        <v>-1</v>
      </c>
      <c r="BP274" s="65">
        <f t="shared" si="92"/>
        <v>-1</v>
      </c>
      <c r="BQ274" s="65">
        <f t="shared" si="92"/>
        <v>-1</v>
      </c>
      <c r="BR274" s="65">
        <f t="shared" si="92"/>
        <v>-1</v>
      </c>
      <c r="BS274" s="65">
        <f t="shared" si="92"/>
        <v>-1</v>
      </c>
      <c r="BT274" s="65">
        <f t="shared" si="92"/>
        <v>-1</v>
      </c>
      <c r="BV274" s="163">
        <f t="shared" si="93"/>
        <v>0</v>
      </c>
      <c r="BW274" s="163">
        <f t="shared" si="93"/>
        <v>0</v>
      </c>
      <c r="BX274" s="163">
        <f t="shared" si="93"/>
        <v>0</v>
      </c>
      <c r="BY274" s="163">
        <f t="shared" si="93"/>
        <v>0</v>
      </c>
      <c r="BZ274" s="163">
        <f t="shared" si="93"/>
        <v>0</v>
      </c>
      <c r="CA274" s="163">
        <f t="shared" si="93"/>
        <v>0</v>
      </c>
      <c r="CB274" s="163">
        <f t="shared" si="93"/>
        <v>0</v>
      </c>
      <c r="CC274" s="163">
        <f t="shared" si="93"/>
        <v>0</v>
      </c>
      <c r="CD274" s="163">
        <f t="shared" si="93"/>
        <v>0</v>
      </c>
      <c r="CE274" s="163">
        <f t="shared" si="93"/>
        <v>0</v>
      </c>
      <c r="CF274" s="163">
        <f t="shared" si="93"/>
        <v>0</v>
      </c>
      <c r="CG274" s="163">
        <f t="shared" si="93"/>
        <v>0</v>
      </c>
      <c r="CH274" s="163">
        <f t="shared" si="93"/>
        <v>0</v>
      </c>
    </row>
    <row r="275" spans="2:86" ht="24" customHeight="1">
      <c r="B275" s="1177"/>
      <c r="C275" s="333">
        <v>6</v>
      </c>
      <c r="D275" s="351" t="str">
        <f>IF(肉牛取得計画!U9=1,肉牛取得計画!C9,"")</f>
        <v/>
      </c>
      <c r="E275" s="352">
        <f>IF(肉牛取得計画!U9=1,肉牛取得計画!D9,0)</f>
        <v>0</v>
      </c>
      <c r="F275" s="353">
        <f>IF(肉牛取得計画!U9=1,肉牛取得計画!E9,0)</f>
        <v>0</v>
      </c>
      <c r="G275" s="60"/>
      <c r="H275" s="60" t="s">
        <v>127</v>
      </c>
      <c r="I275" s="63"/>
      <c r="J275" s="172"/>
      <c r="K275" s="169"/>
      <c r="L275" s="209">
        <f t="shared" si="95"/>
        <v>0</v>
      </c>
      <c r="M275" s="209">
        <f t="shared" si="95"/>
        <v>0</v>
      </c>
      <c r="N275" s="209">
        <f t="shared" si="95"/>
        <v>0</v>
      </c>
      <c r="O275" s="209">
        <f t="shared" si="95"/>
        <v>0</v>
      </c>
      <c r="P275" s="209">
        <f t="shared" si="95"/>
        <v>0</v>
      </c>
      <c r="Q275" s="209">
        <f t="shared" si="95"/>
        <v>0</v>
      </c>
      <c r="R275" s="209">
        <f t="shared" si="95"/>
        <v>0</v>
      </c>
      <c r="S275" s="209">
        <f t="shared" si="95"/>
        <v>0</v>
      </c>
      <c r="T275" s="209">
        <f t="shared" si="95"/>
        <v>0</v>
      </c>
      <c r="U275" s="209">
        <f t="shared" si="95"/>
        <v>0</v>
      </c>
      <c r="V275" s="209">
        <f t="shared" si="95"/>
        <v>0</v>
      </c>
      <c r="W275" s="209">
        <f t="shared" si="95"/>
        <v>0</v>
      </c>
      <c r="X275" s="210">
        <f t="shared" si="95"/>
        <v>0</v>
      </c>
      <c r="Y275" s="211">
        <f t="shared" si="87"/>
        <v>0</v>
      </c>
      <c r="Z275" s="209">
        <f t="shared" si="87"/>
        <v>0</v>
      </c>
      <c r="AA275" s="209">
        <f t="shared" si="87"/>
        <v>0</v>
      </c>
      <c r="AB275" s="209">
        <f t="shared" si="87"/>
        <v>0</v>
      </c>
      <c r="AC275" s="209">
        <f t="shared" si="87"/>
        <v>0</v>
      </c>
      <c r="AD275" s="209">
        <f t="shared" si="87"/>
        <v>0</v>
      </c>
      <c r="AE275" s="209">
        <f t="shared" si="87"/>
        <v>0</v>
      </c>
      <c r="AF275" s="209">
        <f t="shared" si="87"/>
        <v>0</v>
      </c>
      <c r="AG275" s="209">
        <f t="shared" si="94"/>
        <v>0</v>
      </c>
      <c r="AH275" s="209">
        <f t="shared" si="94"/>
        <v>0</v>
      </c>
      <c r="AI275" s="209">
        <f t="shared" si="94"/>
        <v>0</v>
      </c>
      <c r="AJ275" s="209">
        <f t="shared" si="94"/>
        <v>0</v>
      </c>
      <c r="AK275" s="209">
        <f t="shared" si="94"/>
        <v>0</v>
      </c>
      <c r="AL275" s="210">
        <f t="shared" si="94"/>
        <v>0</v>
      </c>
      <c r="AP275" s="53">
        <f t="shared" si="97"/>
        <v>1</v>
      </c>
      <c r="AQ275" s="163" t="e">
        <f t="shared" si="98"/>
        <v>#NUM!</v>
      </c>
      <c r="AR275" s="53">
        <f t="shared" si="100"/>
        <v>0</v>
      </c>
      <c r="AS275" s="53">
        <f t="shared" si="100"/>
        <v>-1</v>
      </c>
      <c r="AT275" s="53">
        <f t="shared" si="100"/>
        <v>-1</v>
      </c>
      <c r="AU275" s="53">
        <f t="shared" si="100"/>
        <v>-1</v>
      </c>
      <c r="AV275" s="53">
        <f t="shared" si="100"/>
        <v>-1</v>
      </c>
      <c r="AW275" s="53">
        <f t="shared" si="100"/>
        <v>-1</v>
      </c>
      <c r="AX275" s="53">
        <f t="shared" si="100"/>
        <v>-1</v>
      </c>
      <c r="AY275" s="53">
        <f t="shared" si="100"/>
        <v>-1</v>
      </c>
      <c r="AZ275" s="53">
        <f t="shared" si="100"/>
        <v>-1</v>
      </c>
      <c r="BA275" s="53">
        <f t="shared" si="100"/>
        <v>-1</v>
      </c>
      <c r="BB275" s="53">
        <f t="shared" si="100"/>
        <v>-1</v>
      </c>
      <c r="BC275" s="53">
        <f t="shared" si="100"/>
        <v>-1</v>
      </c>
      <c r="BD275" s="53">
        <f t="shared" si="100"/>
        <v>-1</v>
      </c>
      <c r="BE275" s="53">
        <f t="shared" si="100"/>
        <v>-1</v>
      </c>
      <c r="BG275" s="65">
        <f t="shared" si="92"/>
        <v>0</v>
      </c>
      <c r="BH275" s="65">
        <f t="shared" si="92"/>
        <v>-1</v>
      </c>
      <c r="BI275" s="65">
        <f t="shared" si="92"/>
        <v>-1</v>
      </c>
      <c r="BJ275" s="65">
        <f t="shared" si="92"/>
        <v>-1</v>
      </c>
      <c r="BK275" s="65">
        <f t="shared" si="92"/>
        <v>-1</v>
      </c>
      <c r="BL275" s="65">
        <f t="shared" si="92"/>
        <v>-1</v>
      </c>
      <c r="BM275" s="65">
        <f t="shared" si="92"/>
        <v>-1</v>
      </c>
      <c r="BN275" s="65">
        <f t="shared" si="92"/>
        <v>-1</v>
      </c>
      <c r="BO275" s="65">
        <f t="shared" si="92"/>
        <v>-1</v>
      </c>
      <c r="BP275" s="65">
        <f t="shared" si="92"/>
        <v>-1</v>
      </c>
      <c r="BQ275" s="65">
        <f t="shared" si="92"/>
        <v>-1</v>
      </c>
      <c r="BR275" s="65">
        <f t="shared" si="92"/>
        <v>-1</v>
      </c>
      <c r="BS275" s="65">
        <f t="shared" si="92"/>
        <v>-1</v>
      </c>
      <c r="BT275" s="65">
        <f t="shared" si="92"/>
        <v>-1</v>
      </c>
      <c r="BV275" s="163">
        <f t="shared" si="93"/>
        <v>0</v>
      </c>
      <c r="BW275" s="163">
        <f t="shared" si="93"/>
        <v>0</v>
      </c>
      <c r="BX275" s="163">
        <f t="shared" si="93"/>
        <v>0</v>
      </c>
      <c r="BY275" s="163">
        <f t="shared" si="93"/>
        <v>0</v>
      </c>
      <c r="BZ275" s="163">
        <f t="shared" si="93"/>
        <v>0</v>
      </c>
      <c r="CA275" s="163">
        <f t="shared" si="93"/>
        <v>0</v>
      </c>
      <c r="CB275" s="163">
        <f t="shared" si="93"/>
        <v>0</v>
      </c>
      <c r="CC275" s="163">
        <f t="shared" si="93"/>
        <v>0</v>
      </c>
      <c r="CD275" s="163">
        <f t="shared" si="93"/>
        <v>0</v>
      </c>
      <c r="CE275" s="163">
        <f t="shared" si="93"/>
        <v>0</v>
      </c>
      <c r="CF275" s="163">
        <f t="shared" si="93"/>
        <v>0</v>
      </c>
      <c r="CG275" s="163">
        <f t="shared" si="93"/>
        <v>0</v>
      </c>
      <c r="CH275" s="163">
        <f t="shared" si="93"/>
        <v>0</v>
      </c>
    </row>
    <row r="276" spans="2:86" ht="24" customHeight="1">
      <c r="B276" s="1177"/>
      <c r="C276" s="333">
        <v>7</v>
      </c>
      <c r="D276" s="351" t="str">
        <f>IF(肉牛取得計画!U10=1,肉牛取得計画!C10,"")</f>
        <v/>
      </c>
      <c r="E276" s="352">
        <f>IF(肉牛取得計画!U10=1,肉牛取得計画!D10,0)</f>
        <v>0</v>
      </c>
      <c r="F276" s="353">
        <f>IF(肉牛取得計画!U10=1,肉牛取得計画!E10,0)</f>
        <v>0</v>
      </c>
      <c r="G276" s="60"/>
      <c r="H276" s="60" t="s">
        <v>127</v>
      </c>
      <c r="I276" s="63"/>
      <c r="J276" s="172"/>
      <c r="K276" s="169"/>
      <c r="L276" s="209">
        <f t="shared" si="95"/>
        <v>0</v>
      </c>
      <c r="M276" s="209">
        <f t="shared" si="95"/>
        <v>0</v>
      </c>
      <c r="N276" s="209">
        <f t="shared" si="95"/>
        <v>0</v>
      </c>
      <c r="O276" s="209">
        <f t="shared" si="95"/>
        <v>0</v>
      </c>
      <c r="P276" s="209">
        <f t="shared" si="95"/>
        <v>0</v>
      </c>
      <c r="Q276" s="209">
        <f t="shared" si="95"/>
        <v>0</v>
      </c>
      <c r="R276" s="209">
        <f t="shared" si="95"/>
        <v>0</v>
      </c>
      <c r="S276" s="209">
        <f t="shared" si="95"/>
        <v>0</v>
      </c>
      <c r="T276" s="209">
        <f t="shared" si="95"/>
        <v>0</v>
      </c>
      <c r="U276" s="209">
        <f t="shared" si="95"/>
        <v>0</v>
      </c>
      <c r="V276" s="209">
        <f t="shared" si="95"/>
        <v>0</v>
      </c>
      <c r="W276" s="209">
        <f t="shared" si="95"/>
        <v>0</v>
      </c>
      <c r="X276" s="210">
        <f t="shared" si="95"/>
        <v>0</v>
      </c>
      <c r="Y276" s="211">
        <f t="shared" si="87"/>
        <v>0</v>
      </c>
      <c r="Z276" s="209">
        <f t="shared" si="87"/>
        <v>0</v>
      </c>
      <c r="AA276" s="209">
        <f t="shared" si="87"/>
        <v>0</v>
      </c>
      <c r="AB276" s="209">
        <f t="shared" si="87"/>
        <v>0</v>
      </c>
      <c r="AC276" s="209">
        <f t="shared" si="87"/>
        <v>0</v>
      </c>
      <c r="AD276" s="209">
        <f t="shared" si="87"/>
        <v>0</v>
      </c>
      <c r="AE276" s="209">
        <f t="shared" si="87"/>
        <v>0</v>
      </c>
      <c r="AF276" s="209">
        <f t="shared" si="87"/>
        <v>0</v>
      </c>
      <c r="AG276" s="209">
        <f t="shared" si="94"/>
        <v>0</v>
      </c>
      <c r="AH276" s="209">
        <f t="shared" si="94"/>
        <v>0</v>
      </c>
      <c r="AI276" s="209">
        <f t="shared" si="94"/>
        <v>0</v>
      </c>
      <c r="AJ276" s="209">
        <f t="shared" si="94"/>
        <v>0</v>
      </c>
      <c r="AK276" s="209">
        <f t="shared" si="94"/>
        <v>0</v>
      </c>
      <c r="AL276" s="210">
        <f t="shared" si="94"/>
        <v>0</v>
      </c>
      <c r="AP276" s="53">
        <f t="shared" si="97"/>
        <v>1</v>
      </c>
      <c r="AQ276" s="163" t="e">
        <f t="shared" si="98"/>
        <v>#NUM!</v>
      </c>
      <c r="AR276" s="53">
        <f t="shared" si="100"/>
        <v>0</v>
      </c>
      <c r="AS276" s="53">
        <f t="shared" si="100"/>
        <v>-1</v>
      </c>
      <c r="AT276" s="53">
        <f t="shared" si="100"/>
        <v>-1</v>
      </c>
      <c r="AU276" s="53">
        <f t="shared" si="100"/>
        <v>-1</v>
      </c>
      <c r="AV276" s="53">
        <f t="shared" si="100"/>
        <v>-1</v>
      </c>
      <c r="AW276" s="53">
        <f t="shared" si="100"/>
        <v>-1</v>
      </c>
      <c r="AX276" s="53">
        <f t="shared" si="100"/>
        <v>-1</v>
      </c>
      <c r="AY276" s="53">
        <f t="shared" si="100"/>
        <v>-1</v>
      </c>
      <c r="AZ276" s="53">
        <f t="shared" si="100"/>
        <v>-1</v>
      </c>
      <c r="BA276" s="53">
        <f t="shared" si="100"/>
        <v>-1</v>
      </c>
      <c r="BB276" s="53">
        <f t="shared" si="100"/>
        <v>-1</v>
      </c>
      <c r="BC276" s="53">
        <f t="shared" si="100"/>
        <v>-1</v>
      </c>
      <c r="BD276" s="53">
        <f t="shared" si="100"/>
        <v>-1</v>
      </c>
      <c r="BE276" s="53">
        <f t="shared" si="100"/>
        <v>-1</v>
      </c>
      <c r="BG276" s="65">
        <f t="shared" si="92"/>
        <v>0</v>
      </c>
      <c r="BH276" s="65">
        <f t="shared" si="92"/>
        <v>-1</v>
      </c>
      <c r="BI276" s="65">
        <f t="shared" si="92"/>
        <v>-1</v>
      </c>
      <c r="BJ276" s="65">
        <f t="shared" si="92"/>
        <v>-1</v>
      </c>
      <c r="BK276" s="65">
        <f t="shared" si="92"/>
        <v>-1</v>
      </c>
      <c r="BL276" s="65">
        <f t="shared" si="92"/>
        <v>-1</v>
      </c>
      <c r="BM276" s="65">
        <f t="shared" si="92"/>
        <v>-1</v>
      </c>
      <c r="BN276" s="65">
        <f t="shared" si="92"/>
        <v>-1</v>
      </c>
      <c r="BO276" s="65">
        <f t="shared" si="92"/>
        <v>-1</v>
      </c>
      <c r="BP276" s="65">
        <f t="shared" si="92"/>
        <v>-1</v>
      </c>
      <c r="BQ276" s="65">
        <f t="shared" si="92"/>
        <v>-1</v>
      </c>
      <c r="BR276" s="65">
        <f t="shared" si="92"/>
        <v>-1</v>
      </c>
      <c r="BS276" s="65">
        <f t="shared" si="92"/>
        <v>-1</v>
      </c>
      <c r="BT276" s="65">
        <f t="shared" si="92"/>
        <v>-1</v>
      </c>
      <c r="BV276" s="163">
        <f t="shared" si="93"/>
        <v>0</v>
      </c>
      <c r="BW276" s="163">
        <f t="shared" si="93"/>
        <v>0</v>
      </c>
      <c r="BX276" s="163">
        <f t="shared" si="93"/>
        <v>0</v>
      </c>
      <c r="BY276" s="163">
        <f t="shared" si="93"/>
        <v>0</v>
      </c>
      <c r="BZ276" s="163">
        <f t="shared" si="93"/>
        <v>0</v>
      </c>
      <c r="CA276" s="163">
        <f t="shared" si="93"/>
        <v>0</v>
      </c>
      <c r="CB276" s="163">
        <f t="shared" si="93"/>
        <v>0</v>
      </c>
      <c r="CC276" s="163">
        <f t="shared" si="93"/>
        <v>0</v>
      </c>
      <c r="CD276" s="163">
        <f t="shared" si="93"/>
        <v>0</v>
      </c>
      <c r="CE276" s="163">
        <f t="shared" si="93"/>
        <v>0</v>
      </c>
      <c r="CF276" s="163">
        <f t="shared" si="93"/>
        <v>0</v>
      </c>
      <c r="CG276" s="163">
        <f t="shared" si="93"/>
        <v>0</v>
      </c>
      <c r="CH276" s="163">
        <f t="shared" si="93"/>
        <v>0</v>
      </c>
    </row>
    <row r="277" spans="2:86" ht="24" customHeight="1">
      <c r="B277" s="1177"/>
      <c r="C277" s="333">
        <v>8</v>
      </c>
      <c r="D277" s="351" t="str">
        <f>IF(肉牛取得計画!U11=1,肉牛取得計画!C11,"")</f>
        <v/>
      </c>
      <c r="E277" s="352">
        <f>IF(肉牛取得計画!U11=1,肉牛取得計画!D11,0)</f>
        <v>0</v>
      </c>
      <c r="F277" s="353">
        <f>IF(肉牛取得計画!U11=1,肉牛取得計画!E11,0)</f>
        <v>0</v>
      </c>
      <c r="G277" s="60"/>
      <c r="H277" s="60" t="s">
        <v>127</v>
      </c>
      <c r="I277" s="63"/>
      <c r="J277" s="172"/>
      <c r="K277" s="169"/>
      <c r="L277" s="209">
        <f t="shared" si="95"/>
        <v>0</v>
      </c>
      <c r="M277" s="209">
        <f t="shared" si="95"/>
        <v>0</v>
      </c>
      <c r="N277" s="209">
        <f t="shared" si="95"/>
        <v>0</v>
      </c>
      <c r="O277" s="209">
        <f t="shared" si="95"/>
        <v>0</v>
      </c>
      <c r="P277" s="209">
        <f t="shared" si="95"/>
        <v>0</v>
      </c>
      <c r="Q277" s="209">
        <f t="shared" si="95"/>
        <v>0</v>
      </c>
      <c r="R277" s="209">
        <f t="shared" si="95"/>
        <v>0</v>
      </c>
      <c r="S277" s="209">
        <f t="shared" si="95"/>
        <v>0</v>
      </c>
      <c r="T277" s="209">
        <f t="shared" si="95"/>
        <v>0</v>
      </c>
      <c r="U277" s="209">
        <f t="shared" si="95"/>
        <v>0</v>
      </c>
      <c r="V277" s="209">
        <f t="shared" si="95"/>
        <v>0</v>
      </c>
      <c r="W277" s="209">
        <f t="shared" si="95"/>
        <v>0</v>
      </c>
      <c r="X277" s="210">
        <f t="shared" si="95"/>
        <v>0</v>
      </c>
      <c r="Y277" s="211">
        <f t="shared" si="87"/>
        <v>0</v>
      </c>
      <c r="Z277" s="209">
        <f t="shared" si="87"/>
        <v>0</v>
      </c>
      <c r="AA277" s="209">
        <f t="shared" si="87"/>
        <v>0</v>
      </c>
      <c r="AB277" s="209">
        <f t="shared" si="87"/>
        <v>0</v>
      </c>
      <c r="AC277" s="209">
        <f t="shared" si="87"/>
        <v>0</v>
      </c>
      <c r="AD277" s="209">
        <f t="shared" si="87"/>
        <v>0</v>
      </c>
      <c r="AE277" s="209">
        <f t="shared" si="87"/>
        <v>0</v>
      </c>
      <c r="AF277" s="209">
        <f t="shared" si="87"/>
        <v>0</v>
      </c>
      <c r="AG277" s="209">
        <f t="shared" si="94"/>
        <v>0</v>
      </c>
      <c r="AH277" s="209">
        <f t="shared" si="94"/>
        <v>0</v>
      </c>
      <c r="AI277" s="209">
        <f t="shared" si="94"/>
        <v>0</v>
      </c>
      <c r="AJ277" s="209">
        <f t="shared" si="94"/>
        <v>0</v>
      </c>
      <c r="AK277" s="209">
        <f t="shared" si="94"/>
        <v>0</v>
      </c>
      <c r="AL277" s="210">
        <f t="shared" si="94"/>
        <v>0</v>
      </c>
      <c r="AP277" s="53">
        <f t="shared" si="97"/>
        <v>1</v>
      </c>
      <c r="AQ277" s="163" t="e">
        <f t="shared" si="98"/>
        <v>#NUM!</v>
      </c>
      <c r="AR277" s="53">
        <f t="shared" si="100"/>
        <v>0</v>
      </c>
      <c r="AS277" s="53">
        <f t="shared" si="100"/>
        <v>-1</v>
      </c>
      <c r="AT277" s="53">
        <f t="shared" si="100"/>
        <v>-1</v>
      </c>
      <c r="AU277" s="53">
        <f t="shared" si="100"/>
        <v>-1</v>
      </c>
      <c r="AV277" s="53">
        <f t="shared" si="100"/>
        <v>-1</v>
      </c>
      <c r="AW277" s="53">
        <f t="shared" si="100"/>
        <v>-1</v>
      </c>
      <c r="AX277" s="53">
        <f t="shared" si="100"/>
        <v>-1</v>
      </c>
      <c r="AY277" s="53">
        <f t="shared" si="100"/>
        <v>-1</v>
      </c>
      <c r="AZ277" s="53">
        <f t="shared" si="100"/>
        <v>-1</v>
      </c>
      <c r="BA277" s="53">
        <f t="shared" si="100"/>
        <v>-1</v>
      </c>
      <c r="BB277" s="53">
        <f t="shared" si="100"/>
        <v>-1</v>
      </c>
      <c r="BC277" s="53">
        <f t="shared" si="100"/>
        <v>-1</v>
      </c>
      <c r="BD277" s="53">
        <f t="shared" si="100"/>
        <v>-1</v>
      </c>
      <c r="BE277" s="53">
        <f t="shared" si="100"/>
        <v>-1</v>
      </c>
      <c r="BG277" s="65">
        <f t="shared" si="92"/>
        <v>0</v>
      </c>
      <c r="BH277" s="65">
        <f t="shared" si="92"/>
        <v>-1</v>
      </c>
      <c r="BI277" s="65">
        <f t="shared" si="92"/>
        <v>-1</v>
      </c>
      <c r="BJ277" s="65">
        <f t="shared" si="92"/>
        <v>-1</v>
      </c>
      <c r="BK277" s="65">
        <f t="shared" ref="BK277:BT277" si="101">IF($E277+$G277+$J277-1&lt;BK$3,-1,BK$3-$E277+1)</f>
        <v>-1</v>
      </c>
      <c r="BL277" s="65">
        <f t="shared" si="101"/>
        <v>-1</v>
      </c>
      <c r="BM277" s="65">
        <f t="shared" si="101"/>
        <v>-1</v>
      </c>
      <c r="BN277" s="65">
        <f t="shared" si="101"/>
        <v>-1</v>
      </c>
      <c r="BO277" s="65">
        <f t="shared" si="101"/>
        <v>-1</v>
      </c>
      <c r="BP277" s="65">
        <f t="shared" si="101"/>
        <v>-1</v>
      </c>
      <c r="BQ277" s="65">
        <f t="shared" si="101"/>
        <v>-1</v>
      </c>
      <c r="BR277" s="65">
        <f t="shared" si="101"/>
        <v>-1</v>
      </c>
      <c r="BS277" s="65">
        <f t="shared" si="101"/>
        <v>-1</v>
      </c>
      <c r="BT277" s="65">
        <f t="shared" si="101"/>
        <v>-1</v>
      </c>
      <c r="BV277" s="163">
        <f t="shared" si="93"/>
        <v>0</v>
      </c>
      <c r="BW277" s="163">
        <f t="shared" si="93"/>
        <v>0</v>
      </c>
      <c r="BX277" s="163">
        <f t="shared" si="93"/>
        <v>0</v>
      </c>
      <c r="BY277" s="163">
        <f t="shared" si="93"/>
        <v>0</v>
      </c>
      <c r="BZ277" s="163">
        <f t="shared" si="93"/>
        <v>0</v>
      </c>
      <c r="CA277" s="163">
        <f t="shared" si="93"/>
        <v>0</v>
      </c>
      <c r="CB277" s="163">
        <f t="shared" si="93"/>
        <v>0</v>
      </c>
      <c r="CC277" s="163">
        <f t="shared" si="93"/>
        <v>0</v>
      </c>
      <c r="CD277" s="163">
        <f t="shared" si="93"/>
        <v>0</v>
      </c>
      <c r="CE277" s="163">
        <f t="shared" si="93"/>
        <v>0</v>
      </c>
      <c r="CF277" s="163">
        <f t="shared" si="93"/>
        <v>0</v>
      </c>
      <c r="CG277" s="163">
        <f t="shared" si="93"/>
        <v>0</v>
      </c>
      <c r="CH277" s="163">
        <f t="shared" si="93"/>
        <v>0</v>
      </c>
    </row>
    <row r="278" spans="2:86" ht="24" customHeight="1">
      <c r="B278" s="1177"/>
      <c r="C278" s="333">
        <v>9</v>
      </c>
      <c r="D278" s="351" t="str">
        <f>IF(肉牛取得計画!U12=1,肉牛取得計画!C12,"")</f>
        <v/>
      </c>
      <c r="E278" s="352">
        <f>IF(肉牛取得計画!U12=1,肉牛取得計画!D12,0)</f>
        <v>0</v>
      </c>
      <c r="F278" s="353">
        <f>IF(肉牛取得計画!U12=1,肉牛取得計画!E12,0)</f>
        <v>0</v>
      </c>
      <c r="G278" s="60"/>
      <c r="H278" s="60" t="s">
        <v>127</v>
      </c>
      <c r="I278" s="63"/>
      <c r="J278" s="172"/>
      <c r="K278" s="169"/>
      <c r="L278" s="209">
        <f t="shared" si="95"/>
        <v>0</v>
      </c>
      <c r="M278" s="209">
        <f t="shared" si="95"/>
        <v>0</v>
      </c>
      <c r="N278" s="209">
        <f t="shared" si="95"/>
        <v>0</v>
      </c>
      <c r="O278" s="209">
        <f t="shared" si="95"/>
        <v>0</v>
      </c>
      <c r="P278" s="209">
        <f t="shared" si="95"/>
        <v>0</v>
      </c>
      <c r="Q278" s="209">
        <f t="shared" si="95"/>
        <v>0</v>
      </c>
      <c r="R278" s="209">
        <f t="shared" si="95"/>
        <v>0</v>
      </c>
      <c r="S278" s="209">
        <f t="shared" si="95"/>
        <v>0</v>
      </c>
      <c r="T278" s="209">
        <f t="shared" si="95"/>
        <v>0</v>
      </c>
      <c r="U278" s="209">
        <f t="shared" si="95"/>
        <v>0</v>
      </c>
      <c r="V278" s="209">
        <f t="shared" si="95"/>
        <v>0</v>
      </c>
      <c r="W278" s="209">
        <f t="shared" si="95"/>
        <v>0</v>
      </c>
      <c r="X278" s="210">
        <f t="shared" si="95"/>
        <v>0</v>
      </c>
      <c r="Y278" s="211">
        <f t="shared" si="87"/>
        <v>0</v>
      </c>
      <c r="Z278" s="209">
        <f t="shared" si="87"/>
        <v>0</v>
      </c>
      <c r="AA278" s="209">
        <f t="shared" si="87"/>
        <v>0</v>
      </c>
      <c r="AB278" s="209">
        <f t="shared" si="87"/>
        <v>0</v>
      </c>
      <c r="AC278" s="209">
        <f t="shared" si="87"/>
        <v>0</v>
      </c>
      <c r="AD278" s="209">
        <f t="shared" si="87"/>
        <v>0</v>
      </c>
      <c r="AE278" s="209">
        <f t="shared" si="87"/>
        <v>0</v>
      </c>
      <c r="AF278" s="209">
        <f t="shared" si="87"/>
        <v>0</v>
      </c>
      <c r="AG278" s="209">
        <f t="shared" si="94"/>
        <v>0</v>
      </c>
      <c r="AH278" s="209">
        <f t="shared" si="94"/>
        <v>0</v>
      </c>
      <c r="AI278" s="209">
        <f t="shared" si="94"/>
        <v>0</v>
      </c>
      <c r="AJ278" s="209">
        <f t="shared" si="94"/>
        <v>0</v>
      </c>
      <c r="AK278" s="209">
        <f t="shared" si="94"/>
        <v>0</v>
      </c>
      <c r="AL278" s="210">
        <f t="shared" si="94"/>
        <v>0</v>
      </c>
      <c r="AP278" s="53">
        <f t="shared" si="97"/>
        <v>1</v>
      </c>
      <c r="AQ278" s="163" t="e">
        <f t="shared" si="98"/>
        <v>#NUM!</v>
      </c>
      <c r="AR278" s="53">
        <f t="shared" si="100"/>
        <v>0</v>
      </c>
      <c r="AS278" s="53">
        <f t="shared" si="100"/>
        <v>-1</v>
      </c>
      <c r="AT278" s="53">
        <f t="shared" si="100"/>
        <v>-1</v>
      </c>
      <c r="AU278" s="53">
        <f t="shared" si="100"/>
        <v>-1</v>
      </c>
      <c r="AV278" s="53">
        <f t="shared" si="100"/>
        <v>-1</v>
      </c>
      <c r="AW278" s="53">
        <f t="shared" si="100"/>
        <v>-1</v>
      </c>
      <c r="AX278" s="53">
        <f t="shared" si="100"/>
        <v>-1</v>
      </c>
      <c r="AY278" s="53">
        <f t="shared" si="100"/>
        <v>-1</v>
      </c>
      <c r="AZ278" s="53">
        <f t="shared" si="100"/>
        <v>-1</v>
      </c>
      <c r="BA278" s="53">
        <f t="shared" si="100"/>
        <v>-1</v>
      </c>
      <c r="BB278" s="53">
        <f t="shared" si="100"/>
        <v>-1</v>
      </c>
      <c r="BC278" s="53">
        <f t="shared" si="100"/>
        <v>-1</v>
      </c>
      <c r="BD278" s="53">
        <f t="shared" si="100"/>
        <v>-1</v>
      </c>
      <c r="BE278" s="53">
        <f t="shared" si="100"/>
        <v>-1</v>
      </c>
      <c r="BG278" s="65">
        <f t="shared" ref="BG278:BT282" si="102">IF($E278+$G278+$J278-1&lt;BG$3,-1,BG$3-$E278+1)</f>
        <v>0</v>
      </c>
      <c r="BH278" s="65">
        <f t="shared" si="102"/>
        <v>-1</v>
      </c>
      <c r="BI278" s="65">
        <f t="shared" si="102"/>
        <v>-1</v>
      </c>
      <c r="BJ278" s="65">
        <f t="shared" si="102"/>
        <v>-1</v>
      </c>
      <c r="BK278" s="65">
        <f t="shared" si="102"/>
        <v>-1</v>
      </c>
      <c r="BL278" s="65">
        <f t="shared" si="102"/>
        <v>-1</v>
      </c>
      <c r="BM278" s="65">
        <f t="shared" si="102"/>
        <v>-1</v>
      </c>
      <c r="BN278" s="65">
        <f t="shared" si="102"/>
        <v>-1</v>
      </c>
      <c r="BO278" s="65">
        <f t="shared" si="102"/>
        <v>-1</v>
      </c>
      <c r="BP278" s="65">
        <f t="shared" si="102"/>
        <v>-1</v>
      </c>
      <c r="BQ278" s="65">
        <f t="shared" si="102"/>
        <v>-1</v>
      </c>
      <c r="BR278" s="65">
        <f t="shared" si="102"/>
        <v>-1</v>
      </c>
      <c r="BS278" s="65">
        <f t="shared" si="102"/>
        <v>-1</v>
      </c>
      <c r="BT278" s="65">
        <f t="shared" si="102"/>
        <v>-1</v>
      </c>
      <c r="BV278" s="163">
        <f t="shared" si="93"/>
        <v>0</v>
      </c>
      <c r="BW278" s="163">
        <f t="shared" si="93"/>
        <v>0</v>
      </c>
      <c r="BX278" s="163">
        <f t="shared" si="93"/>
        <v>0</v>
      </c>
      <c r="BY278" s="163">
        <f t="shared" si="93"/>
        <v>0</v>
      </c>
      <c r="BZ278" s="163">
        <f t="shared" si="93"/>
        <v>0</v>
      </c>
      <c r="CA278" s="163">
        <f t="shared" si="93"/>
        <v>0</v>
      </c>
      <c r="CB278" s="163">
        <f t="shared" si="93"/>
        <v>0</v>
      </c>
      <c r="CC278" s="163">
        <f t="shared" si="93"/>
        <v>0</v>
      </c>
      <c r="CD278" s="163">
        <f t="shared" si="93"/>
        <v>0</v>
      </c>
      <c r="CE278" s="163">
        <f t="shared" si="93"/>
        <v>0</v>
      </c>
      <c r="CF278" s="163">
        <f t="shared" si="93"/>
        <v>0</v>
      </c>
      <c r="CG278" s="163">
        <f t="shared" si="93"/>
        <v>0</v>
      </c>
      <c r="CH278" s="163">
        <f t="shared" si="93"/>
        <v>0</v>
      </c>
    </row>
    <row r="279" spans="2:86" ht="24" customHeight="1">
      <c r="B279" s="1177"/>
      <c r="C279" s="893">
        <v>10</v>
      </c>
      <c r="D279" s="354" t="str">
        <f>IF(肉牛取得計画!U13=1,肉牛取得計画!C13,"")</f>
        <v/>
      </c>
      <c r="E279" s="355">
        <f>IF(肉牛取得計画!U13=1,肉牛取得計画!D13,0)</f>
        <v>0</v>
      </c>
      <c r="F279" s="356">
        <f>IF(肉牛取得計画!U13=1,肉牛取得計画!E13,0)</f>
        <v>0</v>
      </c>
      <c r="G279" s="334"/>
      <c r="H279" s="334" t="s">
        <v>127</v>
      </c>
      <c r="I279" s="335"/>
      <c r="J279" s="336"/>
      <c r="K279" s="386"/>
      <c r="L279" s="337">
        <f t="shared" si="95"/>
        <v>0</v>
      </c>
      <c r="M279" s="337">
        <f t="shared" si="95"/>
        <v>0</v>
      </c>
      <c r="N279" s="337">
        <f t="shared" si="95"/>
        <v>0</v>
      </c>
      <c r="O279" s="337">
        <f t="shared" si="95"/>
        <v>0</v>
      </c>
      <c r="P279" s="337">
        <f t="shared" si="95"/>
        <v>0</v>
      </c>
      <c r="Q279" s="337">
        <f t="shared" si="95"/>
        <v>0</v>
      </c>
      <c r="R279" s="337">
        <f t="shared" si="95"/>
        <v>0</v>
      </c>
      <c r="S279" s="337">
        <f t="shared" si="95"/>
        <v>0</v>
      </c>
      <c r="T279" s="337">
        <f t="shared" si="95"/>
        <v>0</v>
      </c>
      <c r="U279" s="337">
        <f t="shared" si="95"/>
        <v>0</v>
      </c>
      <c r="V279" s="337">
        <f t="shared" si="95"/>
        <v>0</v>
      </c>
      <c r="W279" s="337">
        <f t="shared" si="95"/>
        <v>0</v>
      </c>
      <c r="X279" s="338">
        <f t="shared" si="95"/>
        <v>0</v>
      </c>
      <c r="Y279" s="339">
        <f t="shared" si="87"/>
        <v>0</v>
      </c>
      <c r="Z279" s="337">
        <f t="shared" si="87"/>
        <v>0</v>
      </c>
      <c r="AA279" s="337">
        <f t="shared" si="87"/>
        <v>0</v>
      </c>
      <c r="AB279" s="337">
        <f t="shared" si="87"/>
        <v>0</v>
      </c>
      <c r="AC279" s="337">
        <f t="shared" si="87"/>
        <v>0</v>
      </c>
      <c r="AD279" s="337">
        <f t="shared" si="87"/>
        <v>0</v>
      </c>
      <c r="AE279" s="337">
        <f t="shared" si="87"/>
        <v>0</v>
      </c>
      <c r="AF279" s="337">
        <f t="shared" si="87"/>
        <v>0</v>
      </c>
      <c r="AG279" s="337">
        <f t="shared" si="94"/>
        <v>0</v>
      </c>
      <c r="AH279" s="337">
        <f t="shared" si="94"/>
        <v>0</v>
      </c>
      <c r="AI279" s="337">
        <f t="shared" si="94"/>
        <v>0</v>
      </c>
      <c r="AJ279" s="337">
        <f t="shared" si="94"/>
        <v>0</v>
      </c>
      <c r="AK279" s="337">
        <f t="shared" si="94"/>
        <v>0</v>
      </c>
      <c r="AL279" s="338">
        <f t="shared" si="94"/>
        <v>0</v>
      </c>
      <c r="AP279" s="53">
        <f t="shared" si="97"/>
        <v>1</v>
      </c>
      <c r="AQ279" s="163" t="e">
        <f t="shared" si="98"/>
        <v>#NUM!</v>
      </c>
      <c r="AR279" s="53">
        <f t="shared" si="100"/>
        <v>0</v>
      </c>
      <c r="AS279" s="53">
        <f t="shared" si="100"/>
        <v>-1</v>
      </c>
      <c r="AT279" s="53">
        <f t="shared" si="100"/>
        <v>-1</v>
      </c>
      <c r="AU279" s="53">
        <f t="shared" si="100"/>
        <v>-1</v>
      </c>
      <c r="AV279" s="53">
        <f t="shared" si="100"/>
        <v>-1</v>
      </c>
      <c r="AW279" s="53">
        <f t="shared" si="100"/>
        <v>-1</v>
      </c>
      <c r="AX279" s="53">
        <f t="shared" si="100"/>
        <v>-1</v>
      </c>
      <c r="AY279" s="53">
        <f t="shared" si="100"/>
        <v>-1</v>
      </c>
      <c r="AZ279" s="53">
        <f t="shared" si="100"/>
        <v>-1</v>
      </c>
      <c r="BA279" s="53">
        <f t="shared" si="100"/>
        <v>-1</v>
      </c>
      <c r="BB279" s="53">
        <f t="shared" si="100"/>
        <v>-1</v>
      </c>
      <c r="BC279" s="53">
        <f t="shared" si="100"/>
        <v>-1</v>
      </c>
      <c r="BD279" s="53">
        <f t="shared" si="100"/>
        <v>-1</v>
      </c>
      <c r="BE279" s="53">
        <f t="shared" si="100"/>
        <v>-1</v>
      </c>
      <c r="BG279" s="65">
        <f t="shared" si="102"/>
        <v>0</v>
      </c>
      <c r="BH279" s="65">
        <f t="shared" si="102"/>
        <v>-1</v>
      </c>
      <c r="BI279" s="65">
        <f t="shared" si="102"/>
        <v>-1</v>
      </c>
      <c r="BJ279" s="65">
        <f t="shared" si="102"/>
        <v>-1</v>
      </c>
      <c r="BK279" s="65">
        <f t="shared" si="102"/>
        <v>-1</v>
      </c>
      <c r="BL279" s="65">
        <f t="shared" si="102"/>
        <v>-1</v>
      </c>
      <c r="BM279" s="65">
        <f t="shared" si="102"/>
        <v>-1</v>
      </c>
      <c r="BN279" s="65">
        <f t="shared" si="102"/>
        <v>-1</v>
      </c>
      <c r="BO279" s="65">
        <f t="shared" si="102"/>
        <v>-1</v>
      </c>
      <c r="BP279" s="65">
        <f t="shared" si="102"/>
        <v>-1</v>
      </c>
      <c r="BQ279" s="65">
        <f t="shared" si="102"/>
        <v>-1</v>
      </c>
      <c r="BR279" s="65">
        <f t="shared" si="102"/>
        <v>-1</v>
      </c>
      <c r="BS279" s="65">
        <f t="shared" si="102"/>
        <v>-1</v>
      </c>
      <c r="BT279" s="65">
        <f t="shared" si="102"/>
        <v>-1</v>
      </c>
      <c r="BV279" s="163">
        <f t="shared" si="93"/>
        <v>0</v>
      </c>
      <c r="BW279" s="163">
        <f t="shared" si="93"/>
        <v>0</v>
      </c>
      <c r="BX279" s="163">
        <f t="shared" si="93"/>
        <v>0</v>
      </c>
      <c r="BY279" s="163">
        <f t="shared" si="93"/>
        <v>0</v>
      </c>
      <c r="BZ279" s="163">
        <f t="shared" si="93"/>
        <v>0</v>
      </c>
      <c r="CA279" s="163">
        <f t="shared" si="93"/>
        <v>0</v>
      </c>
      <c r="CB279" s="163">
        <f t="shared" si="93"/>
        <v>0</v>
      </c>
      <c r="CC279" s="163">
        <f t="shared" si="93"/>
        <v>0</v>
      </c>
      <c r="CD279" s="163">
        <f t="shared" si="93"/>
        <v>0</v>
      </c>
      <c r="CE279" s="163">
        <f t="shared" si="93"/>
        <v>0</v>
      </c>
      <c r="CF279" s="163">
        <f t="shared" si="93"/>
        <v>0</v>
      </c>
      <c r="CG279" s="163">
        <f t="shared" si="93"/>
        <v>0</v>
      </c>
      <c r="CH279" s="163">
        <f t="shared" si="93"/>
        <v>0</v>
      </c>
    </row>
    <row r="280" spans="2:86" ht="24" customHeight="1">
      <c r="B280" s="1177"/>
      <c r="C280" s="333">
        <v>11</v>
      </c>
      <c r="D280" s="351" t="str">
        <f>IF(肉牛取得計画!U14=1,肉牛取得計画!C14,"")</f>
        <v/>
      </c>
      <c r="E280" s="352">
        <f>IF(肉牛取得計画!U14=1,肉牛取得計画!D14,0)</f>
        <v>0</v>
      </c>
      <c r="F280" s="353">
        <f>IF(肉牛取得計画!U14=1,肉牛取得計画!E14,0)</f>
        <v>0</v>
      </c>
      <c r="G280" s="60"/>
      <c r="H280" s="60" t="s">
        <v>127</v>
      </c>
      <c r="I280" s="63"/>
      <c r="J280" s="172"/>
      <c r="K280" s="169"/>
      <c r="L280" s="209">
        <f t="shared" si="95"/>
        <v>0</v>
      </c>
      <c r="M280" s="209">
        <f t="shared" si="95"/>
        <v>0</v>
      </c>
      <c r="N280" s="209">
        <f t="shared" si="95"/>
        <v>0</v>
      </c>
      <c r="O280" s="209">
        <f t="shared" si="95"/>
        <v>0</v>
      </c>
      <c r="P280" s="209">
        <f t="shared" si="95"/>
        <v>0</v>
      </c>
      <c r="Q280" s="209">
        <f t="shared" si="95"/>
        <v>0</v>
      </c>
      <c r="R280" s="209">
        <f t="shared" si="95"/>
        <v>0</v>
      </c>
      <c r="S280" s="209">
        <f t="shared" si="95"/>
        <v>0</v>
      </c>
      <c r="T280" s="209">
        <f t="shared" si="95"/>
        <v>0</v>
      </c>
      <c r="U280" s="209">
        <f t="shared" si="95"/>
        <v>0</v>
      </c>
      <c r="V280" s="209">
        <f t="shared" si="95"/>
        <v>0</v>
      </c>
      <c r="W280" s="209">
        <f t="shared" si="95"/>
        <v>0</v>
      </c>
      <c r="X280" s="210">
        <f t="shared" si="95"/>
        <v>0</v>
      </c>
      <c r="Y280" s="211">
        <f t="shared" si="87"/>
        <v>0</v>
      </c>
      <c r="Z280" s="209">
        <f t="shared" si="87"/>
        <v>0</v>
      </c>
      <c r="AA280" s="209">
        <f t="shared" si="87"/>
        <v>0</v>
      </c>
      <c r="AB280" s="209">
        <f t="shared" si="87"/>
        <v>0</v>
      </c>
      <c r="AC280" s="209">
        <f t="shared" si="87"/>
        <v>0</v>
      </c>
      <c r="AD280" s="209">
        <f t="shared" si="87"/>
        <v>0</v>
      </c>
      <c r="AE280" s="209">
        <f t="shared" si="87"/>
        <v>0</v>
      </c>
      <c r="AF280" s="209">
        <f t="shared" si="87"/>
        <v>0</v>
      </c>
      <c r="AG280" s="209">
        <f t="shared" si="94"/>
        <v>0</v>
      </c>
      <c r="AH280" s="209">
        <f t="shared" si="94"/>
        <v>0</v>
      </c>
      <c r="AI280" s="209">
        <f t="shared" si="94"/>
        <v>0</v>
      </c>
      <c r="AJ280" s="209">
        <f t="shared" si="94"/>
        <v>0</v>
      </c>
      <c r="AK280" s="209">
        <f t="shared" si="94"/>
        <v>0</v>
      </c>
      <c r="AL280" s="210">
        <f t="shared" si="94"/>
        <v>0</v>
      </c>
      <c r="AP280" s="53">
        <f>VLOOKUP(H280,$AN$3:$AO$4,2,FALSE)</f>
        <v>1</v>
      </c>
      <c r="AQ280" s="163" t="e">
        <f>-PMT(I280/100,G280,F280)</f>
        <v>#NUM!</v>
      </c>
      <c r="AR280" s="53">
        <f t="shared" si="100"/>
        <v>0</v>
      </c>
      <c r="AS280" s="53">
        <f t="shared" si="100"/>
        <v>-1</v>
      </c>
      <c r="AT280" s="53">
        <f t="shared" si="100"/>
        <v>-1</v>
      </c>
      <c r="AU280" s="53">
        <f t="shared" si="100"/>
        <v>-1</v>
      </c>
      <c r="AV280" s="53">
        <f t="shared" si="100"/>
        <v>-1</v>
      </c>
      <c r="AW280" s="53">
        <f t="shared" si="100"/>
        <v>-1</v>
      </c>
      <c r="AX280" s="53">
        <f t="shared" si="100"/>
        <v>-1</v>
      </c>
      <c r="AY280" s="53">
        <f t="shared" si="100"/>
        <v>-1</v>
      </c>
      <c r="AZ280" s="53">
        <f t="shared" si="100"/>
        <v>-1</v>
      </c>
      <c r="BA280" s="53">
        <f t="shared" si="100"/>
        <v>-1</v>
      </c>
      <c r="BB280" s="53">
        <f t="shared" si="100"/>
        <v>-1</v>
      </c>
      <c r="BC280" s="53">
        <f t="shared" si="100"/>
        <v>-1</v>
      </c>
      <c r="BD280" s="53">
        <f t="shared" si="100"/>
        <v>-1</v>
      </c>
      <c r="BE280" s="53">
        <f t="shared" si="100"/>
        <v>-1</v>
      </c>
      <c r="BG280" s="65">
        <f t="shared" si="102"/>
        <v>0</v>
      </c>
      <c r="BH280" s="65">
        <f t="shared" si="102"/>
        <v>-1</v>
      </c>
      <c r="BI280" s="65">
        <f t="shared" si="102"/>
        <v>-1</v>
      </c>
      <c r="BJ280" s="65">
        <f t="shared" si="102"/>
        <v>-1</v>
      </c>
      <c r="BK280" s="65">
        <f t="shared" si="102"/>
        <v>-1</v>
      </c>
      <c r="BL280" s="65">
        <f t="shared" si="102"/>
        <v>-1</v>
      </c>
      <c r="BM280" s="65">
        <f t="shared" si="102"/>
        <v>-1</v>
      </c>
      <c r="BN280" s="65">
        <f t="shared" si="102"/>
        <v>-1</v>
      </c>
      <c r="BO280" s="65">
        <f t="shared" si="102"/>
        <v>-1</v>
      </c>
      <c r="BP280" s="65">
        <f t="shared" si="102"/>
        <v>-1</v>
      </c>
      <c r="BQ280" s="65">
        <f t="shared" si="102"/>
        <v>-1</v>
      </c>
      <c r="BR280" s="65">
        <f t="shared" si="102"/>
        <v>-1</v>
      </c>
      <c r="BS280" s="65">
        <f t="shared" si="102"/>
        <v>-1</v>
      </c>
      <c r="BT280" s="65">
        <f t="shared" si="102"/>
        <v>-1</v>
      </c>
      <c r="BV280" s="163">
        <f t="shared" ref="BV280:CH282" si="103">IF(BG280&lt;0,0,IF(BG280=0,$F280,BU280-Y280))</f>
        <v>0</v>
      </c>
      <c r="BW280" s="163">
        <f t="shared" si="103"/>
        <v>0</v>
      </c>
      <c r="BX280" s="163">
        <f t="shared" si="103"/>
        <v>0</v>
      </c>
      <c r="BY280" s="163">
        <f t="shared" si="103"/>
        <v>0</v>
      </c>
      <c r="BZ280" s="163">
        <f t="shared" si="103"/>
        <v>0</v>
      </c>
      <c r="CA280" s="163">
        <f t="shared" si="103"/>
        <v>0</v>
      </c>
      <c r="CB280" s="163">
        <f t="shared" si="103"/>
        <v>0</v>
      </c>
      <c r="CC280" s="163">
        <f t="shared" si="103"/>
        <v>0</v>
      </c>
      <c r="CD280" s="163">
        <f t="shared" si="103"/>
        <v>0</v>
      </c>
      <c r="CE280" s="163">
        <f t="shared" si="103"/>
        <v>0</v>
      </c>
      <c r="CF280" s="163">
        <f t="shared" si="103"/>
        <v>0</v>
      </c>
      <c r="CG280" s="163">
        <f t="shared" si="103"/>
        <v>0</v>
      </c>
      <c r="CH280" s="163">
        <f t="shared" si="103"/>
        <v>0</v>
      </c>
    </row>
    <row r="281" spans="2:86" ht="24" customHeight="1">
      <c r="B281" s="1177"/>
      <c r="C281" s="333">
        <v>12</v>
      </c>
      <c r="D281" s="351" t="str">
        <f>IF(肉牛取得計画!U15=1,肉牛取得計画!C15,"")</f>
        <v/>
      </c>
      <c r="E281" s="352">
        <f>IF(肉牛取得計画!U15=1,肉牛取得計画!D15,0)</f>
        <v>0</v>
      </c>
      <c r="F281" s="353">
        <f>IF(肉牛取得計画!U15=1,肉牛取得計画!E15,0)</f>
        <v>0</v>
      </c>
      <c r="G281" s="60"/>
      <c r="H281" s="60" t="s">
        <v>127</v>
      </c>
      <c r="I281" s="63"/>
      <c r="J281" s="172"/>
      <c r="K281" s="169"/>
      <c r="L281" s="209">
        <f t="shared" si="95"/>
        <v>0</v>
      </c>
      <c r="M281" s="209">
        <f t="shared" si="95"/>
        <v>0</v>
      </c>
      <c r="N281" s="209">
        <f t="shared" si="95"/>
        <v>0</v>
      </c>
      <c r="O281" s="209">
        <f t="shared" si="95"/>
        <v>0</v>
      </c>
      <c r="P281" s="209">
        <f t="shared" si="95"/>
        <v>0</v>
      </c>
      <c r="Q281" s="209">
        <f t="shared" si="95"/>
        <v>0</v>
      </c>
      <c r="R281" s="209">
        <f t="shared" si="95"/>
        <v>0</v>
      </c>
      <c r="S281" s="209">
        <f t="shared" si="95"/>
        <v>0</v>
      </c>
      <c r="T281" s="209">
        <f t="shared" si="95"/>
        <v>0</v>
      </c>
      <c r="U281" s="209">
        <f t="shared" si="95"/>
        <v>0</v>
      </c>
      <c r="V281" s="209">
        <f t="shared" si="95"/>
        <v>0</v>
      </c>
      <c r="W281" s="209">
        <f t="shared" si="95"/>
        <v>0</v>
      </c>
      <c r="X281" s="210">
        <f t="shared" si="95"/>
        <v>0</v>
      </c>
      <c r="Y281" s="211">
        <f t="shared" si="87"/>
        <v>0</v>
      </c>
      <c r="Z281" s="209">
        <f t="shared" si="87"/>
        <v>0</v>
      </c>
      <c r="AA281" s="209">
        <f t="shared" si="87"/>
        <v>0</v>
      </c>
      <c r="AB281" s="209">
        <f t="shared" si="87"/>
        <v>0</v>
      </c>
      <c r="AC281" s="209">
        <f t="shared" si="87"/>
        <v>0</v>
      </c>
      <c r="AD281" s="209">
        <f t="shared" si="87"/>
        <v>0</v>
      </c>
      <c r="AE281" s="209">
        <f t="shared" si="87"/>
        <v>0</v>
      </c>
      <c r="AF281" s="209">
        <f t="shared" si="87"/>
        <v>0</v>
      </c>
      <c r="AG281" s="209">
        <f t="shared" si="94"/>
        <v>0</v>
      </c>
      <c r="AH281" s="209">
        <f t="shared" si="94"/>
        <v>0</v>
      </c>
      <c r="AI281" s="209">
        <f t="shared" si="94"/>
        <v>0</v>
      </c>
      <c r="AJ281" s="209">
        <f t="shared" si="94"/>
        <v>0</v>
      </c>
      <c r="AK281" s="209">
        <f t="shared" si="94"/>
        <v>0</v>
      </c>
      <c r="AL281" s="210">
        <f t="shared" si="94"/>
        <v>0</v>
      </c>
      <c r="AP281" s="53">
        <f>VLOOKUP(H281,$AN$3:$AO$4,2,FALSE)</f>
        <v>1</v>
      </c>
      <c r="AQ281" s="163" t="e">
        <f>-PMT(I281/100,G281,F281)</f>
        <v>#NUM!</v>
      </c>
      <c r="AR281" s="53">
        <f t="shared" si="100"/>
        <v>0</v>
      </c>
      <c r="AS281" s="53">
        <f t="shared" si="100"/>
        <v>-1</v>
      </c>
      <c r="AT281" s="53">
        <f t="shared" si="100"/>
        <v>-1</v>
      </c>
      <c r="AU281" s="53">
        <f t="shared" si="100"/>
        <v>-1</v>
      </c>
      <c r="AV281" s="53">
        <f t="shared" si="100"/>
        <v>-1</v>
      </c>
      <c r="AW281" s="53">
        <f t="shared" si="100"/>
        <v>-1</v>
      </c>
      <c r="AX281" s="53">
        <f t="shared" si="100"/>
        <v>-1</v>
      </c>
      <c r="AY281" s="53">
        <f t="shared" si="100"/>
        <v>-1</v>
      </c>
      <c r="AZ281" s="53">
        <f t="shared" si="100"/>
        <v>-1</v>
      </c>
      <c r="BA281" s="53">
        <f t="shared" si="100"/>
        <v>-1</v>
      </c>
      <c r="BB281" s="53">
        <f t="shared" si="100"/>
        <v>-1</v>
      </c>
      <c r="BC281" s="53">
        <f t="shared" si="100"/>
        <v>-1</v>
      </c>
      <c r="BD281" s="53">
        <f t="shared" si="100"/>
        <v>-1</v>
      </c>
      <c r="BE281" s="53">
        <f t="shared" si="100"/>
        <v>-1</v>
      </c>
      <c r="BG281" s="65">
        <f t="shared" si="102"/>
        <v>0</v>
      </c>
      <c r="BH281" s="65">
        <f t="shared" si="102"/>
        <v>-1</v>
      </c>
      <c r="BI281" s="65">
        <f t="shared" si="102"/>
        <v>-1</v>
      </c>
      <c r="BJ281" s="65">
        <f t="shared" si="102"/>
        <v>-1</v>
      </c>
      <c r="BK281" s="65">
        <f t="shared" si="102"/>
        <v>-1</v>
      </c>
      <c r="BL281" s="65">
        <f t="shared" si="102"/>
        <v>-1</v>
      </c>
      <c r="BM281" s="65">
        <f t="shared" si="102"/>
        <v>-1</v>
      </c>
      <c r="BN281" s="65">
        <f t="shared" si="102"/>
        <v>-1</v>
      </c>
      <c r="BO281" s="65">
        <f t="shared" si="102"/>
        <v>-1</v>
      </c>
      <c r="BP281" s="65">
        <f t="shared" si="102"/>
        <v>-1</v>
      </c>
      <c r="BQ281" s="65">
        <f t="shared" si="102"/>
        <v>-1</v>
      </c>
      <c r="BR281" s="65">
        <f t="shared" si="102"/>
        <v>-1</v>
      </c>
      <c r="BS281" s="65">
        <f t="shared" si="102"/>
        <v>-1</v>
      </c>
      <c r="BT281" s="65">
        <f t="shared" si="102"/>
        <v>-1</v>
      </c>
      <c r="BV281" s="163">
        <f t="shared" si="103"/>
        <v>0</v>
      </c>
      <c r="BW281" s="163">
        <f t="shared" si="103"/>
        <v>0</v>
      </c>
      <c r="BX281" s="163">
        <f t="shared" si="103"/>
        <v>0</v>
      </c>
      <c r="BY281" s="163">
        <f t="shared" si="103"/>
        <v>0</v>
      </c>
      <c r="BZ281" s="163">
        <f t="shared" si="103"/>
        <v>0</v>
      </c>
      <c r="CA281" s="163">
        <f t="shared" si="103"/>
        <v>0</v>
      </c>
      <c r="CB281" s="163">
        <f t="shared" si="103"/>
        <v>0</v>
      </c>
      <c r="CC281" s="163">
        <f t="shared" si="103"/>
        <v>0</v>
      </c>
      <c r="CD281" s="163">
        <f t="shared" si="103"/>
        <v>0</v>
      </c>
      <c r="CE281" s="163">
        <f t="shared" si="103"/>
        <v>0</v>
      </c>
      <c r="CF281" s="163">
        <f t="shared" si="103"/>
        <v>0</v>
      </c>
      <c r="CG281" s="163">
        <f t="shared" si="103"/>
        <v>0</v>
      </c>
      <c r="CH281" s="163">
        <f t="shared" si="103"/>
        <v>0</v>
      </c>
    </row>
    <row r="282" spans="2:86" ht="24" customHeight="1" thickBot="1">
      <c r="B282" s="1178"/>
      <c r="C282" s="894">
        <v>13</v>
      </c>
      <c r="D282" s="360" t="str">
        <f>IF(肉牛取得計画!U16=1,肉牛取得計画!C16,"")</f>
        <v/>
      </c>
      <c r="E282" s="361">
        <f>IF(肉牛取得計画!U16=1,肉牛取得計画!D16,0)</f>
        <v>0</v>
      </c>
      <c r="F282" s="362">
        <f>IF(肉牛取得計画!U16=1,肉牛取得計画!E16,0)</f>
        <v>0</v>
      </c>
      <c r="G282" s="176"/>
      <c r="H282" s="176" t="s">
        <v>127</v>
      </c>
      <c r="I282" s="177"/>
      <c r="J282" s="178"/>
      <c r="K282" s="170"/>
      <c r="L282" s="212">
        <f t="shared" si="95"/>
        <v>0</v>
      </c>
      <c r="M282" s="212">
        <f t="shared" si="95"/>
        <v>0</v>
      </c>
      <c r="N282" s="212">
        <f t="shared" si="95"/>
        <v>0</v>
      </c>
      <c r="O282" s="212">
        <f t="shared" si="95"/>
        <v>0</v>
      </c>
      <c r="P282" s="212">
        <f t="shared" si="95"/>
        <v>0</v>
      </c>
      <c r="Q282" s="212">
        <f t="shared" si="95"/>
        <v>0</v>
      </c>
      <c r="R282" s="212">
        <f t="shared" si="95"/>
        <v>0</v>
      </c>
      <c r="S282" s="212">
        <f t="shared" si="95"/>
        <v>0</v>
      </c>
      <c r="T282" s="212">
        <f t="shared" si="95"/>
        <v>0</v>
      </c>
      <c r="U282" s="212">
        <f t="shared" si="95"/>
        <v>0</v>
      </c>
      <c r="V282" s="212">
        <f t="shared" si="95"/>
        <v>0</v>
      </c>
      <c r="W282" s="212">
        <f t="shared" si="95"/>
        <v>0</v>
      </c>
      <c r="X282" s="213">
        <f t="shared" si="95"/>
        <v>0</v>
      </c>
      <c r="Y282" s="214">
        <f t="shared" si="87"/>
        <v>0</v>
      </c>
      <c r="Z282" s="212">
        <f t="shared" si="87"/>
        <v>0</v>
      </c>
      <c r="AA282" s="212">
        <f t="shared" si="87"/>
        <v>0</v>
      </c>
      <c r="AB282" s="212">
        <f t="shared" si="87"/>
        <v>0</v>
      </c>
      <c r="AC282" s="212">
        <f t="shared" si="87"/>
        <v>0</v>
      </c>
      <c r="AD282" s="212">
        <f t="shared" si="87"/>
        <v>0</v>
      </c>
      <c r="AE282" s="212">
        <f t="shared" si="87"/>
        <v>0</v>
      </c>
      <c r="AF282" s="212">
        <f t="shared" si="87"/>
        <v>0</v>
      </c>
      <c r="AG282" s="212">
        <f t="shared" si="94"/>
        <v>0</v>
      </c>
      <c r="AH282" s="212">
        <f t="shared" si="94"/>
        <v>0</v>
      </c>
      <c r="AI282" s="212">
        <f t="shared" si="94"/>
        <v>0</v>
      </c>
      <c r="AJ282" s="212">
        <f t="shared" si="94"/>
        <v>0</v>
      </c>
      <c r="AK282" s="212">
        <f t="shared" si="94"/>
        <v>0</v>
      </c>
      <c r="AL282" s="213">
        <f t="shared" si="94"/>
        <v>0</v>
      </c>
      <c r="AP282" s="53">
        <f>VLOOKUP(H282,$AN$3:$AO$4,2,FALSE)</f>
        <v>1</v>
      </c>
      <c r="AQ282" s="163" t="e">
        <f>-PMT(I282/100,G282,F282)</f>
        <v>#NUM!</v>
      </c>
      <c r="AR282" s="53">
        <f t="shared" si="100"/>
        <v>0</v>
      </c>
      <c r="AS282" s="53">
        <f t="shared" si="100"/>
        <v>-1</v>
      </c>
      <c r="AT282" s="53">
        <f t="shared" si="100"/>
        <v>-1</v>
      </c>
      <c r="AU282" s="53">
        <f t="shared" si="100"/>
        <v>-1</v>
      </c>
      <c r="AV282" s="53">
        <f t="shared" si="100"/>
        <v>-1</v>
      </c>
      <c r="AW282" s="53">
        <f t="shared" si="100"/>
        <v>-1</v>
      </c>
      <c r="AX282" s="53">
        <f t="shared" si="100"/>
        <v>-1</v>
      </c>
      <c r="AY282" s="53">
        <f t="shared" si="100"/>
        <v>-1</v>
      </c>
      <c r="AZ282" s="53">
        <f t="shared" si="100"/>
        <v>-1</v>
      </c>
      <c r="BA282" s="53">
        <f t="shared" si="100"/>
        <v>-1</v>
      </c>
      <c r="BB282" s="53">
        <f t="shared" si="100"/>
        <v>-1</v>
      </c>
      <c r="BC282" s="53">
        <f t="shared" si="100"/>
        <v>-1</v>
      </c>
      <c r="BD282" s="53">
        <f t="shared" si="100"/>
        <v>-1</v>
      </c>
      <c r="BE282" s="53">
        <f t="shared" si="100"/>
        <v>-1</v>
      </c>
      <c r="BG282" s="65">
        <f t="shared" si="102"/>
        <v>0</v>
      </c>
      <c r="BH282" s="65">
        <f t="shared" si="102"/>
        <v>-1</v>
      </c>
      <c r="BI282" s="65">
        <f t="shared" si="102"/>
        <v>-1</v>
      </c>
      <c r="BJ282" s="65">
        <f t="shared" si="102"/>
        <v>-1</v>
      </c>
      <c r="BK282" s="65">
        <f t="shared" si="102"/>
        <v>-1</v>
      </c>
      <c r="BL282" s="65">
        <f t="shared" si="102"/>
        <v>-1</v>
      </c>
      <c r="BM282" s="65">
        <f t="shared" si="102"/>
        <v>-1</v>
      </c>
      <c r="BN282" s="65">
        <f t="shared" si="102"/>
        <v>-1</v>
      </c>
      <c r="BO282" s="65">
        <f t="shared" si="102"/>
        <v>-1</v>
      </c>
      <c r="BP282" s="65">
        <f t="shared" si="102"/>
        <v>-1</v>
      </c>
      <c r="BQ282" s="65">
        <f t="shared" si="102"/>
        <v>-1</v>
      </c>
      <c r="BR282" s="65">
        <f t="shared" si="102"/>
        <v>-1</v>
      </c>
      <c r="BS282" s="65">
        <f t="shared" si="102"/>
        <v>-1</v>
      </c>
      <c r="BT282" s="65">
        <f t="shared" si="102"/>
        <v>-1</v>
      </c>
      <c r="BV282" s="163">
        <f t="shared" si="103"/>
        <v>0</v>
      </c>
      <c r="BW282" s="163">
        <f t="shared" si="103"/>
        <v>0</v>
      </c>
      <c r="BX282" s="163">
        <f t="shared" si="103"/>
        <v>0</v>
      </c>
      <c r="BY282" s="163">
        <f t="shared" si="103"/>
        <v>0</v>
      </c>
      <c r="BZ282" s="163">
        <f t="shared" si="103"/>
        <v>0</v>
      </c>
      <c r="CA282" s="163">
        <f t="shared" si="103"/>
        <v>0</v>
      </c>
      <c r="CB282" s="163">
        <f t="shared" si="103"/>
        <v>0</v>
      </c>
      <c r="CC282" s="163">
        <f t="shared" si="103"/>
        <v>0</v>
      </c>
      <c r="CD282" s="163">
        <f t="shared" si="103"/>
        <v>0</v>
      </c>
      <c r="CE282" s="163">
        <f t="shared" si="103"/>
        <v>0</v>
      </c>
      <c r="CF282" s="163">
        <f t="shared" si="103"/>
        <v>0</v>
      </c>
      <c r="CG282" s="163">
        <f t="shared" si="103"/>
        <v>0</v>
      </c>
      <c r="CH282" s="163">
        <f t="shared" si="103"/>
        <v>0</v>
      </c>
    </row>
    <row r="283" spans="2:86" ht="24" customHeight="1" thickBot="1">
      <c r="B283" s="1150" t="s">
        <v>46</v>
      </c>
      <c r="C283" s="1163"/>
      <c r="D283" s="1163"/>
      <c r="E283" s="1163"/>
      <c r="F283" s="1163"/>
      <c r="G283" s="1163"/>
      <c r="H283" s="1163"/>
      <c r="I283" s="1163"/>
      <c r="J283" s="1164"/>
      <c r="K283" s="167">
        <f>SUM(K5:K282)</f>
        <v>0</v>
      </c>
      <c r="L283" s="215">
        <f>SUM(L5:L282)</f>
        <v>0</v>
      </c>
      <c r="M283" s="215">
        <f t="shared" ref="M283:AL283" si="104">SUM(M5:M282)</f>
        <v>0</v>
      </c>
      <c r="N283" s="215">
        <f t="shared" si="104"/>
        <v>0</v>
      </c>
      <c r="O283" s="215">
        <f t="shared" si="104"/>
        <v>0</v>
      </c>
      <c r="P283" s="215">
        <f t="shared" si="104"/>
        <v>0</v>
      </c>
      <c r="Q283" s="215">
        <f t="shared" si="104"/>
        <v>0</v>
      </c>
      <c r="R283" s="215">
        <f t="shared" si="104"/>
        <v>0</v>
      </c>
      <c r="S283" s="215">
        <f t="shared" si="104"/>
        <v>0</v>
      </c>
      <c r="T283" s="215">
        <f t="shared" si="104"/>
        <v>0</v>
      </c>
      <c r="U283" s="215">
        <f t="shared" si="104"/>
        <v>0</v>
      </c>
      <c r="V283" s="215">
        <f t="shared" si="104"/>
        <v>0</v>
      </c>
      <c r="W283" s="215">
        <f t="shared" si="104"/>
        <v>0</v>
      </c>
      <c r="X283" s="216">
        <f t="shared" si="104"/>
        <v>0</v>
      </c>
      <c r="Y283" s="686">
        <f t="shared" si="104"/>
        <v>0</v>
      </c>
      <c r="Z283" s="215">
        <f t="shared" si="104"/>
        <v>0</v>
      </c>
      <c r="AA283" s="215">
        <f t="shared" si="104"/>
        <v>0</v>
      </c>
      <c r="AB283" s="215">
        <f t="shared" si="104"/>
        <v>0</v>
      </c>
      <c r="AC283" s="215">
        <f t="shared" si="104"/>
        <v>0</v>
      </c>
      <c r="AD283" s="215">
        <f t="shared" si="104"/>
        <v>0</v>
      </c>
      <c r="AE283" s="215">
        <f t="shared" si="104"/>
        <v>0</v>
      </c>
      <c r="AF283" s="215">
        <f t="shared" si="104"/>
        <v>0</v>
      </c>
      <c r="AG283" s="215">
        <f t="shared" si="104"/>
        <v>0</v>
      </c>
      <c r="AH283" s="215">
        <f t="shared" si="104"/>
        <v>0</v>
      </c>
      <c r="AI283" s="215">
        <f t="shared" si="104"/>
        <v>0</v>
      </c>
      <c r="AJ283" s="215">
        <f t="shared" si="104"/>
        <v>0</v>
      </c>
      <c r="AK283" s="215">
        <f t="shared" si="104"/>
        <v>0</v>
      </c>
      <c r="AL283" s="216">
        <f t="shared" si="104"/>
        <v>0</v>
      </c>
      <c r="BV283" s="163">
        <f>SUM(BV5:BV282)</f>
        <v>0</v>
      </c>
      <c r="BW283" s="163">
        <f t="shared" ref="BW283:CH283" si="105">SUM(BW5:BW282)</f>
        <v>0</v>
      </c>
      <c r="BX283" s="163">
        <f t="shared" si="105"/>
        <v>0</v>
      </c>
      <c r="BY283" s="163">
        <f t="shared" si="105"/>
        <v>0</v>
      </c>
      <c r="BZ283" s="163">
        <f t="shared" si="105"/>
        <v>0</v>
      </c>
      <c r="CA283" s="163">
        <f t="shared" si="105"/>
        <v>0</v>
      </c>
      <c r="CB283" s="163">
        <f t="shared" si="105"/>
        <v>0</v>
      </c>
      <c r="CC283" s="163">
        <f t="shared" si="105"/>
        <v>0</v>
      </c>
      <c r="CD283" s="163">
        <f t="shared" si="105"/>
        <v>0</v>
      </c>
      <c r="CE283" s="163">
        <f t="shared" si="105"/>
        <v>0</v>
      </c>
      <c r="CF283" s="163">
        <f t="shared" si="105"/>
        <v>0</v>
      </c>
      <c r="CG283" s="163">
        <f t="shared" si="105"/>
        <v>0</v>
      </c>
      <c r="CH283" s="163">
        <f t="shared" si="105"/>
        <v>0</v>
      </c>
    </row>
    <row r="284" spans="2:86" ht="24" customHeight="1"/>
    <row r="285" spans="2:86" ht="24" customHeight="1"/>
    <row r="286" spans="2:86" ht="24" customHeight="1"/>
    <row r="287" spans="2:86" ht="24" customHeight="1"/>
    <row r="288" spans="2:86" ht="24" customHeight="1"/>
    <row r="289" spans="6:10" ht="24" customHeight="1"/>
    <row r="290" spans="6:10" ht="24" customHeight="1"/>
    <row r="291" spans="6:10" ht="24" customHeight="1">
      <c r="F291" s="53"/>
      <c r="G291" s="53"/>
      <c r="H291" s="53"/>
      <c r="I291" s="53"/>
      <c r="J291" s="53"/>
    </row>
    <row r="292" spans="6:10" ht="24" customHeight="1">
      <c r="F292" s="53"/>
      <c r="G292" s="53"/>
      <c r="H292" s="53"/>
      <c r="I292" s="53"/>
      <c r="J292" s="53"/>
    </row>
    <row r="293" spans="6:10" ht="24" customHeight="1">
      <c r="F293" s="53"/>
      <c r="G293" s="53"/>
      <c r="H293" s="53"/>
      <c r="I293" s="53"/>
      <c r="J293" s="53"/>
    </row>
    <row r="294" spans="6:10" ht="24" customHeight="1">
      <c r="F294" s="53"/>
      <c r="G294" s="53"/>
      <c r="H294" s="53"/>
      <c r="I294" s="53"/>
      <c r="J294" s="53"/>
    </row>
    <row r="295" spans="6:10" ht="24" customHeight="1">
      <c r="F295" s="53"/>
      <c r="G295" s="53"/>
      <c r="H295" s="53"/>
      <c r="I295" s="53"/>
      <c r="J295" s="53"/>
    </row>
    <row r="296" spans="6:10" ht="24" customHeight="1">
      <c r="F296" s="53"/>
      <c r="G296" s="53"/>
      <c r="H296" s="53"/>
      <c r="I296" s="53"/>
      <c r="J296" s="53"/>
    </row>
  </sheetData>
  <mergeCells count="10">
    <mergeCell ref="K2:X2"/>
    <mergeCell ref="Y2:AL2"/>
    <mergeCell ref="B283:J283"/>
    <mergeCell ref="D2:J2"/>
    <mergeCell ref="D3:D4"/>
    <mergeCell ref="B2:C4"/>
    <mergeCell ref="B5:B234"/>
    <mergeCell ref="B235:B256"/>
    <mergeCell ref="B257:B269"/>
    <mergeCell ref="B270:B282"/>
  </mergeCells>
  <phoneticPr fontId="1"/>
  <dataValidations count="2">
    <dataValidation type="list" allowBlank="1" showInputMessage="1" showErrorMessage="1" sqref="H5:H32 H43:H282" xr:uid="{00000000-0002-0000-1200-000000000000}">
      <formula1>$AN$3:$AN$4</formula1>
    </dataValidation>
    <dataValidation type="list" allowBlank="1" showInputMessage="1" showErrorMessage="1" sqref="H33:H42" xr:uid="{00000000-0002-0000-1200-000001000000}">
      <formula1>$CQ$3:$CQ$4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B1:Y30"/>
  <sheetViews>
    <sheetView workbookViewId="0">
      <selection activeCell="F15" sqref="F15:R16"/>
    </sheetView>
  </sheetViews>
  <sheetFormatPr defaultColWidth="9" defaultRowHeight="14.25"/>
  <cols>
    <col min="1" max="1" width="9" style="1"/>
    <col min="2" max="3" width="2.625" style="1" customWidth="1"/>
    <col min="4" max="4" width="15.25" style="1" customWidth="1"/>
    <col min="5" max="5" width="6.625" style="1" customWidth="1"/>
    <col min="6" max="24" width="10.625" style="1" customWidth="1"/>
    <col min="25" max="16384" width="9" style="1"/>
  </cols>
  <sheetData>
    <row r="1" spans="2:18" ht="15" thickBot="1">
      <c r="C1" s="633"/>
      <c r="D1" s="633"/>
      <c r="E1" s="633"/>
      <c r="F1" s="634"/>
      <c r="G1" s="634"/>
      <c r="H1" s="634"/>
      <c r="I1" s="634"/>
      <c r="J1" s="634"/>
      <c r="K1" s="634"/>
      <c r="L1" s="634"/>
      <c r="M1" s="634"/>
      <c r="N1" s="634"/>
      <c r="O1" s="634"/>
      <c r="P1" s="634"/>
    </row>
    <row r="2" spans="2:18" ht="24" customHeight="1" thickBot="1">
      <c r="B2" s="1200"/>
      <c r="C2" s="1201"/>
      <c r="D2" s="1202"/>
      <c r="E2" s="1203"/>
      <c r="F2" s="635">
        <f>入力⑧乳牛増殖計画!G4</f>
        <v>0</v>
      </c>
      <c r="G2" s="636">
        <f>入力⑧乳牛増殖計画!H4</f>
        <v>1</v>
      </c>
      <c r="H2" s="636">
        <f>入力⑧乳牛増殖計画!I4</f>
        <v>2</v>
      </c>
      <c r="I2" s="636">
        <f>入力⑧乳牛増殖計画!J4</f>
        <v>3</v>
      </c>
      <c r="J2" s="636">
        <f>入力⑧乳牛増殖計画!K4</f>
        <v>4</v>
      </c>
      <c r="K2" s="636">
        <f>入力⑧乳牛増殖計画!L4</f>
        <v>5</v>
      </c>
      <c r="L2" s="636">
        <f>入力⑧乳牛増殖計画!M4</f>
        <v>6</v>
      </c>
      <c r="M2" s="636">
        <f>入力⑧乳牛増殖計画!N4</f>
        <v>7</v>
      </c>
      <c r="N2" s="636">
        <f>入力⑧乳牛増殖計画!O4</f>
        <v>8</v>
      </c>
      <c r="O2" s="636">
        <f>入力⑧乳牛増殖計画!P4</f>
        <v>9</v>
      </c>
      <c r="P2" s="636">
        <f>入力⑧乳牛増殖計画!Q4</f>
        <v>10</v>
      </c>
      <c r="Q2" s="636">
        <f>入力⑧乳牛増殖計画!R4</f>
        <v>11</v>
      </c>
      <c r="R2" s="739">
        <f>入力⑧乳牛増殖計画!S4</f>
        <v>12</v>
      </c>
    </row>
    <row r="3" spans="2:18" ht="24" customHeight="1">
      <c r="B3" s="1195" t="s">
        <v>416</v>
      </c>
      <c r="C3" s="1206" t="s">
        <v>672</v>
      </c>
      <c r="D3" s="1207"/>
      <c r="E3" s="637" t="s">
        <v>417</v>
      </c>
      <c r="F3" s="638"/>
      <c r="G3" s="639" t="str">
        <f>IF($F3="","",$F3+1)</f>
        <v/>
      </c>
      <c r="H3" s="639" t="str">
        <f>IF($F3="","",$F3+2)</f>
        <v/>
      </c>
      <c r="I3" s="639" t="str">
        <f>IF($F3="","",$F3+3)</f>
        <v/>
      </c>
      <c r="J3" s="639" t="str">
        <f>IF($F3="","",$F3+4)</f>
        <v/>
      </c>
      <c r="K3" s="639" t="str">
        <f>IF($F3="","",$F3+5)</f>
        <v/>
      </c>
      <c r="L3" s="639" t="str">
        <f>IF($F3="","",$F3+6)</f>
        <v/>
      </c>
      <c r="M3" s="639" t="str">
        <f>IF($F3="","",$F3+7)</f>
        <v/>
      </c>
      <c r="N3" s="639" t="str">
        <f>IF($F3="","",$F3+8)</f>
        <v/>
      </c>
      <c r="O3" s="639" t="str">
        <f>IF($F3="","",$F3+9)</f>
        <v/>
      </c>
      <c r="P3" s="639" t="str">
        <f>IF($F3="","",$F3+9)</f>
        <v/>
      </c>
      <c r="Q3" s="639" t="str">
        <f>IF($F3="","",$F3+9)</f>
        <v/>
      </c>
      <c r="R3" s="740" t="str">
        <f>IF($F3="","",$F3+9)</f>
        <v/>
      </c>
    </row>
    <row r="4" spans="2:18" ht="24" customHeight="1">
      <c r="B4" s="1204"/>
      <c r="C4" s="1208" t="s">
        <v>673</v>
      </c>
      <c r="D4" s="1209"/>
      <c r="E4" s="640" t="s">
        <v>417</v>
      </c>
      <c r="F4" s="641"/>
      <c r="G4" s="642" t="str">
        <f t="shared" ref="G4:G12" si="0">IF($F4="","",$F4+1)</f>
        <v/>
      </c>
      <c r="H4" s="642" t="str">
        <f t="shared" ref="H4:H12" si="1">IF($F4="","",$F4+2)</f>
        <v/>
      </c>
      <c r="I4" s="642" t="str">
        <f t="shared" ref="I4:I12" si="2">IF($F4="","",$F4+3)</f>
        <v/>
      </c>
      <c r="J4" s="642" t="str">
        <f t="shared" ref="J4:J12" si="3">IF($F4="","",$F4+4)</f>
        <v/>
      </c>
      <c r="K4" s="642" t="str">
        <f t="shared" ref="K4:K12" si="4">IF($F4="","",$F4+5)</f>
        <v/>
      </c>
      <c r="L4" s="642" t="str">
        <f t="shared" ref="L4:L12" si="5">IF($F4="","",$F4+6)</f>
        <v/>
      </c>
      <c r="M4" s="642" t="str">
        <f t="shared" ref="M4:M12" si="6">IF($F4="","",$F4+7)</f>
        <v/>
      </c>
      <c r="N4" s="642" t="str">
        <f t="shared" ref="N4:N12" si="7">IF($F4="","",$F4+8)</f>
        <v/>
      </c>
      <c r="O4" s="642" t="str">
        <f t="shared" ref="O4:R12" si="8">IF($F4="","",$F4+9)</f>
        <v/>
      </c>
      <c r="P4" s="642" t="str">
        <f t="shared" si="8"/>
        <v/>
      </c>
      <c r="Q4" s="642" t="str">
        <f t="shared" si="8"/>
        <v/>
      </c>
      <c r="R4" s="741" t="str">
        <f t="shared" si="8"/>
        <v/>
      </c>
    </row>
    <row r="5" spans="2:18" ht="24" customHeight="1">
      <c r="B5" s="1204"/>
      <c r="C5" s="1208" t="s">
        <v>674</v>
      </c>
      <c r="D5" s="1209"/>
      <c r="E5" s="640" t="s">
        <v>417</v>
      </c>
      <c r="F5" s="641"/>
      <c r="G5" s="642" t="str">
        <f t="shared" si="0"/>
        <v/>
      </c>
      <c r="H5" s="642" t="str">
        <f t="shared" si="1"/>
        <v/>
      </c>
      <c r="I5" s="642" t="str">
        <f t="shared" si="2"/>
        <v/>
      </c>
      <c r="J5" s="642" t="str">
        <f t="shared" si="3"/>
        <v/>
      </c>
      <c r="K5" s="642" t="str">
        <f t="shared" si="4"/>
        <v/>
      </c>
      <c r="L5" s="642" t="str">
        <f t="shared" si="5"/>
        <v/>
      </c>
      <c r="M5" s="642" t="str">
        <f t="shared" si="6"/>
        <v/>
      </c>
      <c r="N5" s="642" t="str">
        <f t="shared" si="7"/>
        <v/>
      </c>
      <c r="O5" s="642" t="str">
        <f t="shared" si="8"/>
        <v/>
      </c>
      <c r="P5" s="642" t="str">
        <f t="shared" si="8"/>
        <v/>
      </c>
      <c r="Q5" s="642" t="str">
        <f t="shared" si="8"/>
        <v/>
      </c>
      <c r="R5" s="741" t="str">
        <f t="shared" si="8"/>
        <v/>
      </c>
    </row>
    <row r="6" spans="2:18" ht="24" customHeight="1">
      <c r="B6" s="1204"/>
      <c r="C6" s="1208" t="s">
        <v>675</v>
      </c>
      <c r="D6" s="1209"/>
      <c r="E6" s="640" t="s">
        <v>417</v>
      </c>
      <c r="F6" s="641"/>
      <c r="G6" s="642" t="str">
        <f t="shared" si="0"/>
        <v/>
      </c>
      <c r="H6" s="642" t="str">
        <f t="shared" si="1"/>
        <v/>
      </c>
      <c r="I6" s="642" t="str">
        <f t="shared" si="2"/>
        <v/>
      </c>
      <c r="J6" s="642" t="str">
        <f t="shared" si="3"/>
        <v/>
      </c>
      <c r="K6" s="642" t="str">
        <f t="shared" si="4"/>
        <v/>
      </c>
      <c r="L6" s="642" t="str">
        <f t="shared" si="5"/>
        <v/>
      </c>
      <c r="M6" s="642" t="str">
        <f t="shared" si="6"/>
        <v/>
      </c>
      <c r="N6" s="642" t="str">
        <f t="shared" si="7"/>
        <v/>
      </c>
      <c r="O6" s="642" t="str">
        <f t="shared" si="8"/>
        <v/>
      </c>
      <c r="P6" s="642" t="str">
        <f t="shared" si="8"/>
        <v/>
      </c>
      <c r="Q6" s="642" t="str">
        <f t="shared" si="8"/>
        <v/>
      </c>
      <c r="R6" s="741" t="str">
        <f t="shared" si="8"/>
        <v/>
      </c>
    </row>
    <row r="7" spans="2:18" ht="24" customHeight="1">
      <c r="B7" s="1204"/>
      <c r="C7" s="1208" t="s">
        <v>676</v>
      </c>
      <c r="D7" s="1209"/>
      <c r="E7" s="640" t="s">
        <v>417</v>
      </c>
      <c r="F7" s="641"/>
      <c r="G7" s="642" t="str">
        <f t="shared" si="0"/>
        <v/>
      </c>
      <c r="H7" s="642" t="str">
        <f t="shared" si="1"/>
        <v/>
      </c>
      <c r="I7" s="642" t="str">
        <f t="shared" si="2"/>
        <v/>
      </c>
      <c r="J7" s="642" t="str">
        <f t="shared" si="3"/>
        <v/>
      </c>
      <c r="K7" s="642" t="str">
        <f t="shared" si="4"/>
        <v/>
      </c>
      <c r="L7" s="642" t="str">
        <f t="shared" si="5"/>
        <v/>
      </c>
      <c r="M7" s="642" t="str">
        <f t="shared" si="6"/>
        <v/>
      </c>
      <c r="N7" s="642" t="str">
        <f t="shared" si="7"/>
        <v/>
      </c>
      <c r="O7" s="642" t="str">
        <f t="shared" si="8"/>
        <v/>
      </c>
      <c r="P7" s="642" t="str">
        <f t="shared" si="8"/>
        <v/>
      </c>
      <c r="Q7" s="642" t="str">
        <f t="shared" si="8"/>
        <v/>
      </c>
      <c r="R7" s="741" t="str">
        <f t="shared" si="8"/>
        <v/>
      </c>
    </row>
    <row r="8" spans="2:18" ht="24" customHeight="1">
      <c r="B8" s="1204"/>
      <c r="C8" s="1208" t="s">
        <v>677</v>
      </c>
      <c r="D8" s="1209"/>
      <c r="E8" s="640" t="s">
        <v>417</v>
      </c>
      <c r="F8" s="641"/>
      <c r="G8" s="642" t="str">
        <f t="shared" si="0"/>
        <v/>
      </c>
      <c r="H8" s="642" t="str">
        <f t="shared" si="1"/>
        <v/>
      </c>
      <c r="I8" s="642" t="str">
        <f t="shared" si="2"/>
        <v/>
      </c>
      <c r="J8" s="642" t="str">
        <f t="shared" si="3"/>
        <v/>
      </c>
      <c r="K8" s="642" t="str">
        <f t="shared" si="4"/>
        <v/>
      </c>
      <c r="L8" s="642" t="str">
        <f t="shared" si="5"/>
        <v/>
      </c>
      <c r="M8" s="642" t="str">
        <f t="shared" si="6"/>
        <v/>
      </c>
      <c r="N8" s="642" t="str">
        <f t="shared" si="7"/>
        <v/>
      </c>
      <c r="O8" s="642" t="str">
        <f t="shared" si="8"/>
        <v/>
      </c>
      <c r="P8" s="642" t="str">
        <f t="shared" si="8"/>
        <v/>
      </c>
      <c r="Q8" s="642" t="str">
        <f t="shared" si="8"/>
        <v/>
      </c>
      <c r="R8" s="741" t="str">
        <f t="shared" si="8"/>
        <v/>
      </c>
    </row>
    <row r="9" spans="2:18" ht="24" customHeight="1">
      <c r="B9" s="1204"/>
      <c r="C9" s="1208" t="s">
        <v>678</v>
      </c>
      <c r="D9" s="1209"/>
      <c r="E9" s="640" t="s">
        <v>417</v>
      </c>
      <c r="F9" s="641"/>
      <c r="G9" s="642" t="str">
        <f t="shared" si="0"/>
        <v/>
      </c>
      <c r="H9" s="642" t="str">
        <f t="shared" si="1"/>
        <v/>
      </c>
      <c r="I9" s="642" t="str">
        <f t="shared" si="2"/>
        <v/>
      </c>
      <c r="J9" s="642" t="str">
        <f t="shared" si="3"/>
        <v/>
      </c>
      <c r="K9" s="642" t="str">
        <f t="shared" si="4"/>
        <v/>
      </c>
      <c r="L9" s="642" t="str">
        <f t="shared" si="5"/>
        <v/>
      </c>
      <c r="M9" s="642" t="str">
        <f t="shared" si="6"/>
        <v/>
      </c>
      <c r="N9" s="642" t="str">
        <f t="shared" si="7"/>
        <v/>
      </c>
      <c r="O9" s="642" t="str">
        <f t="shared" si="8"/>
        <v/>
      </c>
      <c r="P9" s="642" t="str">
        <f t="shared" si="8"/>
        <v/>
      </c>
      <c r="Q9" s="642" t="str">
        <f t="shared" si="8"/>
        <v/>
      </c>
      <c r="R9" s="741" t="str">
        <f t="shared" si="8"/>
        <v/>
      </c>
    </row>
    <row r="10" spans="2:18" ht="24" customHeight="1">
      <c r="B10" s="1204"/>
      <c r="C10" s="1208"/>
      <c r="D10" s="1209"/>
      <c r="E10" s="640" t="s">
        <v>417</v>
      </c>
      <c r="F10" s="641"/>
      <c r="G10" s="642" t="str">
        <f t="shared" si="0"/>
        <v/>
      </c>
      <c r="H10" s="642" t="str">
        <f t="shared" si="1"/>
        <v/>
      </c>
      <c r="I10" s="642" t="str">
        <f t="shared" si="2"/>
        <v/>
      </c>
      <c r="J10" s="642" t="str">
        <f t="shared" si="3"/>
        <v/>
      </c>
      <c r="K10" s="642" t="str">
        <f t="shared" si="4"/>
        <v/>
      </c>
      <c r="L10" s="642" t="str">
        <f t="shared" si="5"/>
        <v/>
      </c>
      <c r="M10" s="642" t="str">
        <f t="shared" si="6"/>
        <v/>
      </c>
      <c r="N10" s="642" t="str">
        <f t="shared" si="7"/>
        <v/>
      </c>
      <c r="O10" s="642" t="str">
        <f t="shared" si="8"/>
        <v/>
      </c>
      <c r="P10" s="642" t="str">
        <f t="shared" si="8"/>
        <v/>
      </c>
      <c r="Q10" s="642" t="str">
        <f t="shared" si="8"/>
        <v/>
      </c>
      <c r="R10" s="741" t="str">
        <f t="shared" si="8"/>
        <v/>
      </c>
    </row>
    <row r="11" spans="2:18" ht="24" customHeight="1">
      <c r="B11" s="1204"/>
      <c r="C11" s="1187"/>
      <c r="D11" s="1188"/>
      <c r="E11" s="640" t="s">
        <v>417</v>
      </c>
      <c r="F11" s="641"/>
      <c r="G11" s="642" t="str">
        <f t="shared" si="0"/>
        <v/>
      </c>
      <c r="H11" s="642" t="str">
        <f t="shared" si="1"/>
        <v/>
      </c>
      <c r="I11" s="642" t="str">
        <f t="shared" si="2"/>
        <v/>
      </c>
      <c r="J11" s="642" t="str">
        <f t="shared" si="3"/>
        <v/>
      </c>
      <c r="K11" s="642" t="str">
        <f t="shared" si="4"/>
        <v/>
      </c>
      <c r="L11" s="642" t="str">
        <f t="shared" si="5"/>
        <v/>
      </c>
      <c r="M11" s="642" t="str">
        <f t="shared" si="6"/>
        <v/>
      </c>
      <c r="N11" s="642" t="str">
        <f t="shared" si="7"/>
        <v/>
      </c>
      <c r="O11" s="642" t="str">
        <f t="shared" si="8"/>
        <v/>
      </c>
      <c r="P11" s="642" t="str">
        <f t="shared" si="8"/>
        <v/>
      </c>
      <c r="Q11" s="642" t="str">
        <f t="shared" si="8"/>
        <v/>
      </c>
      <c r="R11" s="741" t="str">
        <f t="shared" si="8"/>
        <v/>
      </c>
    </row>
    <row r="12" spans="2:18" ht="24" customHeight="1" thickBot="1">
      <c r="B12" s="1205"/>
      <c r="C12" s="1189"/>
      <c r="D12" s="1190"/>
      <c r="E12" s="643" t="s">
        <v>417</v>
      </c>
      <c r="F12" s="644"/>
      <c r="G12" s="645" t="str">
        <f t="shared" si="0"/>
        <v/>
      </c>
      <c r="H12" s="645" t="str">
        <f t="shared" si="1"/>
        <v/>
      </c>
      <c r="I12" s="645" t="str">
        <f t="shared" si="2"/>
        <v/>
      </c>
      <c r="J12" s="645" t="str">
        <f t="shared" si="3"/>
        <v/>
      </c>
      <c r="K12" s="645" t="str">
        <f t="shared" si="4"/>
        <v/>
      </c>
      <c r="L12" s="645" t="str">
        <f t="shared" si="5"/>
        <v/>
      </c>
      <c r="M12" s="645" t="str">
        <f t="shared" si="6"/>
        <v/>
      </c>
      <c r="N12" s="645" t="str">
        <f t="shared" si="7"/>
        <v/>
      </c>
      <c r="O12" s="645" t="str">
        <f t="shared" si="8"/>
        <v/>
      </c>
      <c r="P12" s="645" t="str">
        <f t="shared" si="8"/>
        <v/>
      </c>
      <c r="Q12" s="645" t="str">
        <f t="shared" si="8"/>
        <v/>
      </c>
      <c r="R12" s="742" t="str">
        <f t="shared" si="8"/>
        <v/>
      </c>
    </row>
    <row r="13" spans="2:18" ht="24" customHeight="1" thickBot="1">
      <c r="B13" s="1191" t="s">
        <v>418</v>
      </c>
      <c r="C13" s="1192"/>
      <c r="D13" s="1192"/>
      <c r="E13" s="1193"/>
      <c r="F13" s="646"/>
      <c r="G13" s="647"/>
      <c r="H13" s="647"/>
      <c r="I13" s="647"/>
      <c r="J13" s="647"/>
      <c r="K13" s="647"/>
      <c r="L13" s="647"/>
      <c r="M13" s="647"/>
      <c r="N13" s="647"/>
      <c r="O13" s="895"/>
      <c r="P13" s="647"/>
      <c r="Q13" s="647"/>
      <c r="R13" s="743"/>
    </row>
    <row r="14" spans="2:18" ht="60" customHeight="1" thickBot="1">
      <c r="B14" s="1194" t="s">
        <v>419</v>
      </c>
      <c r="C14" s="1163"/>
      <c r="D14" s="1163"/>
      <c r="E14" s="1164"/>
      <c r="F14" s="648"/>
      <c r="G14" s="649"/>
      <c r="H14" s="649"/>
      <c r="I14" s="649"/>
      <c r="J14" s="650"/>
      <c r="K14" s="650"/>
      <c r="L14" s="650"/>
      <c r="M14" s="649"/>
      <c r="N14" s="650"/>
      <c r="O14" s="650"/>
      <c r="P14" s="650"/>
      <c r="Q14" s="650"/>
      <c r="R14" s="744"/>
    </row>
    <row r="15" spans="2:18" ht="24" customHeight="1">
      <c r="B15" s="1195" t="s">
        <v>420</v>
      </c>
      <c r="C15" s="651"/>
      <c r="D15" s="652" t="s">
        <v>421</v>
      </c>
      <c r="E15" s="637" t="s">
        <v>112</v>
      </c>
      <c r="F15" s="653"/>
      <c r="G15" s="654"/>
      <c r="H15" s="655"/>
      <c r="I15" s="655"/>
      <c r="J15" s="655"/>
      <c r="K15" s="655"/>
      <c r="L15" s="655"/>
      <c r="M15" s="655"/>
      <c r="N15" s="655"/>
      <c r="O15" s="655"/>
      <c r="P15" s="655"/>
      <c r="Q15" s="655"/>
      <c r="R15" s="745"/>
    </row>
    <row r="16" spans="2:18" ht="24" customHeight="1">
      <c r="B16" s="1196"/>
      <c r="C16" s="656"/>
      <c r="D16" s="657" t="s">
        <v>422</v>
      </c>
      <c r="E16" s="640" t="s">
        <v>112</v>
      </c>
      <c r="F16" s="658"/>
      <c r="G16" s="659"/>
      <c r="H16" s="659"/>
      <c r="I16" s="659"/>
      <c r="J16" s="659"/>
      <c r="K16" s="659"/>
      <c r="L16" s="659"/>
      <c r="M16" s="659"/>
      <c r="N16" s="659"/>
      <c r="O16" s="659"/>
      <c r="P16" s="659"/>
      <c r="Q16" s="659"/>
      <c r="R16" s="746"/>
    </row>
    <row r="17" spans="2:25" ht="24" customHeight="1">
      <c r="B17" s="1196"/>
      <c r="C17" s="656"/>
      <c r="D17" s="660" t="s">
        <v>113</v>
      </c>
      <c r="E17" s="661" t="s">
        <v>112</v>
      </c>
      <c r="F17" s="662"/>
      <c r="G17" s="663"/>
      <c r="H17" s="663"/>
      <c r="I17" s="663"/>
      <c r="J17" s="663"/>
      <c r="K17" s="663"/>
      <c r="L17" s="663"/>
      <c r="M17" s="663"/>
      <c r="N17" s="663"/>
      <c r="O17" s="663"/>
      <c r="P17" s="663"/>
      <c r="Q17" s="663"/>
      <c r="R17" s="747"/>
    </row>
    <row r="18" spans="2:25" ht="24" customHeight="1" thickBot="1">
      <c r="B18" s="1197"/>
      <c r="C18" s="1198" t="s">
        <v>46</v>
      </c>
      <c r="D18" s="1199"/>
      <c r="E18" s="643" t="s">
        <v>112</v>
      </c>
      <c r="F18" s="664">
        <f>SUM(F15:F17)</f>
        <v>0</v>
      </c>
      <c r="G18" s="665">
        <f t="shared" ref="G18:O18" si="9">SUM(G15:G17)</f>
        <v>0</v>
      </c>
      <c r="H18" s="665">
        <f t="shared" si="9"/>
        <v>0</v>
      </c>
      <c r="I18" s="665">
        <f t="shared" si="9"/>
        <v>0</v>
      </c>
      <c r="J18" s="665">
        <f t="shared" si="9"/>
        <v>0</v>
      </c>
      <c r="K18" s="665">
        <f t="shared" si="9"/>
        <v>0</v>
      </c>
      <c r="L18" s="665">
        <f t="shared" si="9"/>
        <v>0</v>
      </c>
      <c r="M18" s="665">
        <f t="shared" si="9"/>
        <v>0</v>
      </c>
      <c r="N18" s="665">
        <f t="shared" si="9"/>
        <v>0</v>
      </c>
      <c r="O18" s="665">
        <f t="shared" si="9"/>
        <v>0</v>
      </c>
      <c r="P18" s="665">
        <f>SUM(P15:P17)</f>
        <v>0</v>
      </c>
      <c r="Q18" s="665">
        <f>SUM(Q15:Q17)</f>
        <v>0</v>
      </c>
      <c r="R18" s="748">
        <f>SUM(R15:R17)</f>
        <v>0</v>
      </c>
    </row>
    <row r="21" spans="2:25" ht="15" thickBot="1">
      <c r="B21" s="666" t="s">
        <v>423</v>
      </c>
    </row>
    <row r="22" spans="2:25" ht="24" customHeight="1">
      <c r="B22" s="1182"/>
      <c r="C22" s="1125"/>
      <c r="D22" s="1125"/>
      <c r="E22" s="1156"/>
      <c r="F22" s="1148" t="s">
        <v>424</v>
      </c>
      <c r="G22" s="1148"/>
      <c r="H22" s="1183"/>
      <c r="I22" s="1184" t="s">
        <v>425</v>
      </c>
      <c r="J22" s="1148"/>
      <c r="K22" s="1148"/>
      <c r="L22" s="1148"/>
      <c r="M22" s="1148"/>
      <c r="N22" s="1183"/>
      <c r="O22" s="1184" t="s">
        <v>426</v>
      </c>
      <c r="P22" s="1148"/>
      <c r="Q22" s="1183"/>
      <c r="R22" s="1184" t="s">
        <v>427</v>
      </c>
      <c r="S22" s="1148"/>
      <c r="T22" s="1183"/>
      <c r="U22" s="1184" t="s">
        <v>428</v>
      </c>
      <c r="V22" s="1148"/>
      <c r="W22" s="1148"/>
      <c r="X22" s="1149"/>
    </row>
    <row r="23" spans="2:25" ht="24" customHeight="1">
      <c r="B23" s="1185" t="s">
        <v>429</v>
      </c>
      <c r="C23" s="1112"/>
      <c r="D23" s="1112"/>
      <c r="E23" s="1186"/>
      <c r="F23" s="51" t="s">
        <v>430</v>
      </c>
      <c r="G23" s="34" t="s">
        <v>431</v>
      </c>
      <c r="H23" s="34" t="s">
        <v>432</v>
      </c>
      <c r="I23" s="34" t="s">
        <v>433</v>
      </c>
      <c r="J23" s="34" t="s">
        <v>434</v>
      </c>
      <c r="K23" s="34" t="s">
        <v>435</v>
      </c>
      <c r="L23" s="34" t="s">
        <v>436</v>
      </c>
      <c r="M23" s="34" t="s">
        <v>437</v>
      </c>
      <c r="N23" s="34" t="s">
        <v>438</v>
      </c>
      <c r="O23" s="34" t="s">
        <v>439</v>
      </c>
      <c r="P23" s="34" t="s">
        <v>440</v>
      </c>
      <c r="Q23" s="34" t="s">
        <v>441</v>
      </c>
      <c r="R23" s="34" t="s">
        <v>442</v>
      </c>
      <c r="S23" s="34" t="s">
        <v>443</v>
      </c>
      <c r="T23" s="34" t="s">
        <v>444</v>
      </c>
      <c r="U23" s="34" t="s">
        <v>445</v>
      </c>
      <c r="V23" s="34" t="s">
        <v>446</v>
      </c>
      <c r="W23" s="34" t="s">
        <v>447</v>
      </c>
      <c r="X23" s="667" t="s">
        <v>448</v>
      </c>
    </row>
    <row r="24" spans="2:25" ht="24" customHeight="1">
      <c r="B24" s="52"/>
      <c r="C24" s="1144" t="s">
        <v>449</v>
      </c>
      <c r="D24" s="1145"/>
      <c r="E24" s="661" t="s">
        <v>112</v>
      </c>
      <c r="F24" s="668">
        <v>18</v>
      </c>
      <c r="G24" s="669">
        <v>20</v>
      </c>
      <c r="H24" s="669">
        <v>25.4</v>
      </c>
      <c r="I24" s="669">
        <v>35.700000000000003</v>
      </c>
      <c r="J24" s="669">
        <v>24.4</v>
      </c>
      <c r="K24" s="669">
        <v>27.7</v>
      </c>
      <c r="L24" s="669">
        <v>30.4</v>
      </c>
      <c r="M24" s="669">
        <v>32.700000000000003</v>
      </c>
      <c r="N24" s="669">
        <v>41.5</v>
      </c>
      <c r="O24" s="669">
        <v>46.2</v>
      </c>
      <c r="P24" s="669">
        <v>40.700000000000003</v>
      </c>
      <c r="Q24" s="669">
        <v>57.6</v>
      </c>
      <c r="R24" s="669">
        <v>48.8</v>
      </c>
      <c r="S24" s="669">
        <v>39.299999999999997</v>
      </c>
      <c r="T24" s="669">
        <v>34.6</v>
      </c>
      <c r="U24" s="669">
        <v>101.3</v>
      </c>
      <c r="V24" s="669">
        <v>101.3</v>
      </c>
      <c r="W24" s="669">
        <v>101.3</v>
      </c>
      <c r="X24" s="670">
        <v>101.3</v>
      </c>
    </row>
    <row r="25" spans="2:25" ht="24" customHeight="1">
      <c r="B25" s="52"/>
      <c r="C25" s="1144" t="s">
        <v>450</v>
      </c>
      <c r="D25" s="1145"/>
      <c r="E25" s="661" t="s">
        <v>112</v>
      </c>
      <c r="F25" s="668"/>
      <c r="G25" s="669"/>
      <c r="H25" s="669"/>
      <c r="I25" s="669"/>
      <c r="J25" s="669"/>
      <c r="K25" s="669"/>
      <c r="L25" s="669"/>
      <c r="M25" s="669"/>
      <c r="N25" s="669"/>
      <c r="O25" s="669"/>
      <c r="P25" s="669"/>
      <c r="Q25" s="669"/>
      <c r="R25" s="669"/>
      <c r="S25" s="669"/>
      <c r="T25" s="669"/>
      <c r="U25" s="669">
        <v>79.7</v>
      </c>
      <c r="V25" s="669"/>
      <c r="W25" s="669"/>
      <c r="X25" s="670"/>
    </row>
    <row r="26" spans="2:25" ht="24" customHeight="1">
      <c r="B26" s="52"/>
      <c r="C26" s="1144" t="s">
        <v>451</v>
      </c>
      <c r="D26" s="1145"/>
      <c r="E26" s="661" t="s">
        <v>112</v>
      </c>
      <c r="F26" s="668"/>
      <c r="G26" s="669"/>
      <c r="H26" s="669"/>
      <c r="I26" s="669"/>
      <c r="J26" s="669"/>
      <c r="K26" s="669"/>
      <c r="L26" s="669"/>
      <c r="M26" s="669"/>
      <c r="N26" s="669"/>
      <c r="O26" s="669"/>
      <c r="P26" s="669"/>
      <c r="Q26" s="669"/>
      <c r="R26" s="669"/>
      <c r="S26" s="669"/>
      <c r="T26" s="669"/>
      <c r="U26" s="669">
        <v>141.5</v>
      </c>
      <c r="V26" s="669">
        <v>141.5</v>
      </c>
      <c r="W26" s="669">
        <v>141.5</v>
      </c>
      <c r="X26" s="670">
        <v>141.5</v>
      </c>
    </row>
    <row r="27" spans="2:25" ht="24" customHeight="1">
      <c r="B27" s="671"/>
      <c r="C27" s="1144" t="s">
        <v>452</v>
      </c>
      <c r="D27" s="1145"/>
      <c r="E27" s="661" t="s">
        <v>112</v>
      </c>
      <c r="F27" s="668"/>
      <c r="G27" s="669"/>
      <c r="H27" s="669"/>
      <c r="I27" s="669"/>
      <c r="J27" s="669"/>
      <c r="K27" s="669"/>
      <c r="L27" s="669"/>
      <c r="M27" s="669"/>
      <c r="N27" s="669"/>
      <c r="O27" s="669"/>
      <c r="P27" s="669"/>
      <c r="Q27" s="669"/>
      <c r="R27" s="669"/>
      <c r="S27" s="669"/>
      <c r="T27" s="669"/>
      <c r="U27" s="669">
        <v>41.9</v>
      </c>
      <c r="V27" s="669"/>
      <c r="W27" s="669"/>
      <c r="X27" s="670"/>
    </row>
    <row r="28" spans="2:25" ht="24" customHeight="1" thickBot="1">
      <c r="B28" s="1179" t="s">
        <v>46</v>
      </c>
      <c r="C28" s="1180"/>
      <c r="D28" s="1180"/>
      <c r="E28" s="1181"/>
      <c r="F28" s="672">
        <f>SUM(F24:F27)</f>
        <v>18</v>
      </c>
      <c r="G28" s="673">
        <f t="shared" ref="G28:X28" si="10">SUM(G24:G27)</f>
        <v>20</v>
      </c>
      <c r="H28" s="673">
        <f t="shared" si="10"/>
        <v>25.4</v>
      </c>
      <c r="I28" s="673">
        <f t="shared" si="10"/>
        <v>35.700000000000003</v>
      </c>
      <c r="J28" s="673">
        <f t="shared" si="10"/>
        <v>24.4</v>
      </c>
      <c r="K28" s="673">
        <f t="shared" si="10"/>
        <v>27.7</v>
      </c>
      <c r="L28" s="673">
        <f t="shared" si="10"/>
        <v>30.4</v>
      </c>
      <c r="M28" s="673">
        <f t="shared" si="10"/>
        <v>32.700000000000003</v>
      </c>
      <c r="N28" s="673">
        <f t="shared" si="10"/>
        <v>41.5</v>
      </c>
      <c r="O28" s="673">
        <f t="shared" si="10"/>
        <v>46.2</v>
      </c>
      <c r="P28" s="673">
        <f t="shared" si="10"/>
        <v>40.700000000000003</v>
      </c>
      <c r="Q28" s="673">
        <f t="shared" si="10"/>
        <v>57.6</v>
      </c>
      <c r="R28" s="673">
        <f t="shared" si="10"/>
        <v>48.8</v>
      </c>
      <c r="S28" s="673">
        <f t="shared" si="10"/>
        <v>39.299999999999997</v>
      </c>
      <c r="T28" s="673">
        <f t="shared" si="10"/>
        <v>34.6</v>
      </c>
      <c r="U28" s="673">
        <f t="shared" si="10"/>
        <v>364.4</v>
      </c>
      <c r="V28" s="673">
        <f t="shared" si="10"/>
        <v>242.8</v>
      </c>
      <c r="W28" s="673">
        <f t="shared" si="10"/>
        <v>242.8</v>
      </c>
      <c r="X28" s="674">
        <f t="shared" si="10"/>
        <v>242.8</v>
      </c>
      <c r="Y28" s="675"/>
    </row>
    <row r="29" spans="2:25">
      <c r="B29" s="18" t="s">
        <v>453</v>
      </c>
    </row>
    <row r="30" spans="2:25">
      <c r="B30" s="18"/>
    </row>
  </sheetData>
  <mergeCells count="28">
    <mergeCell ref="B2:E2"/>
    <mergeCell ref="B3:B12"/>
    <mergeCell ref="C3:D3"/>
    <mergeCell ref="C4:D4"/>
    <mergeCell ref="C5:D5"/>
    <mergeCell ref="C6:D6"/>
    <mergeCell ref="C7:D7"/>
    <mergeCell ref="C8:D8"/>
    <mergeCell ref="C9:D9"/>
    <mergeCell ref="C10:D10"/>
    <mergeCell ref="R22:T22"/>
    <mergeCell ref="U22:X22"/>
    <mergeCell ref="C11:D11"/>
    <mergeCell ref="C12:D12"/>
    <mergeCell ref="B13:E13"/>
    <mergeCell ref="B14:E14"/>
    <mergeCell ref="B15:B18"/>
    <mergeCell ref="C18:D18"/>
    <mergeCell ref="B28:E28"/>
    <mergeCell ref="B22:E22"/>
    <mergeCell ref="F22:H22"/>
    <mergeCell ref="I22:N22"/>
    <mergeCell ref="O22:Q22"/>
    <mergeCell ref="B23:E23"/>
    <mergeCell ref="C24:D24"/>
    <mergeCell ref="C25:D25"/>
    <mergeCell ref="C26:D26"/>
    <mergeCell ref="C27:D2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sheetPr>
  <dimension ref="B1:T89"/>
  <sheetViews>
    <sheetView showGridLines="0" topLeftCell="A61" workbookViewId="0">
      <selection activeCell="L80" sqref="L80"/>
    </sheetView>
  </sheetViews>
  <sheetFormatPr defaultColWidth="9" defaultRowHeight="14.25"/>
  <cols>
    <col min="1" max="1" width="2.375" style="1" customWidth="1"/>
    <col min="2" max="4" width="2.625" style="1" customWidth="1"/>
    <col min="5" max="5" width="17" style="1" customWidth="1"/>
    <col min="6" max="6" width="7.375" style="1" customWidth="1"/>
    <col min="7" max="19" width="10.625" style="6" customWidth="1"/>
    <col min="20" max="16384" width="9" style="1"/>
  </cols>
  <sheetData>
    <row r="1" spans="2:20" ht="15" thickBot="1"/>
    <row r="2" spans="2:20" ht="15" thickBot="1">
      <c r="B2" s="1223" t="s">
        <v>637</v>
      </c>
      <c r="C2" s="1224"/>
      <c r="D2" s="1224"/>
      <c r="E2" s="1224"/>
      <c r="F2" s="1225"/>
      <c r="G2" s="79">
        <f>'入力④（前提条件）'!E3</f>
        <v>0</v>
      </c>
      <c r="H2" s="7" t="s">
        <v>0</v>
      </c>
    </row>
    <row r="3" spans="2:20" ht="15" thickBot="1"/>
    <row r="4" spans="2:20" ht="15" thickBot="1">
      <c r="B4" s="1223"/>
      <c r="C4" s="1224"/>
      <c r="D4" s="1224"/>
      <c r="E4" s="1224"/>
      <c r="F4" s="1225"/>
      <c r="G4" s="952">
        <f>G2</f>
        <v>0</v>
      </c>
      <c r="H4" s="953">
        <f t="shared" ref="H4:S4" si="0">G4+1</f>
        <v>1</v>
      </c>
      <c r="I4" s="953">
        <f t="shared" si="0"/>
        <v>2</v>
      </c>
      <c r="J4" s="953">
        <f t="shared" si="0"/>
        <v>3</v>
      </c>
      <c r="K4" s="953">
        <f t="shared" si="0"/>
        <v>4</v>
      </c>
      <c r="L4" s="953">
        <f t="shared" si="0"/>
        <v>5</v>
      </c>
      <c r="M4" s="953">
        <f t="shared" si="0"/>
        <v>6</v>
      </c>
      <c r="N4" s="953">
        <f t="shared" si="0"/>
        <v>7</v>
      </c>
      <c r="O4" s="953">
        <f t="shared" si="0"/>
        <v>8</v>
      </c>
      <c r="P4" s="954">
        <f t="shared" si="0"/>
        <v>9</v>
      </c>
      <c r="Q4" s="953">
        <f t="shared" si="0"/>
        <v>10</v>
      </c>
      <c r="R4" s="953">
        <f t="shared" si="0"/>
        <v>11</v>
      </c>
      <c r="S4" s="955">
        <f t="shared" si="0"/>
        <v>12</v>
      </c>
    </row>
    <row r="5" spans="2:20" ht="24" customHeight="1">
      <c r="B5" s="1213" t="s">
        <v>1</v>
      </c>
      <c r="C5" s="1210" t="s">
        <v>2</v>
      </c>
      <c r="D5" s="1211"/>
      <c r="E5" s="1211"/>
      <c r="F5" s="410" t="s">
        <v>157</v>
      </c>
      <c r="G5" s="456">
        <f>'入力④（前提条件）'!E8</f>
        <v>0</v>
      </c>
      <c r="H5" s="457">
        <f>G5</f>
        <v>0</v>
      </c>
      <c r="I5" s="457">
        <f t="shared" ref="I5:S7" si="1">H5</f>
        <v>0</v>
      </c>
      <c r="J5" s="457">
        <f t="shared" si="1"/>
        <v>0</v>
      </c>
      <c r="K5" s="457">
        <f t="shared" si="1"/>
        <v>0</v>
      </c>
      <c r="L5" s="457">
        <f t="shared" si="1"/>
        <v>0</v>
      </c>
      <c r="M5" s="457">
        <f t="shared" si="1"/>
        <v>0</v>
      </c>
      <c r="N5" s="457">
        <f t="shared" si="1"/>
        <v>0</v>
      </c>
      <c r="O5" s="457">
        <f t="shared" si="1"/>
        <v>0</v>
      </c>
      <c r="P5" s="458">
        <f t="shared" si="1"/>
        <v>0</v>
      </c>
      <c r="Q5" s="457">
        <f t="shared" si="1"/>
        <v>0</v>
      </c>
      <c r="R5" s="457">
        <f t="shared" si="1"/>
        <v>0</v>
      </c>
      <c r="S5" s="459">
        <f t="shared" si="1"/>
        <v>0</v>
      </c>
      <c r="T5" s="455">
        <f t="shared" ref="T5" si="2">S5</f>
        <v>0</v>
      </c>
    </row>
    <row r="6" spans="2:20" ht="24" customHeight="1">
      <c r="B6" s="1173"/>
      <c r="C6" s="1113" t="s">
        <v>29</v>
      </c>
      <c r="D6" s="1145"/>
      <c r="E6" s="1145"/>
      <c r="F6" s="3" t="s">
        <v>24</v>
      </c>
      <c r="G6" s="11">
        <f>IFERROR((G5-60)/(G5)*100,)</f>
        <v>0</v>
      </c>
      <c r="H6" s="12">
        <f t="shared" ref="H6:S6" si="3">IFERROR((H5-60)/(H5)*100,)</f>
        <v>0</v>
      </c>
      <c r="I6" s="12">
        <f t="shared" si="3"/>
        <v>0</v>
      </c>
      <c r="J6" s="12">
        <f t="shared" si="3"/>
        <v>0</v>
      </c>
      <c r="K6" s="12">
        <f t="shared" si="3"/>
        <v>0</v>
      </c>
      <c r="L6" s="12">
        <f t="shared" si="3"/>
        <v>0</v>
      </c>
      <c r="M6" s="12">
        <f t="shared" si="3"/>
        <v>0</v>
      </c>
      <c r="N6" s="12">
        <f t="shared" si="3"/>
        <v>0</v>
      </c>
      <c r="O6" s="12">
        <f t="shared" si="3"/>
        <v>0</v>
      </c>
      <c r="P6" s="412">
        <f t="shared" si="3"/>
        <v>0</v>
      </c>
      <c r="Q6" s="12">
        <f t="shared" si="3"/>
        <v>0</v>
      </c>
      <c r="R6" s="12">
        <f t="shared" si="3"/>
        <v>0</v>
      </c>
      <c r="S6" s="430">
        <f t="shared" si="3"/>
        <v>0</v>
      </c>
      <c r="T6" s="455">
        <f t="shared" ref="T6" si="4">IFERROR((T5-60)/(T5)*100,)</f>
        <v>0</v>
      </c>
    </row>
    <row r="7" spans="2:20" ht="24" customHeight="1">
      <c r="B7" s="1173"/>
      <c r="C7" s="1113" t="s">
        <v>6</v>
      </c>
      <c r="D7" s="1145"/>
      <c r="E7" s="1145"/>
      <c r="F7" s="3" t="s">
        <v>23</v>
      </c>
      <c r="G7" s="13">
        <f>'入力④（前提条件）'!E9</f>
        <v>24</v>
      </c>
      <c r="H7" s="10">
        <f>G7</f>
        <v>24</v>
      </c>
      <c r="I7" s="10">
        <f t="shared" si="1"/>
        <v>24</v>
      </c>
      <c r="J7" s="10">
        <f t="shared" si="1"/>
        <v>24</v>
      </c>
      <c r="K7" s="10">
        <f t="shared" si="1"/>
        <v>24</v>
      </c>
      <c r="L7" s="10">
        <f t="shared" si="1"/>
        <v>24</v>
      </c>
      <c r="M7" s="10">
        <f t="shared" si="1"/>
        <v>24</v>
      </c>
      <c r="N7" s="10">
        <f t="shared" si="1"/>
        <v>24</v>
      </c>
      <c r="O7" s="10">
        <f t="shared" si="1"/>
        <v>24</v>
      </c>
      <c r="P7" s="188">
        <f t="shared" si="1"/>
        <v>24</v>
      </c>
      <c r="Q7" s="10">
        <f t="shared" si="1"/>
        <v>24</v>
      </c>
      <c r="R7" s="10">
        <f t="shared" si="1"/>
        <v>24</v>
      </c>
      <c r="S7" s="431">
        <f t="shared" si="1"/>
        <v>24</v>
      </c>
      <c r="T7" s="455">
        <f t="shared" ref="T7" si="5">S7</f>
        <v>24</v>
      </c>
    </row>
    <row r="8" spans="2:20" ht="24" customHeight="1">
      <c r="B8" s="1173"/>
      <c r="C8" s="1113" t="s">
        <v>9</v>
      </c>
      <c r="D8" s="1145"/>
      <c r="E8" s="1145"/>
      <c r="F8" s="3" t="s">
        <v>25</v>
      </c>
      <c r="G8" s="14">
        <f>IFERROR(365/G5*(100-G18),0)</f>
        <v>0</v>
      </c>
      <c r="H8" s="9">
        <f t="shared" ref="H8:S8" si="6">IFERROR(365/H5*(100-H18),0)</f>
        <v>0</v>
      </c>
      <c r="I8" s="9">
        <f t="shared" si="6"/>
        <v>0</v>
      </c>
      <c r="J8" s="9">
        <f t="shared" si="6"/>
        <v>0</v>
      </c>
      <c r="K8" s="9">
        <f t="shared" si="6"/>
        <v>0</v>
      </c>
      <c r="L8" s="9">
        <f t="shared" si="6"/>
        <v>0</v>
      </c>
      <c r="M8" s="9">
        <f t="shared" si="6"/>
        <v>0</v>
      </c>
      <c r="N8" s="9">
        <f t="shared" si="6"/>
        <v>0</v>
      </c>
      <c r="O8" s="9">
        <f t="shared" si="6"/>
        <v>0</v>
      </c>
      <c r="P8" s="413">
        <f t="shared" si="6"/>
        <v>0</v>
      </c>
      <c r="Q8" s="9">
        <f t="shared" si="6"/>
        <v>0</v>
      </c>
      <c r="R8" s="9">
        <f t="shared" si="6"/>
        <v>0</v>
      </c>
      <c r="S8" s="432">
        <f t="shared" si="6"/>
        <v>0</v>
      </c>
      <c r="T8" s="455">
        <f t="shared" ref="T8" si="7">IFERROR(365/T5*(100-T18),0)</f>
        <v>0</v>
      </c>
    </row>
    <row r="9" spans="2:20" ht="24" customHeight="1">
      <c r="B9" s="1173"/>
      <c r="C9" s="1113" t="s">
        <v>30</v>
      </c>
      <c r="D9" s="1145"/>
      <c r="E9" s="1145"/>
      <c r="F9" s="2" t="s">
        <v>22</v>
      </c>
      <c r="G9" s="14">
        <f>ROUNDDOWN((H20+H21+H22+H23)*G8/100,0)+G31+G32</f>
        <v>0</v>
      </c>
      <c r="H9" s="9">
        <f t="shared" ref="H9:R9" si="8">ROUNDDOWN((I20+I21+I22+I23)*H8/100,0)+H31+H32</f>
        <v>-1</v>
      </c>
      <c r="I9" s="9">
        <f t="shared" si="8"/>
        <v>-1</v>
      </c>
      <c r="J9" s="9">
        <f t="shared" si="8"/>
        <v>-1</v>
      </c>
      <c r="K9" s="9">
        <f t="shared" si="8"/>
        <v>-1</v>
      </c>
      <c r="L9" s="9">
        <f t="shared" si="8"/>
        <v>-1</v>
      </c>
      <c r="M9" s="9">
        <f t="shared" si="8"/>
        <v>-1</v>
      </c>
      <c r="N9" s="9">
        <f t="shared" si="8"/>
        <v>-1</v>
      </c>
      <c r="O9" s="9">
        <f t="shared" si="8"/>
        <v>-1</v>
      </c>
      <c r="P9" s="413">
        <f t="shared" si="8"/>
        <v>-1</v>
      </c>
      <c r="Q9" s="9">
        <f t="shared" si="8"/>
        <v>-1</v>
      </c>
      <c r="R9" s="9">
        <f t="shared" si="8"/>
        <v>-1</v>
      </c>
      <c r="S9" s="432">
        <f>ROUNDDOWN((T20+T21+T22+T23)*S8/100,0)+S31+S32</f>
        <v>-1</v>
      </c>
      <c r="T9" s="455">
        <f>ROUNDDOWN((U20+U21+U22+U23)*T8/100,0)+T31+T32</f>
        <v>-1</v>
      </c>
    </row>
    <row r="10" spans="2:20" ht="24" customHeight="1">
      <c r="B10" s="1173"/>
      <c r="C10" s="404"/>
      <c r="D10" s="1113" t="s">
        <v>33</v>
      </c>
      <c r="E10" s="1145"/>
      <c r="F10" s="2" t="s">
        <v>22</v>
      </c>
      <c r="G10" s="14">
        <f t="shared" ref="G10" si="9">ROUNDDOWN((G9-G31)*(100-G14-G17)/100*G11/100,0)+G31*(100-G13-G16)/100*G11/100</f>
        <v>0</v>
      </c>
      <c r="H10" s="9">
        <f>ROUNDDOWN((H9-H31)*(100-H14-H17)/100*H11/100,0)+H31*(100-H13-H16)/100*H11/100</f>
        <v>0</v>
      </c>
      <c r="I10" s="187">
        <f t="shared" ref="I10:S10" si="10">ROUNDDOWN((I9-I31)*(100-I14-I17)/100*I11/100,0)+I31*(100-I13-I16)/100*I11/100</f>
        <v>0</v>
      </c>
      <c r="J10" s="187">
        <f t="shared" si="10"/>
        <v>0</v>
      </c>
      <c r="K10" s="187">
        <f t="shared" si="10"/>
        <v>0</v>
      </c>
      <c r="L10" s="187">
        <f t="shared" si="10"/>
        <v>0</v>
      </c>
      <c r="M10" s="187">
        <f t="shared" si="10"/>
        <v>0</v>
      </c>
      <c r="N10" s="187">
        <f t="shared" si="10"/>
        <v>0</v>
      </c>
      <c r="O10" s="187">
        <f t="shared" si="10"/>
        <v>0</v>
      </c>
      <c r="P10" s="413">
        <f t="shared" si="10"/>
        <v>0</v>
      </c>
      <c r="Q10" s="9">
        <f t="shared" si="10"/>
        <v>0</v>
      </c>
      <c r="R10" s="9">
        <f t="shared" si="10"/>
        <v>0</v>
      </c>
      <c r="S10" s="432">
        <f t="shared" si="10"/>
        <v>0</v>
      </c>
      <c r="T10" s="455">
        <f t="shared" ref="T10" si="11">ROUNDDOWN((T9-T31)*(100-T14-T17)/100*T11/100,0)+T31*(100-T13-T16)/100*T11/100</f>
        <v>0</v>
      </c>
    </row>
    <row r="11" spans="2:20" ht="24" customHeight="1">
      <c r="B11" s="1173"/>
      <c r="C11" s="1113" t="s">
        <v>10</v>
      </c>
      <c r="D11" s="1145"/>
      <c r="E11" s="1145"/>
      <c r="F11" s="3" t="s">
        <v>25</v>
      </c>
      <c r="G11" s="13">
        <f>'入力④（前提条件）'!E10</f>
        <v>50</v>
      </c>
      <c r="H11" s="188">
        <f>G11</f>
        <v>50</v>
      </c>
      <c r="I11" s="10">
        <f t="shared" ref="I11:S11" si="12">H11</f>
        <v>50</v>
      </c>
      <c r="J11" s="10">
        <f t="shared" si="12"/>
        <v>50</v>
      </c>
      <c r="K11" s="10">
        <f t="shared" si="12"/>
        <v>50</v>
      </c>
      <c r="L11" s="10">
        <f t="shared" si="12"/>
        <v>50</v>
      </c>
      <c r="M11" s="10">
        <f t="shared" si="12"/>
        <v>50</v>
      </c>
      <c r="N11" s="10">
        <f t="shared" si="12"/>
        <v>50</v>
      </c>
      <c r="O11" s="10">
        <f t="shared" si="12"/>
        <v>50</v>
      </c>
      <c r="P11" s="188">
        <f t="shared" si="12"/>
        <v>50</v>
      </c>
      <c r="Q11" s="10">
        <f t="shared" si="12"/>
        <v>50</v>
      </c>
      <c r="R11" s="10">
        <f t="shared" si="12"/>
        <v>50</v>
      </c>
      <c r="S11" s="431">
        <f t="shared" si="12"/>
        <v>50</v>
      </c>
      <c r="T11" s="455">
        <f t="shared" ref="T11" si="13">S11</f>
        <v>50</v>
      </c>
    </row>
    <row r="12" spans="2:20" ht="24" customHeight="1">
      <c r="B12" s="1173"/>
      <c r="C12" s="1113" t="s">
        <v>282</v>
      </c>
      <c r="D12" s="1145"/>
      <c r="E12" s="1145"/>
      <c r="F12" s="3" t="s">
        <v>25</v>
      </c>
      <c r="G12" s="14">
        <f>IFERROR((ROUNDDOWN((G9-G31-G32)*G14/100,0)+ROUNDDOWN((G31+G32)*G13/100,0))/G9*100,0)</f>
        <v>0</v>
      </c>
      <c r="H12" s="413">
        <f t="shared" ref="H12:S12" si="14">IFERROR((ROUNDDOWN((H9-H31-H32)*H14/100,0)+ROUNDDOWN((H31+H32)*H13/100,0))/H9*100,0)</f>
        <v>100</v>
      </c>
      <c r="I12" s="9">
        <f t="shared" si="14"/>
        <v>100</v>
      </c>
      <c r="J12" s="9">
        <f t="shared" si="14"/>
        <v>100</v>
      </c>
      <c r="K12" s="9">
        <f t="shared" si="14"/>
        <v>100</v>
      </c>
      <c r="L12" s="9">
        <f t="shared" si="14"/>
        <v>100</v>
      </c>
      <c r="M12" s="9">
        <f t="shared" si="14"/>
        <v>100</v>
      </c>
      <c r="N12" s="9">
        <f t="shared" si="14"/>
        <v>100</v>
      </c>
      <c r="O12" s="9">
        <f t="shared" si="14"/>
        <v>100</v>
      </c>
      <c r="P12" s="413">
        <f t="shared" si="14"/>
        <v>100</v>
      </c>
      <c r="Q12" s="9">
        <f t="shared" si="14"/>
        <v>100</v>
      </c>
      <c r="R12" s="9">
        <f t="shared" si="14"/>
        <v>100</v>
      </c>
      <c r="S12" s="432">
        <f t="shared" si="14"/>
        <v>100</v>
      </c>
      <c r="T12" s="455">
        <f t="shared" ref="T12" si="15">IFERROR((ROUNDDOWN((T9-T31-T32)*T14/100,0)+ROUNDDOWN((T31+T32)*T13/100,0))/T9*100,0)</f>
        <v>100</v>
      </c>
    </row>
    <row r="13" spans="2:20" ht="24" customHeight="1">
      <c r="B13" s="1173"/>
      <c r="C13" s="406"/>
      <c r="D13" s="1113" t="s">
        <v>280</v>
      </c>
      <c r="E13" s="1145"/>
      <c r="F13" s="3" t="s">
        <v>25</v>
      </c>
      <c r="G13" s="13">
        <f>'入力④（前提条件）'!E11</f>
        <v>100</v>
      </c>
      <c r="H13" s="188">
        <f t="shared" ref="H13:S13" si="16">G13</f>
        <v>100</v>
      </c>
      <c r="I13" s="10">
        <f t="shared" si="16"/>
        <v>100</v>
      </c>
      <c r="J13" s="10">
        <f t="shared" si="16"/>
        <v>100</v>
      </c>
      <c r="K13" s="10">
        <f t="shared" si="16"/>
        <v>100</v>
      </c>
      <c r="L13" s="10">
        <f t="shared" si="16"/>
        <v>100</v>
      </c>
      <c r="M13" s="10">
        <f t="shared" si="16"/>
        <v>100</v>
      </c>
      <c r="N13" s="10">
        <f t="shared" si="16"/>
        <v>100</v>
      </c>
      <c r="O13" s="10">
        <f t="shared" si="16"/>
        <v>100</v>
      </c>
      <c r="P13" s="188">
        <f t="shared" si="16"/>
        <v>100</v>
      </c>
      <c r="Q13" s="10">
        <f t="shared" si="16"/>
        <v>100</v>
      </c>
      <c r="R13" s="10">
        <f t="shared" si="16"/>
        <v>100</v>
      </c>
      <c r="S13" s="431">
        <f t="shared" si="16"/>
        <v>100</v>
      </c>
      <c r="T13" s="455">
        <f t="shared" ref="T13" si="17">S13</f>
        <v>100</v>
      </c>
    </row>
    <row r="14" spans="2:20" ht="24" customHeight="1">
      <c r="B14" s="1173"/>
      <c r="C14" s="406"/>
      <c r="D14" s="1113" t="s">
        <v>281</v>
      </c>
      <c r="E14" s="1145"/>
      <c r="F14" s="3" t="s">
        <v>25</v>
      </c>
      <c r="G14" s="13">
        <f>'入力④（前提条件）'!E12</f>
        <v>0</v>
      </c>
      <c r="H14" s="188">
        <f t="shared" ref="H14:S14" si="18">G14</f>
        <v>0</v>
      </c>
      <c r="I14" s="10">
        <f t="shared" si="18"/>
        <v>0</v>
      </c>
      <c r="J14" s="10">
        <f t="shared" si="18"/>
        <v>0</v>
      </c>
      <c r="K14" s="10">
        <f t="shared" si="18"/>
        <v>0</v>
      </c>
      <c r="L14" s="10">
        <f t="shared" si="18"/>
        <v>0</v>
      </c>
      <c r="M14" s="10">
        <f t="shared" si="18"/>
        <v>0</v>
      </c>
      <c r="N14" s="10">
        <f t="shared" si="18"/>
        <v>0</v>
      </c>
      <c r="O14" s="10">
        <f t="shared" si="18"/>
        <v>0</v>
      </c>
      <c r="P14" s="188">
        <f t="shared" si="18"/>
        <v>0</v>
      </c>
      <c r="Q14" s="10">
        <f t="shared" si="18"/>
        <v>0</v>
      </c>
      <c r="R14" s="10">
        <f t="shared" si="18"/>
        <v>0</v>
      </c>
      <c r="S14" s="431">
        <f t="shared" si="18"/>
        <v>0</v>
      </c>
      <c r="T14" s="455">
        <f t="shared" ref="T14" si="19">S14</f>
        <v>0</v>
      </c>
    </row>
    <row r="15" spans="2:20" ht="24" customHeight="1">
      <c r="B15" s="1173"/>
      <c r="C15" s="1113" t="s">
        <v>275</v>
      </c>
      <c r="D15" s="1145"/>
      <c r="E15" s="1145"/>
      <c r="F15" s="3" t="s">
        <v>25</v>
      </c>
      <c r="G15" s="14">
        <f>IFERROR((ROUNDDOWN((G9-G31-G32)*G17/100,0)+ROUNDDOWN((G31+G32)*G16/100,0))/G9*100,0)</f>
        <v>0</v>
      </c>
      <c r="H15" s="413">
        <f t="shared" ref="H15:S15" si="20">IFERROR((ROUNDDOWN((H9-H31-H32)*H17/100,0)+ROUNDDOWN((H31+H32)*H16/100,0))/H9*100,0)</f>
        <v>0</v>
      </c>
      <c r="I15" s="9">
        <f t="shared" si="20"/>
        <v>0</v>
      </c>
      <c r="J15" s="9">
        <f t="shared" si="20"/>
        <v>0</v>
      </c>
      <c r="K15" s="9">
        <f t="shared" si="20"/>
        <v>0</v>
      </c>
      <c r="L15" s="9">
        <f t="shared" si="20"/>
        <v>0</v>
      </c>
      <c r="M15" s="9">
        <f t="shared" si="20"/>
        <v>0</v>
      </c>
      <c r="N15" s="9">
        <f t="shared" si="20"/>
        <v>0</v>
      </c>
      <c r="O15" s="9">
        <f t="shared" si="20"/>
        <v>0</v>
      </c>
      <c r="P15" s="413">
        <f t="shared" si="20"/>
        <v>0</v>
      </c>
      <c r="Q15" s="9">
        <f t="shared" si="20"/>
        <v>0</v>
      </c>
      <c r="R15" s="9">
        <f t="shared" si="20"/>
        <v>0</v>
      </c>
      <c r="S15" s="432">
        <f t="shared" si="20"/>
        <v>0</v>
      </c>
      <c r="T15" s="455">
        <f t="shared" ref="T15" si="21">IFERROR((ROUNDDOWN((T9-T31-T32)*T17/100,0)+ROUNDDOWN((T31+T32)*T16/100,0))/T9*100,0)</f>
        <v>0</v>
      </c>
    </row>
    <row r="16" spans="2:20" ht="24" customHeight="1">
      <c r="B16" s="1173"/>
      <c r="C16" s="406"/>
      <c r="D16" s="1113" t="s">
        <v>280</v>
      </c>
      <c r="E16" s="1145"/>
      <c r="F16" s="3" t="s">
        <v>25</v>
      </c>
      <c r="G16" s="476"/>
      <c r="H16" s="470">
        <f t="shared" ref="H16:S16" si="22">G16</f>
        <v>0</v>
      </c>
      <c r="I16" s="469">
        <f t="shared" si="22"/>
        <v>0</v>
      </c>
      <c r="J16" s="469">
        <f t="shared" si="22"/>
        <v>0</v>
      </c>
      <c r="K16" s="469">
        <f t="shared" si="22"/>
        <v>0</v>
      </c>
      <c r="L16" s="469">
        <f t="shared" si="22"/>
        <v>0</v>
      </c>
      <c r="M16" s="469">
        <f t="shared" si="22"/>
        <v>0</v>
      </c>
      <c r="N16" s="469">
        <f t="shared" si="22"/>
        <v>0</v>
      </c>
      <c r="O16" s="469">
        <f t="shared" si="22"/>
        <v>0</v>
      </c>
      <c r="P16" s="470">
        <f t="shared" si="22"/>
        <v>0</v>
      </c>
      <c r="Q16" s="469">
        <f t="shared" si="22"/>
        <v>0</v>
      </c>
      <c r="R16" s="469">
        <f t="shared" si="22"/>
        <v>0</v>
      </c>
      <c r="S16" s="471">
        <f t="shared" si="22"/>
        <v>0</v>
      </c>
      <c r="T16" s="455">
        <f t="shared" ref="T16" si="23">S16</f>
        <v>0</v>
      </c>
    </row>
    <row r="17" spans="2:20" ht="24" customHeight="1">
      <c r="B17" s="1173"/>
      <c r="C17" s="406"/>
      <c r="D17" s="1113" t="s">
        <v>281</v>
      </c>
      <c r="E17" s="1145"/>
      <c r="F17" s="3" t="s">
        <v>25</v>
      </c>
      <c r="G17" s="476"/>
      <c r="H17" s="470">
        <f t="shared" ref="H17:S17" si="24">G17</f>
        <v>0</v>
      </c>
      <c r="I17" s="469">
        <f t="shared" si="24"/>
        <v>0</v>
      </c>
      <c r="J17" s="469">
        <f t="shared" si="24"/>
        <v>0</v>
      </c>
      <c r="K17" s="469">
        <f t="shared" si="24"/>
        <v>0</v>
      </c>
      <c r="L17" s="469">
        <f t="shared" si="24"/>
        <v>0</v>
      </c>
      <c r="M17" s="469">
        <f t="shared" si="24"/>
        <v>0</v>
      </c>
      <c r="N17" s="469">
        <f t="shared" si="24"/>
        <v>0</v>
      </c>
      <c r="O17" s="469">
        <f t="shared" si="24"/>
        <v>0</v>
      </c>
      <c r="P17" s="470">
        <f t="shared" si="24"/>
        <v>0</v>
      </c>
      <c r="Q17" s="469">
        <f t="shared" si="24"/>
        <v>0</v>
      </c>
      <c r="R17" s="469">
        <f t="shared" si="24"/>
        <v>0</v>
      </c>
      <c r="S17" s="471">
        <f t="shared" si="24"/>
        <v>0</v>
      </c>
      <c r="T17" s="455">
        <f t="shared" ref="T17" si="25">S17</f>
        <v>0</v>
      </c>
    </row>
    <row r="18" spans="2:20" ht="24" customHeight="1">
      <c r="B18" s="1214"/>
      <c r="C18" s="1113" t="s">
        <v>40</v>
      </c>
      <c r="D18" s="1145"/>
      <c r="E18" s="1145"/>
      <c r="F18" s="2" t="s">
        <v>25</v>
      </c>
      <c r="G18" s="476"/>
      <c r="H18" s="469">
        <f t="shared" ref="H18:S18" si="26">G18</f>
        <v>0</v>
      </c>
      <c r="I18" s="469">
        <f t="shared" si="26"/>
        <v>0</v>
      </c>
      <c r="J18" s="469">
        <f t="shared" si="26"/>
        <v>0</v>
      </c>
      <c r="K18" s="469">
        <f t="shared" si="26"/>
        <v>0</v>
      </c>
      <c r="L18" s="469">
        <f t="shared" si="26"/>
        <v>0</v>
      </c>
      <c r="M18" s="469">
        <f t="shared" si="26"/>
        <v>0</v>
      </c>
      <c r="N18" s="469">
        <f t="shared" si="26"/>
        <v>0</v>
      </c>
      <c r="O18" s="469">
        <f t="shared" si="26"/>
        <v>0</v>
      </c>
      <c r="P18" s="470">
        <f t="shared" si="26"/>
        <v>0</v>
      </c>
      <c r="Q18" s="469">
        <f t="shared" si="26"/>
        <v>0</v>
      </c>
      <c r="R18" s="469">
        <f t="shared" si="26"/>
        <v>0</v>
      </c>
      <c r="S18" s="471">
        <f t="shared" si="26"/>
        <v>0</v>
      </c>
      <c r="T18" s="455">
        <f t="shared" ref="T18" si="27">S18</f>
        <v>0</v>
      </c>
    </row>
    <row r="19" spans="2:20" ht="24" customHeight="1">
      <c r="B19" s="1229" t="s">
        <v>20</v>
      </c>
      <c r="C19" s="1236" t="s">
        <v>216</v>
      </c>
      <c r="D19" s="1237"/>
      <c r="E19" s="1237"/>
      <c r="F19" s="2" t="s">
        <v>22</v>
      </c>
      <c r="G19" s="607">
        <f>SUM(G20:G24)</f>
        <v>0</v>
      </c>
      <c r="H19" s="461">
        <f t="shared" ref="H19:T19" si="28">G64</f>
        <v>0</v>
      </c>
      <c r="I19" s="461">
        <f t="shared" si="28"/>
        <v>-1</v>
      </c>
      <c r="J19" s="461">
        <f t="shared" si="28"/>
        <v>-2</v>
      </c>
      <c r="K19" s="461">
        <f t="shared" si="28"/>
        <v>-3</v>
      </c>
      <c r="L19" s="461">
        <f t="shared" si="28"/>
        <v>-4</v>
      </c>
      <c r="M19" s="461">
        <f t="shared" si="28"/>
        <v>-5</v>
      </c>
      <c r="N19" s="461">
        <f t="shared" si="28"/>
        <v>-6</v>
      </c>
      <c r="O19" s="461">
        <f t="shared" si="28"/>
        <v>-7</v>
      </c>
      <c r="P19" s="462">
        <f t="shared" si="28"/>
        <v>-8</v>
      </c>
      <c r="Q19" s="461">
        <f t="shared" si="28"/>
        <v>-9</v>
      </c>
      <c r="R19" s="461">
        <f t="shared" si="28"/>
        <v>-10</v>
      </c>
      <c r="S19" s="463">
        <f t="shared" si="28"/>
        <v>-11</v>
      </c>
      <c r="T19" s="6">
        <f t="shared" si="28"/>
        <v>-12</v>
      </c>
    </row>
    <row r="20" spans="2:20" ht="24" customHeight="1">
      <c r="B20" s="1140"/>
      <c r="C20" s="426"/>
      <c r="D20" s="1238" t="s">
        <v>322</v>
      </c>
      <c r="E20" s="1236"/>
      <c r="F20" s="3" t="s">
        <v>22</v>
      </c>
      <c r="G20" s="443">
        <f>'入力②（乳牛台帳）'!E4</f>
        <v>0</v>
      </c>
      <c r="H20" s="192">
        <f>G20-G43-G48+G21-G44-G49</f>
        <v>0</v>
      </c>
      <c r="I20" s="192">
        <f t="shared" ref="I20:T20" si="29">H20-H43-H48+H21-H44-H49</f>
        <v>0</v>
      </c>
      <c r="J20" s="192">
        <f t="shared" si="29"/>
        <v>0</v>
      </c>
      <c r="K20" s="192">
        <f t="shared" si="29"/>
        <v>0</v>
      </c>
      <c r="L20" s="192">
        <f t="shared" si="29"/>
        <v>0</v>
      </c>
      <c r="M20" s="192">
        <f t="shared" si="29"/>
        <v>-1</v>
      </c>
      <c r="N20" s="192">
        <f t="shared" si="29"/>
        <v>-2</v>
      </c>
      <c r="O20" s="192">
        <f t="shared" si="29"/>
        <v>-3</v>
      </c>
      <c r="P20" s="192">
        <f t="shared" si="29"/>
        <v>-4</v>
      </c>
      <c r="Q20" s="414">
        <f t="shared" si="29"/>
        <v>-5</v>
      </c>
      <c r="R20" s="192">
        <f t="shared" si="29"/>
        <v>-6</v>
      </c>
      <c r="S20" s="435">
        <f t="shared" si="29"/>
        <v>-7</v>
      </c>
      <c r="T20" s="6">
        <f t="shared" si="29"/>
        <v>-8</v>
      </c>
    </row>
    <row r="21" spans="2:20" ht="24" customHeight="1">
      <c r="B21" s="1140"/>
      <c r="C21" s="426"/>
      <c r="D21" s="1109" t="s">
        <v>321</v>
      </c>
      <c r="E21" s="1113"/>
      <c r="F21" s="2" t="s">
        <v>22</v>
      </c>
      <c r="G21" s="443">
        <f>'入力②（乳牛台帳）'!E5</f>
        <v>0</v>
      </c>
      <c r="H21" s="192">
        <f>G22-G45-G50</f>
        <v>0</v>
      </c>
      <c r="I21" s="192">
        <f t="shared" ref="I21:T23" si="30">H22-H45-H50</f>
        <v>0</v>
      </c>
      <c r="J21" s="192">
        <f t="shared" si="30"/>
        <v>0</v>
      </c>
      <c r="K21" s="192">
        <f t="shared" si="30"/>
        <v>0</v>
      </c>
      <c r="L21" s="192">
        <f t="shared" si="30"/>
        <v>-1</v>
      </c>
      <c r="M21" s="192">
        <f t="shared" si="30"/>
        <v>-1</v>
      </c>
      <c r="N21" s="192">
        <f t="shared" si="30"/>
        <v>-1</v>
      </c>
      <c r="O21" s="192">
        <f t="shared" si="30"/>
        <v>-1</v>
      </c>
      <c r="P21" s="192">
        <f t="shared" si="30"/>
        <v>-1</v>
      </c>
      <c r="Q21" s="414">
        <f t="shared" si="30"/>
        <v>-1</v>
      </c>
      <c r="R21" s="192">
        <f t="shared" si="30"/>
        <v>-1</v>
      </c>
      <c r="S21" s="435">
        <f t="shared" si="30"/>
        <v>-1</v>
      </c>
      <c r="T21" s="6">
        <f t="shared" si="30"/>
        <v>-1</v>
      </c>
    </row>
    <row r="22" spans="2:20" ht="24" customHeight="1">
      <c r="B22" s="1140"/>
      <c r="C22" s="426"/>
      <c r="D22" s="1109" t="s">
        <v>320</v>
      </c>
      <c r="E22" s="1113"/>
      <c r="F22" s="2" t="s">
        <v>22</v>
      </c>
      <c r="G22" s="443">
        <f>'入力②（乳牛台帳）'!E6</f>
        <v>0</v>
      </c>
      <c r="H22" s="192">
        <f>G23-G46-G51</f>
        <v>0</v>
      </c>
      <c r="I22" s="192">
        <f t="shared" si="30"/>
        <v>0</v>
      </c>
      <c r="J22" s="192">
        <f t="shared" si="30"/>
        <v>0</v>
      </c>
      <c r="K22" s="192">
        <f t="shared" si="30"/>
        <v>-1</v>
      </c>
      <c r="L22" s="192">
        <f t="shared" si="30"/>
        <v>-1</v>
      </c>
      <c r="M22" s="192">
        <f t="shared" si="30"/>
        <v>-1</v>
      </c>
      <c r="N22" s="192">
        <f t="shared" si="30"/>
        <v>-1</v>
      </c>
      <c r="O22" s="192">
        <f t="shared" si="30"/>
        <v>-1</v>
      </c>
      <c r="P22" s="192">
        <f t="shared" si="30"/>
        <v>-1</v>
      </c>
      <c r="Q22" s="414">
        <f t="shared" si="30"/>
        <v>-1</v>
      </c>
      <c r="R22" s="192">
        <f t="shared" si="30"/>
        <v>-1</v>
      </c>
      <c r="S22" s="435">
        <f t="shared" si="30"/>
        <v>-1</v>
      </c>
      <c r="T22" s="6">
        <f t="shared" si="30"/>
        <v>-1</v>
      </c>
    </row>
    <row r="23" spans="2:20" ht="24" customHeight="1">
      <c r="B23" s="1140"/>
      <c r="C23" s="426"/>
      <c r="D23" s="1109" t="s">
        <v>319</v>
      </c>
      <c r="E23" s="1113"/>
      <c r="F23" s="2" t="s">
        <v>22</v>
      </c>
      <c r="G23" s="443">
        <f>'入力②（乳牛台帳）'!E7</f>
        <v>0</v>
      </c>
      <c r="H23" s="192">
        <f>G24-G47-G52</f>
        <v>0</v>
      </c>
      <c r="I23" s="192">
        <f t="shared" si="30"/>
        <v>0</v>
      </c>
      <c r="J23" s="192">
        <f t="shared" si="30"/>
        <v>-1</v>
      </c>
      <c r="K23" s="192">
        <f t="shared" si="30"/>
        <v>-1</v>
      </c>
      <c r="L23" s="192">
        <f t="shared" si="30"/>
        <v>-1</v>
      </c>
      <c r="M23" s="192">
        <f t="shared" si="30"/>
        <v>-1</v>
      </c>
      <c r="N23" s="192">
        <f t="shared" si="30"/>
        <v>-1</v>
      </c>
      <c r="O23" s="192">
        <f t="shared" si="30"/>
        <v>-1</v>
      </c>
      <c r="P23" s="192">
        <f t="shared" si="30"/>
        <v>-1</v>
      </c>
      <c r="Q23" s="414">
        <f t="shared" si="30"/>
        <v>-1</v>
      </c>
      <c r="R23" s="192">
        <f t="shared" si="30"/>
        <v>-1</v>
      </c>
      <c r="S23" s="435">
        <f t="shared" si="30"/>
        <v>-1</v>
      </c>
      <c r="T23" s="6">
        <f t="shared" si="30"/>
        <v>-1</v>
      </c>
    </row>
    <row r="24" spans="2:20" ht="24" customHeight="1">
      <c r="B24" s="1140"/>
      <c r="C24" s="426"/>
      <c r="D24" s="1227" t="s">
        <v>318</v>
      </c>
      <c r="E24" s="1228"/>
      <c r="F24" s="460" t="s">
        <v>22</v>
      </c>
      <c r="G24" s="444">
        <f>'入力②（乳牛台帳）'!E8</f>
        <v>0</v>
      </c>
      <c r="H24" s="445">
        <f>G31+G32</f>
        <v>0</v>
      </c>
      <c r="I24" s="445">
        <f t="shared" ref="I24:T24" si="31">H31+H32</f>
        <v>-1</v>
      </c>
      <c r="J24" s="445">
        <f t="shared" si="31"/>
        <v>-1</v>
      </c>
      <c r="K24" s="445">
        <f t="shared" si="31"/>
        <v>-1</v>
      </c>
      <c r="L24" s="445">
        <f t="shared" si="31"/>
        <v>-1</v>
      </c>
      <c r="M24" s="445">
        <f t="shared" si="31"/>
        <v>-1</v>
      </c>
      <c r="N24" s="445">
        <f t="shared" si="31"/>
        <v>-1</v>
      </c>
      <c r="O24" s="445">
        <f t="shared" si="31"/>
        <v>-1</v>
      </c>
      <c r="P24" s="445">
        <f t="shared" si="31"/>
        <v>-1</v>
      </c>
      <c r="Q24" s="446">
        <f t="shared" si="31"/>
        <v>-1</v>
      </c>
      <c r="R24" s="445">
        <f t="shared" si="31"/>
        <v>-1</v>
      </c>
      <c r="S24" s="447">
        <f t="shared" si="31"/>
        <v>-1</v>
      </c>
      <c r="T24" s="6">
        <f t="shared" si="31"/>
        <v>-1</v>
      </c>
    </row>
    <row r="25" spans="2:20" ht="24" customHeight="1">
      <c r="B25" s="1140"/>
      <c r="C25" s="1113" t="s">
        <v>325</v>
      </c>
      <c r="D25" s="1145"/>
      <c r="E25" s="1145"/>
      <c r="F25" s="3" t="s">
        <v>22</v>
      </c>
      <c r="G25" s="448">
        <f t="shared" ref="G25:S25" si="32">SUM(G26:G30)</f>
        <v>0</v>
      </c>
      <c r="H25" s="192">
        <f t="shared" si="32"/>
        <v>0</v>
      </c>
      <c r="I25" s="192">
        <f t="shared" si="32"/>
        <v>0</v>
      </c>
      <c r="J25" s="192">
        <f t="shared" si="32"/>
        <v>0</v>
      </c>
      <c r="K25" s="192">
        <f t="shared" si="32"/>
        <v>0</v>
      </c>
      <c r="L25" s="192">
        <f t="shared" si="32"/>
        <v>0</v>
      </c>
      <c r="M25" s="192">
        <f t="shared" si="32"/>
        <v>0</v>
      </c>
      <c r="N25" s="192">
        <f t="shared" si="32"/>
        <v>0</v>
      </c>
      <c r="O25" s="192">
        <f t="shared" si="32"/>
        <v>0</v>
      </c>
      <c r="P25" s="192">
        <f t="shared" si="32"/>
        <v>0</v>
      </c>
      <c r="Q25" s="414">
        <f t="shared" si="32"/>
        <v>0</v>
      </c>
      <c r="R25" s="192">
        <f t="shared" si="32"/>
        <v>0</v>
      </c>
      <c r="S25" s="435">
        <f t="shared" si="32"/>
        <v>0</v>
      </c>
      <c r="T25" s="6">
        <f t="shared" ref="T25" si="33">SUM(T26:T30)</f>
        <v>0</v>
      </c>
    </row>
    <row r="26" spans="2:20" ht="24" customHeight="1">
      <c r="B26" s="1140"/>
      <c r="C26" s="1219"/>
      <c r="D26" s="1109" t="s">
        <v>322</v>
      </c>
      <c r="E26" s="1113"/>
      <c r="F26" s="3" t="s">
        <v>22</v>
      </c>
      <c r="G26" s="443"/>
      <c r="H26" s="192">
        <f t="shared" ref="H26:T26" si="34">G26-G54-G59+G27-G55-G60</f>
        <v>0</v>
      </c>
      <c r="I26" s="192">
        <f t="shared" si="34"/>
        <v>0</v>
      </c>
      <c r="J26" s="192">
        <f t="shared" si="34"/>
        <v>0</v>
      </c>
      <c r="K26" s="192">
        <f t="shared" si="34"/>
        <v>0</v>
      </c>
      <c r="L26" s="192">
        <f t="shared" si="34"/>
        <v>0</v>
      </c>
      <c r="M26" s="192">
        <f t="shared" si="34"/>
        <v>0</v>
      </c>
      <c r="N26" s="192">
        <f t="shared" si="34"/>
        <v>0</v>
      </c>
      <c r="O26" s="192">
        <f t="shared" si="34"/>
        <v>0</v>
      </c>
      <c r="P26" s="192">
        <f t="shared" si="34"/>
        <v>0</v>
      </c>
      <c r="Q26" s="414">
        <f t="shared" si="34"/>
        <v>0</v>
      </c>
      <c r="R26" s="192">
        <f t="shared" si="34"/>
        <v>0</v>
      </c>
      <c r="S26" s="435">
        <f t="shared" si="34"/>
        <v>0</v>
      </c>
      <c r="T26" s="6">
        <f t="shared" si="34"/>
        <v>0</v>
      </c>
    </row>
    <row r="27" spans="2:20" ht="24" customHeight="1">
      <c r="B27" s="1140"/>
      <c r="C27" s="1220"/>
      <c r="D27" s="1109" t="s">
        <v>321</v>
      </c>
      <c r="E27" s="1113"/>
      <c r="F27" s="2" t="s">
        <v>22</v>
      </c>
      <c r="G27" s="443"/>
      <c r="H27" s="192">
        <f t="shared" ref="H27:T29" si="35">G28-G56-G61</f>
        <v>0</v>
      </c>
      <c r="I27" s="192">
        <f t="shared" si="35"/>
        <v>0</v>
      </c>
      <c r="J27" s="192">
        <f t="shared" si="35"/>
        <v>0</v>
      </c>
      <c r="K27" s="192">
        <f t="shared" si="35"/>
        <v>0</v>
      </c>
      <c r="L27" s="192">
        <f t="shared" si="35"/>
        <v>0</v>
      </c>
      <c r="M27" s="192">
        <f t="shared" si="35"/>
        <v>0</v>
      </c>
      <c r="N27" s="192">
        <f t="shared" si="35"/>
        <v>0</v>
      </c>
      <c r="O27" s="192">
        <f t="shared" si="35"/>
        <v>0</v>
      </c>
      <c r="P27" s="192">
        <f t="shared" si="35"/>
        <v>0</v>
      </c>
      <c r="Q27" s="414">
        <f t="shared" si="35"/>
        <v>0</v>
      </c>
      <c r="R27" s="192">
        <f t="shared" si="35"/>
        <v>0</v>
      </c>
      <c r="S27" s="435">
        <f t="shared" si="35"/>
        <v>0</v>
      </c>
      <c r="T27" s="6">
        <f t="shared" si="35"/>
        <v>0</v>
      </c>
    </row>
    <row r="28" spans="2:20" ht="24" customHeight="1">
      <c r="B28" s="1140"/>
      <c r="C28" s="1220"/>
      <c r="D28" s="1109" t="s">
        <v>320</v>
      </c>
      <c r="E28" s="1113"/>
      <c r="F28" s="2" t="s">
        <v>22</v>
      </c>
      <c r="G28" s="443"/>
      <c r="H28" s="192">
        <f t="shared" si="35"/>
        <v>0</v>
      </c>
      <c r="I28" s="192">
        <f t="shared" si="35"/>
        <v>0</v>
      </c>
      <c r="J28" s="192">
        <f t="shared" si="35"/>
        <v>0</v>
      </c>
      <c r="K28" s="192">
        <f t="shared" si="35"/>
        <v>0</v>
      </c>
      <c r="L28" s="192">
        <f t="shared" si="35"/>
        <v>0</v>
      </c>
      <c r="M28" s="192">
        <f t="shared" si="35"/>
        <v>0</v>
      </c>
      <c r="N28" s="192">
        <f t="shared" si="35"/>
        <v>0</v>
      </c>
      <c r="O28" s="192">
        <f t="shared" si="35"/>
        <v>0</v>
      </c>
      <c r="P28" s="192">
        <f t="shared" si="35"/>
        <v>0</v>
      </c>
      <c r="Q28" s="414">
        <f t="shared" si="35"/>
        <v>0</v>
      </c>
      <c r="R28" s="192">
        <f t="shared" si="35"/>
        <v>0</v>
      </c>
      <c r="S28" s="435">
        <f t="shared" si="35"/>
        <v>0</v>
      </c>
      <c r="T28" s="6">
        <f t="shared" si="35"/>
        <v>0</v>
      </c>
    </row>
    <row r="29" spans="2:20" ht="24" customHeight="1">
      <c r="B29" s="1140"/>
      <c r="C29" s="1220"/>
      <c r="D29" s="1109" t="s">
        <v>319</v>
      </c>
      <c r="E29" s="1113"/>
      <c r="F29" s="2" t="s">
        <v>22</v>
      </c>
      <c r="G29" s="443"/>
      <c r="H29" s="192">
        <f t="shared" si="35"/>
        <v>0</v>
      </c>
      <c r="I29" s="192">
        <f t="shared" si="35"/>
        <v>0</v>
      </c>
      <c r="J29" s="192">
        <f t="shared" si="35"/>
        <v>0</v>
      </c>
      <c r="K29" s="192">
        <f t="shared" si="35"/>
        <v>0</v>
      </c>
      <c r="L29" s="192">
        <f>K30-K58-K63</f>
        <v>0</v>
      </c>
      <c r="M29" s="192">
        <f t="shared" si="35"/>
        <v>0</v>
      </c>
      <c r="N29" s="192">
        <f t="shared" si="35"/>
        <v>0</v>
      </c>
      <c r="O29" s="192">
        <f t="shared" si="35"/>
        <v>0</v>
      </c>
      <c r="P29" s="192">
        <f t="shared" si="35"/>
        <v>0</v>
      </c>
      <c r="Q29" s="414">
        <f t="shared" si="35"/>
        <v>0</v>
      </c>
      <c r="R29" s="192">
        <f t="shared" si="35"/>
        <v>0</v>
      </c>
      <c r="S29" s="435">
        <f t="shared" si="35"/>
        <v>0</v>
      </c>
      <c r="T29" s="6">
        <f t="shared" si="35"/>
        <v>0</v>
      </c>
    </row>
    <row r="30" spans="2:20" ht="24" customHeight="1">
      <c r="B30" s="1140"/>
      <c r="C30" s="1221"/>
      <c r="D30" s="1109" t="s">
        <v>318</v>
      </c>
      <c r="E30" s="1232"/>
      <c r="F30" s="2" t="s">
        <v>22</v>
      </c>
      <c r="G30" s="443"/>
      <c r="H30" s="192">
        <f t="shared" ref="H30:T30" si="36">G32</f>
        <v>0</v>
      </c>
      <c r="I30" s="192">
        <f t="shared" si="36"/>
        <v>0</v>
      </c>
      <c r="J30" s="192">
        <f t="shared" si="36"/>
        <v>0</v>
      </c>
      <c r="K30" s="192">
        <f>J32</f>
        <v>0</v>
      </c>
      <c r="L30" s="192">
        <f t="shared" si="36"/>
        <v>0</v>
      </c>
      <c r="M30" s="192">
        <f t="shared" si="36"/>
        <v>0</v>
      </c>
      <c r="N30" s="192">
        <f t="shared" si="36"/>
        <v>0</v>
      </c>
      <c r="O30" s="192">
        <f t="shared" si="36"/>
        <v>0</v>
      </c>
      <c r="P30" s="192">
        <f t="shared" si="36"/>
        <v>0</v>
      </c>
      <c r="Q30" s="414">
        <f t="shared" si="36"/>
        <v>0</v>
      </c>
      <c r="R30" s="192">
        <f t="shared" si="36"/>
        <v>0</v>
      </c>
      <c r="S30" s="435">
        <f t="shared" si="36"/>
        <v>0</v>
      </c>
      <c r="T30" s="6">
        <f t="shared" si="36"/>
        <v>0</v>
      </c>
    </row>
    <row r="31" spans="2:20" ht="24" customHeight="1">
      <c r="B31" s="1140"/>
      <c r="C31" s="1226" t="s">
        <v>15</v>
      </c>
      <c r="D31" s="1113" t="s">
        <v>7</v>
      </c>
      <c r="E31" s="1145"/>
      <c r="F31" s="3" t="s">
        <v>22</v>
      </c>
      <c r="G31" s="193">
        <f>'入力②（乳牛台帳）'!E11+'入力②（乳牛台帳）'!E12-'入力②（乳牛台帳）'!F11-'入力②（乳牛台帳）'!F12-'入力②（乳牛台帳）'!G11-'入力②（乳牛台帳）'!G12</f>
        <v>0</v>
      </c>
      <c r="H31" s="192">
        <f>IF(H7&lt;24,((24-H7)/12*G75)+G81+G85-H85,G81+G85-H85)</f>
        <v>-1</v>
      </c>
      <c r="I31" s="192">
        <f t="shared" ref="I31:T31" si="37">IF(I7&lt;24,((24-I7)/12*H75)+H81+H85-I85,H81+H85-I85)</f>
        <v>-1</v>
      </c>
      <c r="J31" s="192">
        <f t="shared" si="37"/>
        <v>-1</v>
      </c>
      <c r="K31" s="192">
        <f t="shared" si="37"/>
        <v>-1</v>
      </c>
      <c r="L31" s="192">
        <f t="shared" si="37"/>
        <v>-1</v>
      </c>
      <c r="M31" s="192">
        <f t="shared" si="37"/>
        <v>-1</v>
      </c>
      <c r="N31" s="192">
        <f t="shared" si="37"/>
        <v>-1</v>
      </c>
      <c r="O31" s="192">
        <f t="shared" si="37"/>
        <v>-1</v>
      </c>
      <c r="P31" s="414">
        <f t="shared" si="37"/>
        <v>-1</v>
      </c>
      <c r="Q31" s="192">
        <f t="shared" si="37"/>
        <v>-1</v>
      </c>
      <c r="R31" s="192">
        <f t="shared" si="37"/>
        <v>-1</v>
      </c>
      <c r="S31" s="435">
        <f t="shared" si="37"/>
        <v>-1</v>
      </c>
      <c r="T31" s="6">
        <f t="shared" si="37"/>
        <v>-1</v>
      </c>
    </row>
    <row r="32" spans="2:20" ht="24" customHeight="1">
      <c r="B32" s="1140"/>
      <c r="C32" s="1221"/>
      <c r="D32" s="1113" t="s">
        <v>8</v>
      </c>
      <c r="E32" s="1145"/>
      <c r="F32" s="3" t="s">
        <v>22</v>
      </c>
      <c r="G32" s="193"/>
      <c r="H32" s="194"/>
      <c r="I32" s="194"/>
      <c r="J32" s="194"/>
      <c r="K32" s="194"/>
      <c r="L32" s="194"/>
      <c r="M32" s="194"/>
      <c r="N32" s="194"/>
      <c r="O32" s="194"/>
      <c r="P32" s="418"/>
      <c r="Q32" s="194"/>
      <c r="R32" s="194"/>
      <c r="S32" s="436"/>
      <c r="T32" s="6"/>
    </row>
    <row r="33" spans="2:20" ht="24" customHeight="1">
      <c r="B33" s="1140"/>
      <c r="C33" s="1231" t="s">
        <v>317</v>
      </c>
      <c r="D33" s="1231" t="s">
        <v>288</v>
      </c>
      <c r="E33" s="427" t="s">
        <v>283</v>
      </c>
      <c r="F33" s="3" t="s">
        <v>24</v>
      </c>
      <c r="G33" s="449">
        <f>'入力②（乳牛台帳）'!H4</f>
        <v>0</v>
      </c>
      <c r="H33" s="424">
        <f>G33</f>
        <v>0</v>
      </c>
      <c r="I33" s="424">
        <f t="shared" ref="I33:S33" si="38">H33</f>
        <v>0</v>
      </c>
      <c r="J33" s="424">
        <f t="shared" si="38"/>
        <v>0</v>
      </c>
      <c r="K33" s="424">
        <f t="shared" si="38"/>
        <v>0</v>
      </c>
      <c r="L33" s="424">
        <f t="shared" si="38"/>
        <v>0</v>
      </c>
      <c r="M33" s="424">
        <f t="shared" si="38"/>
        <v>0</v>
      </c>
      <c r="N33" s="424">
        <f t="shared" si="38"/>
        <v>0</v>
      </c>
      <c r="O33" s="424">
        <f t="shared" si="38"/>
        <v>0</v>
      </c>
      <c r="P33" s="424">
        <f t="shared" si="38"/>
        <v>0</v>
      </c>
      <c r="Q33" s="424">
        <f t="shared" si="38"/>
        <v>0</v>
      </c>
      <c r="R33" s="424">
        <f t="shared" si="38"/>
        <v>0</v>
      </c>
      <c r="S33" s="428">
        <f t="shared" si="38"/>
        <v>0</v>
      </c>
      <c r="T33" s="284">
        <f t="shared" ref="T33" si="39">S33</f>
        <v>0</v>
      </c>
    </row>
    <row r="34" spans="2:20" ht="24" customHeight="1">
      <c r="B34" s="1140"/>
      <c r="C34" s="1146"/>
      <c r="D34" s="1146"/>
      <c r="E34" s="405" t="s">
        <v>285</v>
      </c>
      <c r="F34" s="3" t="s">
        <v>24</v>
      </c>
      <c r="G34" s="449">
        <f>'入力②（乳牛台帳）'!H5</f>
        <v>0</v>
      </c>
      <c r="H34" s="424">
        <f t="shared" ref="H34:S42" si="40">G34</f>
        <v>0</v>
      </c>
      <c r="I34" s="424">
        <f t="shared" si="40"/>
        <v>0</v>
      </c>
      <c r="J34" s="424">
        <f t="shared" si="40"/>
        <v>0</v>
      </c>
      <c r="K34" s="424">
        <f t="shared" si="40"/>
        <v>0</v>
      </c>
      <c r="L34" s="424">
        <f t="shared" si="40"/>
        <v>0</v>
      </c>
      <c r="M34" s="424">
        <f t="shared" si="40"/>
        <v>0</v>
      </c>
      <c r="N34" s="424">
        <f t="shared" si="40"/>
        <v>0</v>
      </c>
      <c r="O34" s="424">
        <f t="shared" si="40"/>
        <v>0</v>
      </c>
      <c r="P34" s="424">
        <f t="shared" si="40"/>
        <v>0</v>
      </c>
      <c r="Q34" s="424">
        <f t="shared" si="40"/>
        <v>0</v>
      </c>
      <c r="R34" s="424">
        <f t="shared" si="40"/>
        <v>0</v>
      </c>
      <c r="S34" s="428">
        <f t="shared" si="40"/>
        <v>0</v>
      </c>
      <c r="T34" s="284">
        <f t="shared" ref="T34" si="41">S34</f>
        <v>0</v>
      </c>
    </row>
    <row r="35" spans="2:20" ht="24" customHeight="1">
      <c r="B35" s="1140"/>
      <c r="C35" s="1146"/>
      <c r="D35" s="1146"/>
      <c r="E35" s="405" t="s">
        <v>286</v>
      </c>
      <c r="F35" s="3" t="s">
        <v>24</v>
      </c>
      <c r="G35" s="449">
        <f>'入力②（乳牛台帳）'!H6</f>
        <v>0</v>
      </c>
      <c r="H35" s="424">
        <f t="shared" si="40"/>
        <v>0</v>
      </c>
      <c r="I35" s="424">
        <f t="shared" si="40"/>
        <v>0</v>
      </c>
      <c r="J35" s="424">
        <f t="shared" si="40"/>
        <v>0</v>
      </c>
      <c r="K35" s="424">
        <f t="shared" si="40"/>
        <v>0</v>
      </c>
      <c r="L35" s="424">
        <f t="shared" si="40"/>
        <v>0</v>
      </c>
      <c r="M35" s="424">
        <f t="shared" si="40"/>
        <v>0</v>
      </c>
      <c r="N35" s="424">
        <f t="shared" si="40"/>
        <v>0</v>
      </c>
      <c r="O35" s="424">
        <f t="shared" si="40"/>
        <v>0</v>
      </c>
      <c r="P35" s="424">
        <f t="shared" si="40"/>
        <v>0</v>
      </c>
      <c r="Q35" s="424">
        <f t="shared" si="40"/>
        <v>0</v>
      </c>
      <c r="R35" s="424">
        <f t="shared" si="40"/>
        <v>0</v>
      </c>
      <c r="S35" s="428">
        <f t="shared" si="40"/>
        <v>0</v>
      </c>
      <c r="T35" s="284">
        <f t="shared" ref="T35" si="42">S35</f>
        <v>0</v>
      </c>
    </row>
    <row r="36" spans="2:20" ht="24" customHeight="1">
      <c r="B36" s="1140"/>
      <c r="C36" s="1146"/>
      <c r="D36" s="1146"/>
      <c r="E36" s="405" t="s">
        <v>287</v>
      </c>
      <c r="F36" s="3" t="s">
        <v>24</v>
      </c>
      <c r="G36" s="449">
        <f>'入力②（乳牛台帳）'!H7</f>
        <v>0</v>
      </c>
      <c r="H36" s="424">
        <f t="shared" si="40"/>
        <v>0</v>
      </c>
      <c r="I36" s="424">
        <f t="shared" si="40"/>
        <v>0</v>
      </c>
      <c r="J36" s="424">
        <f t="shared" si="40"/>
        <v>0</v>
      </c>
      <c r="K36" s="424">
        <f t="shared" si="40"/>
        <v>0</v>
      </c>
      <c r="L36" s="424">
        <f t="shared" si="40"/>
        <v>0</v>
      </c>
      <c r="M36" s="424">
        <f t="shared" si="40"/>
        <v>0</v>
      </c>
      <c r="N36" s="424">
        <f t="shared" si="40"/>
        <v>0</v>
      </c>
      <c r="O36" s="424">
        <f t="shared" si="40"/>
        <v>0</v>
      </c>
      <c r="P36" s="424">
        <f t="shared" si="40"/>
        <v>0</v>
      </c>
      <c r="Q36" s="424">
        <f t="shared" si="40"/>
        <v>0</v>
      </c>
      <c r="R36" s="424">
        <f t="shared" si="40"/>
        <v>0</v>
      </c>
      <c r="S36" s="428">
        <f t="shared" si="40"/>
        <v>0</v>
      </c>
      <c r="T36" s="284">
        <f t="shared" ref="T36" si="43">S36</f>
        <v>0</v>
      </c>
    </row>
    <row r="37" spans="2:20" ht="24" customHeight="1">
      <c r="B37" s="1140"/>
      <c r="C37" s="1146"/>
      <c r="D37" s="1146"/>
      <c r="E37" s="405" t="s">
        <v>284</v>
      </c>
      <c r="F37" s="3" t="s">
        <v>24</v>
      </c>
      <c r="G37" s="449">
        <f>'入力②（乳牛台帳）'!H8</f>
        <v>0</v>
      </c>
      <c r="H37" s="424">
        <f t="shared" si="40"/>
        <v>0</v>
      </c>
      <c r="I37" s="424">
        <f t="shared" si="40"/>
        <v>0</v>
      </c>
      <c r="J37" s="424">
        <f t="shared" si="40"/>
        <v>0</v>
      </c>
      <c r="K37" s="424">
        <f t="shared" si="40"/>
        <v>0</v>
      </c>
      <c r="L37" s="424">
        <f t="shared" si="40"/>
        <v>0</v>
      </c>
      <c r="M37" s="424">
        <f t="shared" si="40"/>
        <v>0</v>
      </c>
      <c r="N37" s="424">
        <f t="shared" si="40"/>
        <v>0</v>
      </c>
      <c r="O37" s="424">
        <f t="shared" si="40"/>
        <v>0</v>
      </c>
      <c r="P37" s="424">
        <f t="shared" si="40"/>
        <v>0</v>
      </c>
      <c r="Q37" s="424">
        <f t="shared" si="40"/>
        <v>0</v>
      </c>
      <c r="R37" s="424">
        <f t="shared" si="40"/>
        <v>0</v>
      </c>
      <c r="S37" s="428">
        <f t="shared" si="40"/>
        <v>0</v>
      </c>
      <c r="T37" s="284">
        <f t="shared" ref="T37" si="44">S37</f>
        <v>0</v>
      </c>
    </row>
    <row r="38" spans="2:20" ht="24" customHeight="1">
      <c r="B38" s="1140"/>
      <c r="C38" s="1146"/>
      <c r="D38" s="1235" t="s">
        <v>289</v>
      </c>
      <c r="E38" s="405" t="s">
        <v>283</v>
      </c>
      <c r="F38" s="3" t="s">
        <v>24</v>
      </c>
      <c r="G38" s="449">
        <f>'入力②（乳牛台帳）'!I4</f>
        <v>0</v>
      </c>
      <c r="H38" s="424">
        <f t="shared" si="40"/>
        <v>0</v>
      </c>
      <c r="I38" s="424">
        <f t="shared" si="40"/>
        <v>0</v>
      </c>
      <c r="J38" s="424">
        <f t="shared" si="40"/>
        <v>0</v>
      </c>
      <c r="K38" s="424">
        <f t="shared" si="40"/>
        <v>0</v>
      </c>
      <c r="L38" s="424">
        <f t="shared" si="40"/>
        <v>0</v>
      </c>
      <c r="M38" s="424">
        <f t="shared" si="40"/>
        <v>0</v>
      </c>
      <c r="N38" s="424">
        <f t="shared" si="40"/>
        <v>0</v>
      </c>
      <c r="O38" s="424">
        <f t="shared" si="40"/>
        <v>0</v>
      </c>
      <c r="P38" s="424">
        <f t="shared" si="40"/>
        <v>0</v>
      </c>
      <c r="Q38" s="424">
        <f t="shared" si="40"/>
        <v>0</v>
      </c>
      <c r="R38" s="424">
        <f t="shared" si="40"/>
        <v>0</v>
      </c>
      <c r="S38" s="428">
        <f t="shared" si="40"/>
        <v>0</v>
      </c>
      <c r="T38" s="284">
        <f t="shared" ref="T38" si="45">S38</f>
        <v>0</v>
      </c>
    </row>
    <row r="39" spans="2:20" ht="24" customHeight="1">
      <c r="B39" s="1140"/>
      <c r="C39" s="1146"/>
      <c r="D39" s="1146"/>
      <c r="E39" s="405" t="s">
        <v>285</v>
      </c>
      <c r="F39" s="3" t="s">
        <v>24</v>
      </c>
      <c r="G39" s="449">
        <f>'入力②（乳牛台帳）'!I5</f>
        <v>0</v>
      </c>
      <c r="H39" s="424">
        <f t="shared" si="40"/>
        <v>0</v>
      </c>
      <c r="I39" s="424">
        <f t="shared" si="40"/>
        <v>0</v>
      </c>
      <c r="J39" s="424">
        <f t="shared" si="40"/>
        <v>0</v>
      </c>
      <c r="K39" s="424">
        <f t="shared" si="40"/>
        <v>0</v>
      </c>
      <c r="L39" s="424">
        <f t="shared" si="40"/>
        <v>0</v>
      </c>
      <c r="M39" s="424">
        <f t="shared" si="40"/>
        <v>0</v>
      </c>
      <c r="N39" s="424">
        <f t="shared" si="40"/>
        <v>0</v>
      </c>
      <c r="O39" s="424">
        <f t="shared" si="40"/>
        <v>0</v>
      </c>
      <c r="P39" s="424">
        <f t="shared" si="40"/>
        <v>0</v>
      </c>
      <c r="Q39" s="424">
        <f t="shared" si="40"/>
        <v>0</v>
      </c>
      <c r="R39" s="424">
        <f t="shared" si="40"/>
        <v>0</v>
      </c>
      <c r="S39" s="428">
        <f t="shared" si="40"/>
        <v>0</v>
      </c>
      <c r="T39" s="284">
        <f t="shared" ref="T39" si="46">S39</f>
        <v>0</v>
      </c>
    </row>
    <row r="40" spans="2:20" ht="24" customHeight="1">
      <c r="B40" s="1140"/>
      <c r="C40" s="1146"/>
      <c r="D40" s="1146"/>
      <c r="E40" s="405" t="s">
        <v>286</v>
      </c>
      <c r="F40" s="3" t="s">
        <v>24</v>
      </c>
      <c r="G40" s="449">
        <f>'入力②（乳牛台帳）'!I6</f>
        <v>0</v>
      </c>
      <c r="H40" s="424">
        <f t="shared" si="40"/>
        <v>0</v>
      </c>
      <c r="I40" s="424">
        <f t="shared" si="40"/>
        <v>0</v>
      </c>
      <c r="J40" s="424">
        <f t="shared" si="40"/>
        <v>0</v>
      </c>
      <c r="K40" s="424">
        <f t="shared" si="40"/>
        <v>0</v>
      </c>
      <c r="L40" s="424">
        <f t="shared" si="40"/>
        <v>0</v>
      </c>
      <c r="M40" s="424">
        <f t="shared" si="40"/>
        <v>0</v>
      </c>
      <c r="N40" s="424">
        <f t="shared" si="40"/>
        <v>0</v>
      </c>
      <c r="O40" s="424">
        <f t="shared" si="40"/>
        <v>0</v>
      </c>
      <c r="P40" s="424">
        <f t="shared" si="40"/>
        <v>0</v>
      </c>
      <c r="Q40" s="424">
        <f t="shared" si="40"/>
        <v>0</v>
      </c>
      <c r="R40" s="424">
        <f t="shared" si="40"/>
        <v>0</v>
      </c>
      <c r="S40" s="428">
        <f t="shared" si="40"/>
        <v>0</v>
      </c>
      <c r="T40" s="284">
        <f t="shared" ref="T40" si="47">S40</f>
        <v>0</v>
      </c>
    </row>
    <row r="41" spans="2:20" ht="24" customHeight="1">
      <c r="B41" s="1140"/>
      <c r="C41" s="1146"/>
      <c r="D41" s="1146"/>
      <c r="E41" s="405" t="s">
        <v>287</v>
      </c>
      <c r="F41" s="3" t="s">
        <v>24</v>
      </c>
      <c r="G41" s="449">
        <f>'入力②（乳牛台帳）'!I7</f>
        <v>0</v>
      </c>
      <c r="H41" s="424">
        <f t="shared" si="40"/>
        <v>0</v>
      </c>
      <c r="I41" s="424">
        <f t="shared" si="40"/>
        <v>0</v>
      </c>
      <c r="J41" s="424">
        <f t="shared" si="40"/>
        <v>0</v>
      </c>
      <c r="K41" s="424">
        <f t="shared" si="40"/>
        <v>0</v>
      </c>
      <c r="L41" s="424">
        <f t="shared" si="40"/>
        <v>0</v>
      </c>
      <c r="M41" s="424">
        <f t="shared" si="40"/>
        <v>0</v>
      </c>
      <c r="N41" s="424">
        <f t="shared" si="40"/>
        <v>0</v>
      </c>
      <c r="O41" s="424">
        <f t="shared" si="40"/>
        <v>0</v>
      </c>
      <c r="P41" s="424">
        <f t="shared" si="40"/>
        <v>0</v>
      </c>
      <c r="Q41" s="424">
        <f t="shared" si="40"/>
        <v>0</v>
      </c>
      <c r="R41" s="424">
        <f t="shared" si="40"/>
        <v>0</v>
      </c>
      <c r="S41" s="428">
        <f t="shared" si="40"/>
        <v>0</v>
      </c>
      <c r="T41" s="284">
        <f t="shared" ref="T41" si="48">S41</f>
        <v>0</v>
      </c>
    </row>
    <row r="42" spans="2:20" ht="24" customHeight="1">
      <c r="B42" s="1140"/>
      <c r="C42" s="1146"/>
      <c r="D42" s="1146"/>
      <c r="E42" s="405" t="s">
        <v>284</v>
      </c>
      <c r="F42" s="3" t="s">
        <v>24</v>
      </c>
      <c r="G42" s="449">
        <f>'入力②（乳牛台帳）'!I8</f>
        <v>0</v>
      </c>
      <c r="H42" s="424">
        <f t="shared" si="40"/>
        <v>0</v>
      </c>
      <c r="I42" s="424">
        <f t="shared" si="40"/>
        <v>0</v>
      </c>
      <c r="J42" s="424">
        <f t="shared" si="40"/>
        <v>0</v>
      </c>
      <c r="K42" s="424">
        <f t="shared" si="40"/>
        <v>0</v>
      </c>
      <c r="L42" s="424">
        <f t="shared" si="40"/>
        <v>0</v>
      </c>
      <c r="M42" s="424">
        <f t="shared" si="40"/>
        <v>0</v>
      </c>
      <c r="N42" s="424">
        <f t="shared" si="40"/>
        <v>0</v>
      </c>
      <c r="O42" s="424">
        <f t="shared" si="40"/>
        <v>0</v>
      </c>
      <c r="P42" s="424">
        <f t="shared" si="40"/>
        <v>0</v>
      </c>
      <c r="Q42" s="424">
        <f t="shared" si="40"/>
        <v>0</v>
      </c>
      <c r="R42" s="424">
        <f t="shared" si="40"/>
        <v>0</v>
      </c>
      <c r="S42" s="428">
        <f t="shared" si="40"/>
        <v>0</v>
      </c>
      <c r="T42" s="284">
        <f t="shared" ref="T42" si="49">S42</f>
        <v>0</v>
      </c>
    </row>
    <row r="43" spans="2:20" ht="24" customHeight="1">
      <c r="B43" s="1140"/>
      <c r="C43" s="1219" t="s">
        <v>323</v>
      </c>
      <c r="D43" s="1231" t="s">
        <v>288</v>
      </c>
      <c r="E43" s="427" t="s">
        <v>283</v>
      </c>
      <c r="F43" s="3" t="s">
        <v>22</v>
      </c>
      <c r="G43" s="448">
        <f t="shared" ref="G43:S47" si="50">ROUNDDOWN(G20*G33/100,0)</f>
        <v>0</v>
      </c>
      <c r="H43" s="192">
        <f t="shared" si="50"/>
        <v>0</v>
      </c>
      <c r="I43" s="192">
        <f t="shared" si="50"/>
        <v>0</v>
      </c>
      <c r="J43" s="192">
        <f t="shared" si="50"/>
        <v>0</v>
      </c>
      <c r="K43" s="192">
        <f t="shared" si="50"/>
        <v>0</v>
      </c>
      <c r="L43" s="192">
        <f t="shared" si="50"/>
        <v>0</v>
      </c>
      <c r="M43" s="192">
        <f t="shared" si="50"/>
        <v>0</v>
      </c>
      <c r="N43" s="192">
        <f t="shared" si="50"/>
        <v>0</v>
      </c>
      <c r="O43" s="192">
        <f t="shared" si="50"/>
        <v>0</v>
      </c>
      <c r="P43" s="192">
        <f t="shared" si="50"/>
        <v>0</v>
      </c>
      <c r="Q43" s="192">
        <f t="shared" si="50"/>
        <v>0</v>
      </c>
      <c r="R43" s="192">
        <f t="shared" si="50"/>
        <v>0</v>
      </c>
      <c r="S43" s="435">
        <f t="shared" si="50"/>
        <v>0</v>
      </c>
      <c r="T43" s="6">
        <f t="shared" ref="T43" si="51">ROUNDDOWN(T20*T33/100,0)</f>
        <v>0</v>
      </c>
    </row>
    <row r="44" spans="2:20" ht="24" customHeight="1">
      <c r="B44" s="1140"/>
      <c r="C44" s="1240"/>
      <c r="D44" s="1146"/>
      <c r="E44" s="405" t="s">
        <v>285</v>
      </c>
      <c r="F44" s="3" t="s">
        <v>22</v>
      </c>
      <c r="G44" s="448">
        <f t="shared" si="50"/>
        <v>0</v>
      </c>
      <c r="H44" s="192">
        <f t="shared" si="50"/>
        <v>0</v>
      </c>
      <c r="I44" s="192">
        <f t="shared" si="50"/>
        <v>0</v>
      </c>
      <c r="J44" s="192">
        <f t="shared" si="50"/>
        <v>0</v>
      </c>
      <c r="K44" s="192">
        <f t="shared" si="50"/>
        <v>0</v>
      </c>
      <c r="L44" s="192">
        <f t="shared" si="50"/>
        <v>0</v>
      </c>
      <c r="M44" s="192">
        <f t="shared" si="50"/>
        <v>0</v>
      </c>
      <c r="N44" s="192">
        <f t="shared" si="50"/>
        <v>0</v>
      </c>
      <c r="O44" s="192">
        <f t="shared" si="50"/>
        <v>0</v>
      </c>
      <c r="P44" s="192">
        <f t="shared" si="50"/>
        <v>0</v>
      </c>
      <c r="Q44" s="192">
        <f t="shared" si="50"/>
        <v>0</v>
      </c>
      <c r="R44" s="192">
        <f t="shared" si="50"/>
        <v>0</v>
      </c>
      <c r="S44" s="435">
        <f t="shared" si="50"/>
        <v>0</v>
      </c>
      <c r="T44" s="6">
        <f t="shared" ref="T44" si="52">ROUNDDOWN(T21*T34/100,0)</f>
        <v>0</v>
      </c>
    </row>
    <row r="45" spans="2:20" ht="24" customHeight="1">
      <c r="B45" s="1140"/>
      <c r="C45" s="1240"/>
      <c r="D45" s="1146"/>
      <c r="E45" s="405" t="s">
        <v>286</v>
      </c>
      <c r="F45" s="3" t="s">
        <v>22</v>
      </c>
      <c r="G45" s="448">
        <f t="shared" si="50"/>
        <v>0</v>
      </c>
      <c r="H45" s="192">
        <f t="shared" si="50"/>
        <v>0</v>
      </c>
      <c r="I45" s="192">
        <f t="shared" si="50"/>
        <v>0</v>
      </c>
      <c r="J45" s="192">
        <f t="shared" si="50"/>
        <v>0</v>
      </c>
      <c r="K45" s="192">
        <f t="shared" si="50"/>
        <v>0</v>
      </c>
      <c r="L45" s="192">
        <f t="shared" si="50"/>
        <v>0</v>
      </c>
      <c r="M45" s="192">
        <f t="shared" si="50"/>
        <v>0</v>
      </c>
      <c r="N45" s="192">
        <f t="shared" si="50"/>
        <v>0</v>
      </c>
      <c r="O45" s="192">
        <f t="shared" si="50"/>
        <v>0</v>
      </c>
      <c r="P45" s="192">
        <f t="shared" si="50"/>
        <v>0</v>
      </c>
      <c r="Q45" s="192">
        <f t="shared" si="50"/>
        <v>0</v>
      </c>
      <c r="R45" s="192">
        <f t="shared" si="50"/>
        <v>0</v>
      </c>
      <c r="S45" s="435">
        <f t="shared" si="50"/>
        <v>0</v>
      </c>
      <c r="T45" s="6">
        <f t="shared" ref="T45" si="53">ROUNDDOWN(T22*T35/100,0)</f>
        <v>0</v>
      </c>
    </row>
    <row r="46" spans="2:20" ht="24" customHeight="1">
      <c r="B46" s="1140"/>
      <c r="C46" s="1240"/>
      <c r="D46" s="1146"/>
      <c r="E46" s="405" t="s">
        <v>287</v>
      </c>
      <c r="F46" s="3" t="s">
        <v>22</v>
      </c>
      <c r="G46" s="448">
        <f t="shared" si="50"/>
        <v>0</v>
      </c>
      <c r="H46" s="192">
        <f t="shared" si="50"/>
        <v>0</v>
      </c>
      <c r="I46" s="192">
        <f t="shared" si="50"/>
        <v>0</v>
      </c>
      <c r="J46" s="192">
        <f t="shared" si="50"/>
        <v>0</v>
      </c>
      <c r="K46" s="192">
        <f t="shared" si="50"/>
        <v>0</v>
      </c>
      <c r="L46" s="192">
        <f t="shared" si="50"/>
        <v>0</v>
      </c>
      <c r="M46" s="192">
        <f t="shared" si="50"/>
        <v>0</v>
      </c>
      <c r="N46" s="192">
        <f t="shared" si="50"/>
        <v>0</v>
      </c>
      <c r="O46" s="192">
        <f t="shared" si="50"/>
        <v>0</v>
      </c>
      <c r="P46" s="192">
        <f t="shared" si="50"/>
        <v>0</v>
      </c>
      <c r="Q46" s="192">
        <f t="shared" si="50"/>
        <v>0</v>
      </c>
      <c r="R46" s="192">
        <f t="shared" si="50"/>
        <v>0</v>
      </c>
      <c r="S46" s="435">
        <f t="shared" si="50"/>
        <v>0</v>
      </c>
      <c r="T46" s="6">
        <f t="shared" ref="T46" si="54">ROUNDDOWN(T23*T36/100,0)</f>
        <v>0</v>
      </c>
    </row>
    <row r="47" spans="2:20" ht="24" customHeight="1">
      <c r="B47" s="1140"/>
      <c r="C47" s="1240"/>
      <c r="D47" s="1146"/>
      <c r="E47" s="405" t="s">
        <v>284</v>
      </c>
      <c r="F47" s="3" t="s">
        <v>22</v>
      </c>
      <c r="G47" s="448">
        <f t="shared" si="50"/>
        <v>0</v>
      </c>
      <c r="H47" s="192">
        <f t="shared" si="50"/>
        <v>0</v>
      </c>
      <c r="I47" s="192">
        <f t="shared" si="50"/>
        <v>0</v>
      </c>
      <c r="J47" s="192">
        <f t="shared" si="50"/>
        <v>0</v>
      </c>
      <c r="K47" s="192">
        <f t="shared" si="50"/>
        <v>0</v>
      </c>
      <c r="L47" s="192">
        <f t="shared" si="50"/>
        <v>0</v>
      </c>
      <c r="M47" s="192">
        <f t="shared" si="50"/>
        <v>0</v>
      </c>
      <c r="N47" s="192">
        <f t="shared" si="50"/>
        <v>0</v>
      </c>
      <c r="O47" s="192">
        <f t="shared" si="50"/>
        <v>0</v>
      </c>
      <c r="P47" s="192">
        <f t="shared" si="50"/>
        <v>0</v>
      </c>
      <c r="Q47" s="192">
        <f t="shared" si="50"/>
        <v>0</v>
      </c>
      <c r="R47" s="192">
        <f t="shared" si="50"/>
        <v>0</v>
      </c>
      <c r="S47" s="435">
        <f t="shared" si="50"/>
        <v>0</v>
      </c>
      <c r="T47" s="6">
        <f t="shared" ref="T47" si="55">ROUNDDOWN(T24*T37/100,0)</f>
        <v>0</v>
      </c>
    </row>
    <row r="48" spans="2:20" ht="24" customHeight="1">
      <c r="B48" s="1140"/>
      <c r="C48" s="1240"/>
      <c r="D48" s="1235" t="s">
        <v>289</v>
      </c>
      <c r="E48" s="405" t="s">
        <v>283</v>
      </c>
      <c r="F48" s="3" t="s">
        <v>22</v>
      </c>
      <c r="G48" s="448">
        <f t="shared" ref="G48:S52" si="56">ROUNDDOWN(G20*G38/100,0)</f>
        <v>0</v>
      </c>
      <c r="H48" s="192">
        <f t="shared" si="56"/>
        <v>0</v>
      </c>
      <c r="I48" s="192">
        <f t="shared" si="56"/>
        <v>0</v>
      </c>
      <c r="J48" s="192">
        <f t="shared" si="56"/>
        <v>0</v>
      </c>
      <c r="K48" s="192">
        <f t="shared" si="56"/>
        <v>0</v>
      </c>
      <c r="L48" s="192">
        <f t="shared" si="56"/>
        <v>0</v>
      </c>
      <c r="M48" s="192">
        <f t="shared" si="56"/>
        <v>0</v>
      </c>
      <c r="N48" s="192">
        <f t="shared" si="56"/>
        <v>0</v>
      </c>
      <c r="O48" s="192">
        <f t="shared" si="56"/>
        <v>0</v>
      </c>
      <c r="P48" s="192">
        <f t="shared" si="56"/>
        <v>0</v>
      </c>
      <c r="Q48" s="192">
        <f t="shared" si="56"/>
        <v>0</v>
      </c>
      <c r="R48" s="192">
        <f t="shared" si="56"/>
        <v>0</v>
      </c>
      <c r="S48" s="435">
        <f t="shared" si="56"/>
        <v>0</v>
      </c>
      <c r="T48" s="6">
        <f t="shared" ref="T48" si="57">ROUNDDOWN(T20*T38/100,0)</f>
        <v>0</v>
      </c>
    </row>
    <row r="49" spans="2:20" ht="24" customHeight="1">
      <c r="B49" s="1140"/>
      <c r="C49" s="1240"/>
      <c r="D49" s="1146"/>
      <c r="E49" s="405" t="s">
        <v>285</v>
      </c>
      <c r="F49" s="3" t="s">
        <v>22</v>
      </c>
      <c r="G49" s="448">
        <f t="shared" si="56"/>
        <v>0</v>
      </c>
      <c r="H49" s="192">
        <f t="shared" si="56"/>
        <v>0</v>
      </c>
      <c r="I49" s="192">
        <f t="shared" si="56"/>
        <v>0</v>
      </c>
      <c r="J49" s="192">
        <f t="shared" si="56"/>
        <v>0</v>
      </c>
      <c r="K49" s="192">
        <f t="shared" si="56"/>
        <v>0</v>
      </c>
      <c r="L49" s="192">
        <f t="shared" si="56"/>
        <v>0</v>
      </c>
      <c r="M49" s="192">
        <f t="shared" si="56"/>
        <v>0</v>
      </c>
      <c r="N49" s="192">
        <f t="shared" si="56"/>
        <v>0</v>
      </c>
      <c r="O49" s="192">
        <f t="shared" si="56"/>
        <v>0</v>
      </c>
      <c r="P49" s="192">
        <f t="shared" si="56"/>
        <v>0</v>
      </c>
      <c r="Q49" s="192">
        <f t="shared" si="56"/>
        <v>0</v>
      </c>
      <c r="R49" s="192">
        <f t="shared" si="56"/>
        <v>0</v>
      </c>
      <c r="S49" s="435">
        <f t="shared" si="56"/>
        <v>0</v>
      </c>
      <c r="T49" s="6">
        <f t="shared" ref="T49" si="58">ROUNDDOWN(T21*T39/100,0)</f>
        <v>0</v>
      </c>
    </row>
    <row r="50" spans="2:20" ht="24" customHeight="1">
      <c r="B50" s="1140"/>
      <c r="C50" s="1240"/>
      <c r="D50" s="1146"/>
      <c r="E50" s="405" t="s">
        <v>286</v>
      </c>
      <c r="F50" s="3" t="s">
        <v>22</v>
      </c>
      <c r="G50" s="448">
        <f t="shared" si="56"/>
        <v>0</v>
      </c>
      <c r="H50" s="192">
        <f t="shared" si="56"/>
        <v>0</v>
      </c>
      <c r="I50" s="192">
        <f t="shared" si="56"/>
        <v>0</v>
      </c>
      <c r="J50" s="192">
        <f t="shared" si="56"/>
        <v>0</v>
      </c>
      <c r="K50" s="192">
        <f t="shared" si="56"/>
        <v>0</v>
      </c>
      <c r="L50" s="192">
        <f t="shared" si="56"/>
        <v>0</v>
      </c>
      <c r="M50" s="192">
        <f t="shared" si="56"/>
        <v>0</v>
      </c>
      <c r="N50" s="192">
        <f t="shared" si="56"/>
        <v>0</v>
      </c>
      <c r="O50" s="192">
        <f t="shared" si="56"/>
        <v>0</v>
      </c>
      <c r="P50" s="192">
        <f t="shared" si="56"/>
        <v>0</v>
      </c>
      <c r="Q50" s="192">
        <f t="shared" si="56"/>
        <v>0</v>
      </c>
      <c r="R50" s="192">
        <f t="shared" si="56"/>
        <v>0</v>
      </c>
      <c r="S50" s="435">
        <f t="shared" si="56"/>
        <v>0</v>
      </c>
      <c r="T50" s="6">
        <f t="shared" ref="T50" si="59">ROUNDDOWN(T22*T40/100,0)</f>
        <v>0</v>
      </c>
    </row>
    <row r="51" spans="2:20" ht="24" customHeight="1">
      <c r="B51" s="1140"/>
      <c r="C51" s="1240"/>
      <c r="D51" s="1146"/>
      <c r="E51" s="405" t="s">
        <v>287</v>
      </c>
      <c r="F51" s="3" t="s">
        <v>22</v>
      </c>
      <c r="G51" s="448">
        <f t="shared" si="56"/>
        <v>0</v>
      </c>
      <c r="H51" s="192">
        <f t="shared" si="56"/>
        <v>0</v>
      </c>
      <c r="I51" s="192">
        <f t="shared" si="56"/>
        <v>0</v>
      </c>
      <c r="J51" s="192">
        <f t="shared" si="56"/>
        <v>0</v>
      </c>
      <c r="K51" s="192">
        <f t="shared" si="56"/>
        <v>0</v>
      </c>
      <c r="L51" s="192">
        <f t="shared" si="56"/>
        <v>0</v>
      </c>
      <c r="M51" s="192">
        <f t="shared" si="56"/>
        <v>0</v>
      </c>
      <c r="N51" s="192">
        <f t="shared" si="56"/>
        <v>0</v>
      </c>
      <c r="O51" s="192">
        <f t="shared" si="56"/>
        <v>0</v>
      </c>
      <c r="P51" s="192">
        <f t="shared" si="56"/>
        <v>0</v>
      </c>
      <c r="Q51" s="192">
        <f t="shared" si="56"/>
        <v>0</v>
      </c>
      <c r="R51" s="192">
        <f t="shared" si="56"/>
        <v>0</v>
      </c>
      <c r="S51" s="435">
        <f t="shared" si="56"/>
        <v>0</v>
      </c>
      <c r="T51" s="6">
        <f t="shared" ref="T51" si="60">ROUNDDOWN(T23*T41/100,0)</f>
        <v>0</v>
      </c>
    </row>
    <row r="52" spans="2:20" ht="24" customHeight="1">
      <c r="B52" s="1140"/>
      <c r="C52" s="1240"/>
      <c r="D52" s="1146"/>
      <c r="E52" s="405" t="s">
        <v>284</v>
      </c>
      <c r="F52" s="3" t="s">
        <v>22</v>
      </c>
      <c r="G52" s="448">
        <f t="shared" si="56"/>
        <v>0</v>
      </c>
      <c r="H52" s="192">
        <f t="shared" si="56"/>
        <v>0</v>
      </c>
      <c r="I52" s="192">
        <f t="shared" si="56"/>
        <v>0</v>
      </c>
      <c r="J52" s="192">
        <f t="shared" si="56"/>
        <v>0</v>
      </c>
      <c r="K52" s="192">
        <f t="shared" si="56"/>
        <v>0</v>
      </c>
      <c r="L52" s="192">
        <f t="shared" si="56"/>
        <v>0</v>
      </c>
      <c r="M52" s="192">
        <f t="shared" si="56"/>
        <v>0</v>
      </c>
      <c r="N52" s="192">
        <f t="shared" si="56"/>
        <v>0</v>
      </c>
      <c r="O52" s="192">
        <f t="shared" si="56"/>
        <v>0</v>
      </c>
      <c r="P52" s="192">
        <f t="shared" si="56"/>
        <v>0</v>
      </c>
      <c r="Q52" s="192">
        <f t="shared" si="56"/>
        <v>0</v>
      </c>
      <c r="R52" s="192">
        <f t="shared" si="56"/>
        <v>0</v>
      </c>
      <c r="S52" s="435">
        <f t="shared" si="56"/>
        <v>0</v>
      </c>
      <c r="T52" s="6">
        <f t="shared" ref="T52" si="61">ROUNDDOWN(T24*T42/100,0)</f>
        <v>0</v>
      </c>
    </row>
    <row r="53" spans="2:20" ht="24" customHeight="1">
      <c r="B53" s="1140"/>
      <c r="C53" s="1221"/>
      <c r="D53" s="1144" t="s">
        <v>46</v>
      </c>
      <c r="E53" s="1145"/>
      <c r="F53" s="3" t="s">
        <v>22</v>
      </c>
      <c r="G53" s="448">
        <f t="shared" ref="G53:S53" si="62">SUM(G43:G52)</f>
        <v>0</v>
      </c>
      <c r="H53" s="192">
        <f t="shared" si="62"/>
        <v>0</v>
      </c>
      <c r="I53" s="192">
        <f t="shared" si="62"/>
        <v>0</v>
      </c>
      <c r="J53" s="192">
        <f t="shared" si="62"/>
        <v>0</v>
      </c>
      <c r="K53" s="192">
        <f t="shared" si="62"/>
        <v>0</v>
      </c>
      <c r="L53" s="192">
        <f t="shared" si="62"/>
        <v>0</v>
      </c>
      <c r="M53" s="192">
        <f t="shared" si="62"/>
        <v>0</v>
      </c>
      <c r="N53" s="192">
        <f t="shared" si="62"/>
        <v>0</v>
      </c>
      <c r="O53" s="192">
        <f t="shared" si="62"/>
        <v>0</v>
      </c>
      <c r="P53" s="192">
        <f t="shared" si="62"/>
        <v>0</v>
      </c>
      <c r="Q53" s="192">
        <f t="shared" si="62"/>
        <v>0</v>
      </c>
      <c r="R53" s="192">
        <f t="shared" si="62"/>
        <v>0</v>
      </c>
      <c r="S53" s="435">
        <f t="shared" si="62"/>
        <v>0</v>
      </c>
      <c r="T53" s="6">
        <f t="shared" ref="T53" si="63">SUM(T43:T52)</f>
        <v>0</v>
      </c>
    </row>
    <row r="54" spans="2:20" ht="24" customHeight="1">
      <c r="B54" s="1140"/>
      <c r="C54" s="1231" t="s">
        <v>324</v>
      </c>
      <c r="D54" s="1231" t="s">
        <v>288</v>
      </c>
      <c r="E54" s="427" t="s">
        <v>283</v>
      </c>
      <c r="F54" s="3" t="s">
        <v>22</v>
      </c>
      <c r="G54" s="450">
        <f>ROUNDDOWN(G26*G33/100,0)</f>
        <v>0</v>
      </c>
      <c r="H54" s="442">
        <f t="shared" ref="H54:S54" si="64">ROUNDDOWN(H26*H33/100,0)</f>
        <v>0</v>
      </c>
      <c r="I54" s="442">
        <f t="shared" si="64"/>
        <v>0</v>
      </c>
      <c r="J54" s="442">
        <f>ROUNDDOWN(J26*J33/100,0)</f>
        <v>0</v>
      </c>
      <c r="K54" s="442">
        <f t="shared" si="64"/>
        <v>0</v>
      </c>
      <c r="L54" s="442">
        <f t="shared" si="64"/>
        <v>0</v>
      </c>
      <c r="M54" s="442">
        <f t="shared" si="64"/>
        <v>0</v>
      </c>
      <c r="N54" s="442">
        <f t="shared" si="64"/>
        <v>0</v>
      </c>
      <c r="O54" s="442">
        <f t="shared" si="64"/>
        <v>0</v>
      </c>
      <c r="P54" s="442">
        <f t="shared" si="64"/>
        <v>0</v>
      </c>
      <c r="Q54" s="442">
        <f t="shared" si="64"/>
        <v>0</v>
      </c>
      <c r="R54" s="442">
        <f t="shared" si="64"/>
        <v>0</v>
      </c>
      <c r="S54" s="159">
        <f t="shared" si="64"/>
        <v>0</v>
      </c>
      <c r="T54" s="1">
        <f t="shared" ref="T54" si="65">ROUNDDOWN(T26*T33/100,0)</f>
        <v>0</v>
      </c>
    </row>
    <row r="55" spans="2:20" ht="24" customHeight="1">
      <c r="B55" s="1140"/>
      <c r="C55" s="1146"/>
      <c r="D55" s="1146"/>
      <c r="E55" s="405" t="s">
        <v>285</v>
      </c>
      <c r="F55" s="3" t="s">
        <v>22</v>
      </c>
      <c r="G55" s="450">
        <f t="shared" ref="G55:S58" si="66">ROUNDDOWN(G27*G34/100,0)</f>
        <v>0</v>
      </c>
      <c r="H55" s="442">
        <f t="shared" si="66"/>
        <v>0</v>
      </c>
      <c r="I55" s="442">
        <f t="shared" si="66"/>
        <v>0</v>
      </c>
      <c r="J55" s="442">
        <f t="shared" si="66"/>
        <v>0</v>
      </c>
      <c r="K55" s="442">
        <f t="shared" si="66"/>
        <v>0</v>
      </c>
      <c r="L55" s="442">
        <f t="shared" si="66"/>
        <v>0</v>
      </c>
      <c r="M55" s="442">
        <f t="shared" si="66"/>
        <v>0</v>
      </c>
      <c r="N55" s="442">
        <f t="shared" si="66"/>
        <v>0</v>
      </c>
      <c r="O55" s="442">
        <f t="shared" si="66"/>
        <v>0</v>
      </c>
      <c r="P55" s="442">
        <f t="shared" si="66"/>
        <v>0</v>
      </c>
      <c r="Q55" s="442">
        <f t="shared" si="66"/>
        <v>0</v>
      </c>
      <c r="R55" s="442">
        <f t="shared" si="66"/>
        <v>0</v>
      </c>
      <c r="S55" s="159">
        <f t="shared" si="66"/>
        <v>0</v>
      </c>
      <c r="T55" s="1">
        <f t="shared" ref="T55" si="67">ROUNDDOWN(T27*T34/100,0)</f>
        <v>0</v>
      </c>
    </row>
    <row r="56" spans="2:20" ht="24" customHeight="1">
      <c r="B56" s="1140"/>
      <c r="C56" s="1146"/>
      <c r="D56" s="1146"/>
      <c r="E56" s="405" t="s">
        <v>286</v>
      </c>
      <c r="F56" s="3" t="s">
        <v>22</v>
      </c>
      <c r="G56" s="450">
        <f t="shared" si="66"/>
        <v>0</v>
      </c>
      <c r="H56" s="442">
        <f t="shared" si="66"/>
        <v>0</v>
      </c>
      <c r="I56" s="442">
        <f t="shared" si="66"/>
        <v>0</v>
      </c>
      <c r="J56" s="442">
        <f t="shared" si="66"/>
        <v>0</v>
      </c>
      <c r="K56" s="442">
        <f t="shared" si="66"/>
        <v>0</v>
      </c>
      <c r="L56" s="442">
        <f t="shared" si="66"/>
        <v>0</v>
      </c>
      <c r="M56" s="442">
        <f t="shared" si="66"/>
        <v>0</v>
      </c>
      <c r="N56" s="442">
        <f t="shared" si="66"/>
        <v>0</v>
      </c>
      <c r="O56" s="442">
        <f t="shared" si="66"/>
        <v>0</v>
      </c>
      <c r="P56" s="442">
        <f t="shared" si="66"/>
        <v>0</v>
      </c>
      <c r="Q56" s="442">
        <f t="shared" si="66"/>
        <v>0</v>
      </c>
      <c r="R56" s="442">
        <f t="shared" si="66"/>
        <v>0</v>
      </c>
      <c r="S56" s="159">
        <f t="shared" si="66"/>
        <v>0</v>
      </c>
      <c r="T56" s="1">
        <f t="shared" ref="T56" si="68">ROUNDDOWN(T28*T35/100,0)</f>
        <v>0</v>
      </c>
    </row>
    <row r="57" spans="2:20" ht="24" customHeight="1">
      <c r="B57" s="1140"/>
      <c r="C57" s="1146"/>
      <c r="D57" s="1146"/>
      <c r="E57" s="405" t="s">
        <v>287</v>
      </c>
      <c r="F57" s="3" t="s">
        <v>22</v>
      </c>
      <c r="G57" s="450">
        <f t="shared" si="66"/>
        <v>0</v>
      </c>
      <c r="H57" s="442">
        <f t="shared" si="66"/>
        <v>0</v>
      </c>
      <c r="I57" s="442">
        <f t="shared" si="66"/>
        <v>0</v>
      </c>
      <c r="J57" s="442">
        <f t="shared" si="66"/>
        <v>0</v>
      </c>
      <c r="K57" s="442">
        <f t="shared" si="66"/>
        <v>0</v>
      </c>
      <c r="L57" s="442">
        <f t="shared" si="66"/>
        <v>0</v>
      </c>
      <c r="M57" s="442">
        <f t="shared" si="66"/>
        <v>0</v>
      </c>
      <c r="N57" s="442">
        <f t="shared" si="66"/>
        <v>0</v>
      </c>
      <c r="O57" s="442">
        <f t="shared" si="66"/>
        <v>0</v>
      </c>
      <c r="P57" s="442">
        <f t="shared" si="66"/>
        <v>0</v>
      </c>
      <c r="Q57" s="442">
        <f t="shared" si="66"/>
        <v>0</v>
      </c>
      <c r="R57" s="442">
        <f t="shared" si="66"/>
        <v>0</v>
      </c>
      <c r="S57" s="159">
        <f t="shared" si="66"/>
        <v>0</v>
      </c>
      <c r="T57" s="1">
        <f t="shared" ref="T57" si="69">ROUNDDOWN(T29*T36/100,0)</f>
        <v>0</v>
      </c>
    </row>
    <row r="58" spans="2:20" ht="24" customHeight="1">
      <c r="B58" s="1140"/>
      <c r="C58" s="1146"/>
      <c r="D58" s="1146"/>
      <c r="E58" s="405" t="s">
        <v>284</v>
      </c>
      <c r="F58" s="3" t="s">
        <v>22</v>
      </c>
      <c r="G58" s="450">
        <f t="shared" si="66"/>
        <v>0</v>
      </c>
      <c r="H58" s="442">
        <f t="shared" si="66"/>
        <v>0</v>
      </c>
      <c r="I58" s="442">
        <f t="shared" si="66"/>
        <v>0</v>
      </c>
      <c r="J58" s="442">
        <f t="shared" si="66"/>
        <v>0</v>
      </c>
      <c r="K58" s="442">
        <f t="shared" si="66"/>
        <v>0</v>
      </c>
      <c r="L58" s="442">
        <f t="shared" si="66"/>
        <v>0</v>
      </c>
      <c r="M58" s="442">
        <f t="shared" si="66"/>
        <v>0</v>
      </c>
      <c r="N58" s="442">
        <f t="shared" si="66"/>
        <v>0</v>
      </c>
      <c r="O58" s="442">
        <f t="shared" si="66"/>
        <v>0</v>
      </c>
      <c r="P58" s="442">
        <f t="shared" si="66"/>
        <v>0</v>
      </c>
      <c r="Q58" s="442">
        <f t="shared" si="66"/>
        <v>0</v>
      </c>
      <c r="R58" s="442">
        <f t="shared" si="66"/>
        <v>0</v>
      </c>
      <c r="S58" s="159">
        <f t="shared" si="66"/>
        <v>0</v>
      </c>
      <c r="T58" s="1">
        <f t="shared" ref="T58" si="70">ROUNDDOWN(T30*T37/100,0)</f>
        <v>0</v>
      </c>
    </row>
    <row r="59" spans="2:20" ht="24" customHeight="1">
      <c r="B59" s="1140"/>
      <c r="C59" s="1146"/>
      <c r="D59" s="1235" t="s">
        <v>289</v>
      </c>
      <c r="E59" s="405" t="s">
        <v>283</v>
      </c>
      <c r="F59" s="3" t="s">
        <v>22</v>
      </c>
      <c r="G59" s="450">
        <f>ROUNDDOWN(G26*G38/100,0)</f>
        <v>0</v>
      </c>
      <c r="H59" s="442">
        <f t="shared" ref="H59:S59" si="71">ROUNDDOWN(H26*H38/100,0)</f>
        <v>0</v>
      </c>
      <c r="I59" s="442">
        <f t="shared" si="71"/>
        <v>0</v>
      </c>
      <c r="J59" s="442">
        <f>ROUNDDOWN(J26*J38/100,0)</f>
        <v>0</v>
      </c>
      <c r="K59" s="442">
        <f t="shared" si="71"/>
        <v>0</v>
      </c>
      <c r="L59" s="442">
        <f t="shared" si="71"/>
        <v>0</v>
      </c>
      <c r="M59" s="442">
        <f t="shared" si="71"/>
        <v>0</v>
      </c>
      <c r="N59" s="442">
        <f t="shared" si="71"/>
        <v>0</v>
      </c>
      <c r="O59" s="442">
        <f t="shared" si="71"/>
        <v>0</v>
      </c>
      <c r="P59" s="442">
        <f t="shared" si="71"/>
        <v>0</v>
      </c>
      <c r="Q59" s="442">
        <f t="shared" si="71"/>
        <v>0</v>
      </c>
      <c r="R59" s="442">
        <f t="shared" si="71"/>
        <v>0</v>
      </c>
      <c r="S59" s="159">
        <f t="shared" si="71"/>
        <v>0</v>
      </c>
      <c r="T59" s="1">
        <f t="shared" ref="T59" si="72">ROUNDDOWN(T26*T38/100,0)</f>
        <v>0</v>
      </c>
    </row>
    <row r="60" spans="2:20" ht="24" customHeight="1">
      <c r="B60" s="1140"/>
      <c r="C60" s="1146"/>
      <c r="D60" s="1146"/>
      <c r="E60" s="405" t="s">
        <v>285</v>
      </c>
      <c r="F60" s="3" t="s">
        <v>22</v>
      </c>
      <c r="G60" s="450">
        <f t="shared" ref="G60:S63" si="73">ROUNDDOWN(G27*G39/100,0)</f>
        <v>0</v>
      </c>
      <c r="H60" s="442">
        <f t="shared" si="73"/>
        <v>0</v>
      </c>
      <c r="I60" s="442">
        <f t="shared" si="73"/>
        <v>0</v>
      </c>
      <c r="J60" s="442">
        <f t="shared" si="73"/>
        <v>0</v>
      </c>
      <c r="K60" s="442">
        <f t="shared" si="73"/>
        <v>0</v>
      </c>
      <c r="L60" s="442">
        <f t="shared" si="73"/>
        <v>0</v>
      </c>
      <c r="M60" s="442">
        <f t="shared" si="73"/>
        <v>0</v>
      </c>
      <c r="N60" s="442">
        <f t="shared" si="73"/>
        <v>0</v>
      </c>
      <c r="O60" s="442">
        <f t="shared" si="73"/>
        <v>0</v>
      </c>
      <c r="P60" s="442">
        <f t="shared" si="73"/>
        <v>0</v>
      </c>
      <c r="Q60" s="442">
        <f t="shared" si="73"/>
        <v>0</v>
      </c>
      <c r="R60" s="442">
        <f t="shared" si="73"/>
        <v>0</v>
      </c>
      <c r="S60" s="159">
        <f t="shared" si="73"/>
        <v>0</v>
      </c>
      <c r="T60" s="1">
        <f t="shared" ref="T60" si="74">ROUNDDOWN(T27*T39/100,0)</f>
        <v>0</v>
      </c>
    </row>
    <row r="61" spans="2:20" ht="24" customHeight="1">
      <c r="B61" s="1140"/>
      <c r="C61" s="1146"/>
      <c r="D61" s="1146"/>
      <c r="E61" s="405" t="s">
        <v>286</v>
      </c>
      <c r="F61" s="3" t="s">
        <v>22</v>
      </c>
      <c r="G61" s="450">
        <f t="shared" si="73"/>
        <v>0</v>
      </c>
      <c r="H61" s="442">
        <f t="shared" si="73"/>
        <v>0</v>
      </c>
      <c r="I61" s="442">
        <f t="shared" si="73"/>
        <v>0</v>
      </c>
      <c r="J61" s="442">
        <f t="shared" si="73"/>
        <v>0</v>
      </c>
      <c r="K61" s="442">
        <f t="shared" si="73"/>
        <v>0</v>
      </c>
      <c r="L61" s="442">
        <f t="shared" si="73"/>
        <v>0</v>
      </c>
      <c r="M61" s="442">
        <f t="shared" si="73"/>
        <v>0</v>
      </c>
      <c r="N61" s="442">
        <f t="shared" si="73"/>
        <v>0</v>
      </c>
      <c r="O61" s="442">
        <f t="shared" si="73"/>
        <v>0</v>
      </c>
      <c r="P61" s="442">
        <f t="shared" si="73"/>
        <v>0</v>
      </c>
      <c r="Q61" s="442">
        <f t="shared" si="73"/>
        <v>0</v>
      </c>
      <c r="R61" s="442">
        <f t="shared" si="73"/>
        <v>0</v>
      </c>
      <c r="S61" s="159">
        <f t="shared" si="73"/>
        <v>0</v>
      </c>
      <c r="T61" s="1">
        <f t="shared" ref="T61" si="75">ROUNDDOWN(T28*T40/100,0)</f>
        <v>0</v>
      </c>
    </row>
    <row r="62" spans="2:20" ht="24" customHeight="1">
      <c r="B62" s="1140"/>
      <c r="C62" s="1146"/>
      <c r="D62" s="1146"/>
      <c r="E62" s="405" t="s">
        <v>287</v>
      </c>
      <c r="F62" s="3" t="s">
        <v>22</v>
      </c>
      <c r="G62" s="450">
        <f t="shared" si="73"/>
        <v>0</v>
      </c>
      <c r="H62" s="442">
        <f t="shared" si="73"/>
        <v>0</v>
      </c>
      <c r="I62" s="442">
        <f t="shared" si="73"/>
        <v>0</v>
      </c>
      <c r="J62" s="442">
        <f t="shared" si="73"/>
        <v>0</v>
      </c>
      <c r="K62" s="442">
        <f t="shared" si="73"/>
        <v>0</v>
      </c>
      <c r="L62" s="442">
        <f t="shared" si="73"/>
        <v>0</v>
      </c>
      <c r="M62" s="442">
        <f t="shared" si="73"/>
        <v>0</v>
      </c>
      <c r="N62" s="442">
        <f t="shared" si="73"/>
        <v>0</v>
      </c>
      <c r="O62" s="442">
        <f t="shared" si="73"/>
        <v>0</v>
      </c>
      <c r="P62" s="442">
        <f t="shared" si="73"/>
        <v>0</v>
      </c>
      <c r="Q62" s="442">
        <f t="shared" si="73"/>
        <v>0</v>
      </c>
      <c r="R62" s="442">
        <f t="shared" si="73"/>
        <v>0</v>
      </c>
      <c r="S62" s="159">
        <f t="shared" si="73"/>
        <v>0</v>
      </c>
      <c r="T62" s="1">
        <f t="shared" ref="T62" si="76">ROUNDDOWN(T29*T41/100,0)</f>
        <v>0</v>
      </c>
    </row>
    <row r="63" spans="2:20" ht="24" customHeight="1">
      <c r="B63" s="1140"/>
      <c r="C63" s="1146"/>
      <c r="D63" s="1146"/>
      <c r="E63" s="405" t="s">
        <v>284</v>
      </c>
      <c r="F63" s="3" t="s">
        <v>22</v>
      </c>
      <c r="G63" s="450">
        <f>ROUNDDOWN(G30*G42/100,0)</f>
        <v>0</v>
      </c>
      <c r="H63" s="442">
        <f t="shared" si="73"/>
        <v>0</v>
      </c>
      <c r="I63" s="442">
        <f t="shared" si="73"/>
        <v>0</v>
      </c>
      <c r="J63" s="442">
        <f t="shared" si="73"/>
        <v>0</v>
      </c>
      <c r="K63" s="442">
        <f t="shared" si="73"/>
        <v>0</v>
      </c>
      <c r="L63" s="442">
        <f t="shared" si="73"/>
        <v>0</v>
      </c>
      <c r="M63" s="442">
        <f t="shared" si="73"/>
        <v>0</v>
      </c>
      <c r="N63" s="442">
        <f t="shared" si="73"/>
        <v>0</v>
      </c>
      <c r="O63" s="442">
        <f t="shared" si="73"/>
        <v>0</v>
      </c>
      <c r="P63" s="442">
        <f t="shared" si="73"/>
        <v>0</v>
      </c>
      <c r="Q63" s="442">
        <f t="shared" si="73"/>
        <v>0</v>
      </c>
      <c r="R63" s="442">
        <f t="shared" si="73"/>
        <v>0</v>
      </c>
      <c r="S63" s="159">
        <f t="shared" si="73"/>
        <v>0</v>
      </c>
      <c r="T63" s="1">
        <f t="shared" ref="T63" si="77">ROUNDDOWN(T30*T42/100,0)</f>
        <v>0</v>
      </c>
    </row>
    <row r="64" spans="2:20" ht="24" customHeight="1">
      <c r="B64" s="1140"/>
      <c r="C64" s="1239" t="s">
        <v>34</v>
      </c>
      <c r="D64" s="1145"/>
      <c r="E64" s="1145"/>
      <c r="F64" s="3" t="s">
        <v>22</v>
      </c>
      <c r="G64" s="448">
        <f>G19+G31+G32-G53</f>
        <v>0</v>
      </c>
      <c r="H64" s="192">
        <f>H19+H31+H32-H53</f>
        <v>-1</v>
      </c>
      <c r="I64" s="192">
        <f t="shared" ref="I64:S64" si="78">I19+I31+I32-I53</f>
        <v>-2</v>
      </c>
      <c r="J64" s="192">
        <f t="shared" si="78"/>
        <v>-3</v>
      </c>
      <c r="K64" s="192">
        <f t="shared" si="78"/>
        <v>-4</v>
      </c>
      <c r="L64" s="192">
        <f t="shared" si="78"/>
        <v>-5</v>
      </c>
      <c r="M64" s="192">
        <f t="shared" si="78"/>
        <v>-6</v>
      </c>
      <c r="N64" s="192">
        <f t="shared" si="78"/>
        <v>-7</v>
      </c>
      <c r="O64" s="192">
        <f t="shared" si="78"/>
        <v>-8</v>
      </c>
      <c r="P64" s="414">
        <f t="shared" si="78"/>
        <v>-9</v>
      </c>
      <c r="Q64" s="192">
        <f t="shared" si="78"/>
        <v>-10</v>
      </c>
      <c r="R64" s="192">
        <f t="shared" si="78"/>
        <v>-11</v>
      </c>
      <c r="S64" s="435">
        <f t="shared" si="78"/>
        <v>-12</v>
      </c>
      <c r="T64" s="6">
        <f t="shared" ref="T64" si="79">T19+T31+T32-T53</f>
        <v>-13</v>
      </c>
    </row>
    <row r="65" spans="2:20" ht="24" customHeight="1">
      <c r="B65" s="1140"/>
      <c r="C65" s="406"/>
      <c r="D65" s="1216" t="s">
        <v>44</v>
      </c>
      <c r="E65" s="1217"/>
      <c r="F65" s="3" t="s">
        <v>22</v>
      </c>
      <c r="G65" s="448">
        <f t="shared" ref="G65:T65" si="80">H20</f>
        <v>0</v>
      </c>
      <c r="H65" s="192">
        <f t="shared" si="80"/>
        <v>0</v>
      </c>
      <c r="I65" s="192">
        <f t="shared" si="80"/>
        <v>0</v>
      </c>
      <c r="J65" s="192">
        <f t="shared" si="80"/>
        <v>0</v>
      </c>
      <c r="K65" s="192">
        <f t="shared" si="80"/>
        <v>0</v>
      </c>
      <c r="L65" s="192">
        <f t="shared" si="80"/>
        <v>-1</v>
      </c>
      <c r="M65" s="192">
        <f t="shared" si="80"/>
        <v>-2</v>
      </c>
      <c r="N65" s="192">
        <f t="shared" si="80"/>
        <v>-3</v>
      </c>
      <c r="O65" s="192">
        <f t="shared" si="80"/>
        <v>-4</v>
      </c>
      <c r="P65" s="414">
        <f t="shared" si="80"/>
        <v>-5</v>
      </c>
      <c r="Q65" s="192">
        <f t="shared" si="80"/>
        <v>-6</v>
      </c>
      <c r="R65" s="192">
        <f t="shared" si="80"/>
        <v>-7</v>
      </c>
      <c r="S65" s="435">
        <f t="shared" si="80"/>
        <v>-8</v>
      </c>
      <c r="T65" s="6">
        <f t="shared" si="80"/>
        <v>0</v>
      </c>
    </row>
    <row r="66" spans="2:20" ht="24" customHeight="1">
      <c r="B66" s="1140"/>
      <c r="C66" s="406"/>
      <c r="D66" s="1216" t="s">
        <v>254</v>
      </c>
      <c r="E66" s="1217"/>
      <c r="F66" s="3" t="s">
        <v>22</v>
      </c>
      <c r="G66" s="448">
        <f t="shared" ref="G66:S66" si="81">G25</f>
        <v>0</v>
      </c>
      <c r="H66" s="192">
        <f t="shared" si="81"/>
        <v>0</v>
      </c>
      <c r="I66" s="192">
        <f t="shared" si="81"/>
        <v>0</v>
      </c>
      <c r="J66" s="192">
        <f t="shared" si="81"/>
        <v>0</v>
      </c>
      <c r="K66" s="192">
        <f t="shared" si="81"/>
        <v>0</v>
      </c>
      <c r="L66" s="192">
        <f t="shared" si="81"/>
        <v>0</v>
      </c>
      <c r="M66" s="192">
        <f t="shared" si="81"/>
        <v>0</v>
      </c>
      <c r="N66" s="192">
        <f t="shared" si="81"/>
        <v>0</v>
      </c>
      <c r="O66" s="192">
        <f t="shared" si="81"/>
        <v>0</v>
      </c>
      <c r="P66" s="414">
        <f t="shared" si="81"/>
        <v>0</v>
      </c>
      <c r="Q66" s="192">
        <f t="shared" si="81"/>
        <v>0</v>
      </c>
      <c r="R66" s="192">
        <f t="shared" si="81"/>
        <v>0</v>
      </c>
      <c r="S66" s="435">
        <f t="shared" si="81"/>
        <v>0</v>
      </c>
      <c r="T66" s="6">
        <f t="shared" ref="T66" si="82">T25</f>
        <v>0</v>
      </c>
    </row>
    <row r="67" spans="2:20" ht="24" customHeight="1">
      <c r="B67" s="1230"/>
      <c r="C67" s="1113" t="s">
        <v>31</v>
      </c>
      <c r="D67" s="1145"/>
      <c r="E67" s="1145"/>
      <c r="F67" s="3" t="s">
        <v>22</v>
      </c>
      <c r="G67" s="196">
        <f t="shared" ref="G67:S67" si="83">ROUNDDOWN(G64*G6/100,0)</f>
        <v>0</v>
      </c>
      <c r="H67" s="197">
        <f t="shared" si="83"/>
        <v>0</v>
      </c>
      <c r="I67" s="197">
        <f t="shared" si="83"/>
        <v>0</v>
      </c>
      <c r="J67" s="197">
        <f t="shared" si="83"/>
        <v>0</v>
      </c>
      <c r="K67" s="197">
        <f t="shared" si="83"/>
        <v>0</v>
      </c>
      <c r="L67" s="197">
        <f t="shared" si="83"/>
        <v>0</v>
      </c>
      <c r="M67" s="197">
        <f t="shared" si="83"/>
        <v>0</v>
      </c>
      <c r="N67" s="197">
        <f t="shared" si="83"/>
        <v>0</v>
      </c>
      <c r="O67" s="197">
        <f t="shared" si="83"/>
        <v>0</v>
      </c>
      <c r="P67" s="422">
        <f t="shared" si="83"/>
        <v>0</v>
      </c>
      <c r="Q67" s="197">
        <f t="shared" si="83"/>
        <v>0</v>
      </c>
      <c r="R67" s="197">
        <f t="shared" si="83"/>
        <v>0</v>
      </c>
      <c r="S67" s="440">
        <f t="shared" si="83"/>
        <v>0</v>
      </c>
      <c r="T67" s="6">
        <f t="shared" ref="T67" si="84">ROUNDDOWN(T64*T6/100,0)</f>
        <v>0</v>
      </c>
    </row>
    <row r="68" spans="2:20" ht="24" customHeight="1">
      <c r="B68" s="1230"/>
      <c r="C68" s="1233" t="s">
        <v>32</v>
      </c>
      <c r="D68" s="1234"/>
      <c r="E68" s="1234"/>
      <c r="F68" s="5" t="s">
        <v>22</v>
      </c>
      <c r="G68" s="451">
        <f t="shared" ref="G68:S68" si="85">G64-G67</f>
        <v>0</v>
      </c>
      <c r="H68" s="452">
        <f t="shared" si="85"/>
        <v>-1</v>
      </c>
      <c r="I68" s="452">
        <f t="shared" si="85"/>
        <v>-2</v>
      </c>
      <c r="J68" s="452">
        <f t="shared" si="85"/>
        <v>-3</v>
      </c>
      <c r="K68" s="452">
        <f t="shared" si="85"/>
        <v>-4</v>
      </c>
      <c r="L68" s="452">
        <f t="shared" si="85"/>
        <v>-5</v>
      </c>
      <c r="M68" s="452">
        <f t="shared" si="85"/>
        <v>-6</v>
      </c>
      <c r="N68" s="452">
        <f t="shared" si="85"/>
        <v>-7</v>
      </c>
      <c r="O68" s="452">
        <f t="shared" si="85"/>
        <v>-8</v>
      </c>
      <c r="P68" s="453">
        <f t="shared" si="85"/>
        <v>-9</v>
      </c>
      <c r="Q68" s="452">
        <f t="shared" si="85"/>
        <v>-10</v>
      </c>
      <c r="R68" s="452">
        <f t="shared" si="85"/>
        <v>-11</v>
      </c>
      <c r="S68" s="454">
        <f t="shared" si="85"/>
        <v>-12</v>
      </c>
      <c r="T68" s="6">
        <f t="shared" ref="T68" si="86">T64-T67</f>
        <v>-13</v>
      </c>
    </row>
    <row r="69" spans="2:20" ht="24" customHeight="1" thickBot="1">
      <c r="B69" s="1218" t="s">
        <v>35</v>
      </c>
      <c r="C69" s="1199"/>
      <c r="D69" s="1199"/>
      <c r="E69" s="1199"/>
      <c r="F69" s="4" t="s">
        <v>22</v>
      </c>
      <c r="G69" s="402">
        <f t="shared" ref="G69:S69" si="87">(G19+G64)/2</f>
        <v>0</v>
      </c>
      <c r="H69" s="362">
        <f t="shared" si="87"/>
        <v>-0.5</v>
      </c>
      <c r="I69" s="362">
        <f t="shared" si="87"/>
        <v>-1.5</v>
      </c>
      <c r="J69" s="362">
        <f t="shared" si="87"/>
        <v>-2.5</v>
      </c>
      <c r="K69" s="362">
        <f t="shared" si="87"/>
        <v>-3.5</v>
      </c>
      <c r="L69" s="362">
        <f t="shared" si="87"/>
        <v>-4.5</v>
      </c>
      <c r="M69" s="362">
        <f t="shared" si="87"/>
        <v>-5.5</v>
      </c>
      <c r="N69" s="362">
        <f t="shared" si="87"/>
        <v>-6.5</v>
      </c>
      <c r="O69" s="362">
        <f t="shared" si="87"/>
        <v>-7.5</v>
      </c>
      <c r="P69" s="411">
        <f t="shared" si="87"/>
        <v>-8.5</v>
      </c>
      <c r="Q69" s="362">
        <f t="shared" si="87"/>
        <v>-9.5</v>
      </c>
      <c r="R69" s="362">
        <f t="shared" si="87"/>
        <v>-10.5</v>
      </c>
      <c r="S69" s="429">
        <f t="shared" si="87"/>
        <v>-11.5</v>
      </c>
      <c r="T69" s="1">
        <f t="shared" ref="T69" si="88">(T19+T64)/2</f>
        <v>-12.5</v>
      </c>
    </row>
    <row r="70" spans="2:20" ht="24" customHeight="1">
      <c r="B70" s="1213" t="s">
        <v>18</v>
      </c>
      <c r="C70" s="1215" t="s">
        <v>11</v>
      </c>
      <c r="D70" s="1210" t="s">
        <v>36</v>
      </c>
      <c r="E70" s="1211"/>
      <c r="F70" s="410" t="s">
        <v>22</v>
      </c>
      <c r="G70" s="464">
        <f>ROUNDDOWN((G9-G31-G32)*(100-G14-G15)/100*G11/100,0)+ROUNDDOWN((G31+G32)*(100-G13)/100*G11/100,0)</f>
        <v>0</v>
      </c>
      <c r="H70" s="465">
        <f t="shared" ref="H70:R70" si="89">ROUNDDOWN((H9-H31-H32)*(100-H14-H15)/100*H11/100,0)+ROUNDDOWN((H31+H32)*(100-H13)/100*H11/100,0)</f>
        <v>0</v>
      </c>
      <c r="I70" s="465">
        <f t="shared" si="89"/>
        <v>0</v>
      </c>
      <c r="J70" s="465">
        <f t="shared" si="89"/>
        <v>0</v>
      </c>
      <c r="K70" s="465">
        <f t="shared" si="89"/>
        <v>0</v>
      </c>
      <c r="L70" s="465">
        <f t="shared" si="89"/>
        <v>0</v>
      </c>
      <c r="M70" s="465">
        <f t="shared" si="89"/>
        <v>0</v>
      </c>
      <c r="N70" s="465">
        <f t="shared" si="89"/>
        <v>0</v>
      </c>
      <c r="O70" s="465">
        <f t="shared" si="89"/>
        <v>0</v>
      </c>
      <c r="P70" s="465">
        <f t="shared" si="89"/>
        <v>0</v>
      </c>
      <c r="Q70" s="465">
        <f t="shared" si="89"/>
        <v>0</v>
      </c>
      <c r="R70" s="465">
        <f t="shared" si="89"/>
        <v>0</v>
      </c>
      <c r="S70" s="466">
        <f>ROUNDDOWN((S9-S31-S32)*(100-S14-S15)/100*S11/100,0)+ROUNDDOWN((S31+S32)*(100-S13)/100*S11/100,0)</f>
        <v>0</v>
      </c>
      <c r="T70" s="1">
        <f>ROUNDDOWN((T9-T31-T32)*(100-T14-T15)/100*T11/100,0)+ROUNDDOWN((T31+T32)*(100-T13)/100*T11/100,0)</f>
        <v>0</v>
      </c>
    </row>
    <row r="71" spans="2:20" ht="24" customHeight="1">
      <c r="B71" s="1173"/>
      <c r="C71" s="1136"/>
      <c r="D71" s="1113" t="s">
        <v>37</v>
      </c>
      <c r="E71" s="1145"/>
      <c r="F71" s="2" t="s">
        <v>22</v>
      </c>
      <c r="G71" s="200"/>
      <c r="H71" s="201"/>
      <c r="I71" s="201"/>
      <c r="J71" s="201"/>
      <c r="K71" s="201"/>
      <c r="L71" s="201"/>
      <c r="M71" s="201"/>
      <c r="N71" s="201"/>
      <c r="O71" s="201"/>
      <c r="P71" s="420"/>
      <c r="Q71" s="201"/>
      <c r="R71" s="201"/>
      <c r="S71" s="439"/>
      <c r="T71" s="6"/>
    </row>
    <row r="72" spans="2:20" ht="24" customHeight="1">
      <c r="B72" s="1173"/>
      <c r="C72" s="1136"/>
      <c r="D72" s="1113" t="s">
        <v>38</v>
      </c>
      <c r="E72" s="1145"/>
      <c r="F72" s="2" t="s">
        <v>22</v>
      </c>
      <c r="G72" s="200"/>
      <c r="H72" s="201"/>
      <c r="I72" s="201"/>
      <c r="J72" s="201"/>
      <c r="K72" s="201"/>
      <c r="L72" s="201"/>
      <c r="M72" s="201"/>
      <c r="N72" s="201"/>
      <c r="O72" s="201"/>
      <c r="P72" s="420"/>
      <c r="Q72" s="201"/>
      <c r="R72" s="201"/>
      <c r="S72" s="439"/>
      <c r="T72" s="6"/>
    </row>
    <row r="73" spans="2:20" ht="24" customHeight="1">
      <c r="B73" s="1173"/>
      <c r="C73" s="1136"/>
      <c r="D73" s="1113" t="s">
        <v>28</v>
      </c>
      <c r="E73" s="1145"/>
      <c r="F73" s="2" t="s">
        <v>22</v>
      </c>
      <c r="G73" s="200">
        <v>1</v>
      </c>
      <c r="H73" s="201">
        <v>1</v>
      </c>
      <c r="I73" s="201">
        <v>1</v>
      </c>
      <c r="J73" s="201">
        <v>1</v>
      </c>
      <c r="K73" s="201">
        <v>1</v>
      </c>
      <c r="L73" s="201">
        <v>1</v>
      </c>
      <c r="M73" s="201">
        <v>1</v>
      </c>
      <c r="N73" s="201">
        <v>1</v>
      </c>
      <c r="O73" s="201">
        <v>1</v>
      </c>
      <c r="P73" s="420">
        <v>1</v>
      </c>
      <c r="Q73" s="201">
        <v>1</v>
      </c>
      <c r="R73" s="201">
        <v>1</v>
      </c>
      <c r="S73" s="439">
        <v>1</v>
      </c>
      <c r="T73" s="6">
        <v>1</v>
      </c>
    </row>
    <row r="74" spans="2:20" ht="24" customHeight="1">
      <c r="B74" s="1173"/>
      <c r="C74" s="1136"/>
      <c r="D74" s="1113" t="s">
        <v>8</v>
      </c>
      <c r="E74" s="1145"/>
      <c r="F74" s="3" t="s">
        <v>22</v>
      </c>
      <c r="G74" s="195"/>
      <c r="H74" s="202"/>
      <c r="I74" s="202"/>
      <c r="J74" s="202"/>
      <c r="K74" s="202"/>
      <c r="L74" s="202"/>
      <c r="M74" s="202"/>
      <c r="N74" s="202"/>
      <c r="O74" s="202"/>
      <c r="P74" s="421"/>
      <c r="Q74" s="202"/>
      <c r="R74" s="202"/>
      <c r="S74" s="437"/>
    </row>
    <row r="75" spans="2:20" ht="24" customHeight="1">
      <c r="B75" s="1173"/>
      <c r="C75" s="1138"/>
      <c r="D75" s="1113" t="s">
        <v>34</v>
      </c>
      <c r="E75" s="1145"/>
      <c r="F75" s="3" t="s">
        <v>22</v>
      </c>
      <c r="G75" s="196">
        <f t="shared" ref="G75:S75" si="90">G70-G71-G72-G73+G74</f>
        <v>-1</v>
      </c>
      <c r="H75" s="197">
        <f t="shared" si="90"/>
        <v>-1</v>
      </c>
      <c r="I75" s="197">
        <f t="shared" si="90"/>
        <v>-1</v>
      </c>
      <c r="J75" s="197">
        <f t="shared" si="90"/>
        <v>-1</v>
      </c>
      <c r="K75" s="197">
        <f t="shared" si="90"/>
        <v>-1</v>
      </c>
      <c r="L75" s="197">
        <f t="shared" si="90"/>
        <v>-1</v>
      </c>
      <c r="M75" s="197">
        <f t="shared" si="90"/>
        <v>-1</v>
      </c>
      <c r="N75" s="197">
        <f t="shared" si="90"/>
        <v>-1</v>
      </c>
      <c r="O75" s="197">
        <f t="shared" si="90"/>
        <v>-1</v>
      </c>
      <c r="P75" s="422">
        <f t="shared" si="90"/>
        <v>-1</v>
      </c>
      <c r="Q75" s="197">
        <f t="shared" si="90"/>
        <v>-1</v>
      </c>
      <c r="R75" s="197">
        <f t="shared" si="90"/>
        <v>-1</v>
      </c>
      <c r="S75" s="440">
        <f t="shared" si="90"/>
        <v>-1</v>
      </c>
      <c r="T75" s="1">
        <f t="shared" ref="T75" si="91">T70-T71-T72-T73+T74</f>
        <v>-1</v>
      </c>
    </row>
    <row r="76" spans="2:20" ht="24" customHeight="1">
      <c r="B76" s="1173"/>
      <c r="C76" s="1219" t="s">
        <v>12</v>
      </c>
      <c r="D76" s="1113" t="s">
        <v>241</v>
      </c>
      <c r="E76" s="1145"/>
      <c r="F76" s="3" t="s">
        <v>22</v>
      </c>
      <c r="G76" s="202">
        <f>G75</f>
        <v>-1</v>
      </c>
      <c r="H76" s="197">
        <f>IF(H7&lt;24,(G75+G81+G85)-H31,G75)</f>
        <v>-1</v>
      </c>
      <c r="I76" s="197">
        <f t="shared" ref="I76:T76" si="92">IF(I7&lt;24,(H75+H81+H85)-I31,H75)</f>
        <v>-1</v>
      </c>
      <c r="J76" s="197">
        <f t="shared" si="92"/>
        <v>-1</v>
      </c>
      <c r="K76" s="197">
        <f t="shared" si="92"/>
        <v>-1</v>
      </c>
      <c r="L76" s="197">
        <f t="shared" si="92"/>
        <v>-1</v>
      </c>
      <c r="M76" s="197">
        <f t="shared" si="92"/>
        <v>-1</v>
      </c>
      <c r="N76" s="197">
        <f t="shared" si="92"/>
        <v>-1</v>
      </c>
      <c r="O76" s="197">
        <f t="shared" si="92"/>
        <v>-1</v>
      </c>
      <c r="P76" s="422">
        <f t="shared" si="92"/>
        <v>-1</v>
      </c>
      <c r="Q76" s="197">
        <f t="shared" si="92"/>
        <v>-1</v>
      </c>
      <c r="R76" s="197">
        <f t="shared" si="92"/>
        <v>-1</v>
      </c>
      <c r="S76" s="440">
        <f t="shared" si="92"/>
        <v>-1</v>
      </c>
      <c r="T76" s="1">
        <f t="shared" si="92"/>
        <v>-1</v>
      </c>
    </row>
    <row r="77" spans="2:20" ht="24" customHeight="1">
      <c r="B77" s="1173"/>
      <c r="C77" s="1220"/>
      <c r="D77" s="1113" t="s">
        <v>38</v>
      </c>
      <c r="E77" s="1145"/>
      <c r="F77" s="3" t="s">
        <v>22</v>
      </c>
      <c r="G77" s="195"/>
      <c r="H77" s="202"/>
      <c r="I77" s="202"/>
      <c r="J77" s="202"/>
      <c r="K77" s="202"/>
      <c r="L77" s="202"/>
      <c r="M77" s="202"/>
      <c r="N77" s="202"/>
      <c r="O77" s="202"/>
      <c r="P77" s="421"/>
      <c r="Q77" s="202"/>
      <c r="R77" s="202"/>
      <c r="S77" s="437"/>
    </row>
    <row r="78" spans="2:20" ht="24" customHeight="1">
      <c r="B78" s="1173"/>
      <c r="C78" s="1220"/>
      <c r="D78" s="1113" t="s">
        <v>39</v>
      </c>
      <c r="E78" s="1145"/>
      <c r="F78" s="3" t="s">
        <v>22</v>
      </c>
      <c r="G78" s="195"/>
      <c r="H78" s="202"/>
      <c r="I78" s="202"/>
      <c r="J78" s="202"/>
      <c r="K78" s="202"/>
      <c r="L78" s="202"/>
      <c r="M78" s="202"/>
      <c r="N78" s="202"/>
      <c r="O78" s="202"/>
      <c r="P78" s="421"/>
      <c r="Q78" s="202"/>
      <c r="R78" s="202"/>
      <c r="S78" s="437"/>
    </row>
    <row r="79" spans="2:20" ht="24" customHeight="1">
      <c r="B79" s="1173"/>
      <c r="C79" s="1220"/>
      <c r="D79" s="1113" t="s">
        <v>28</v>
      </c>
      <c r="E79" s="1145"/>
      <c r="F79" s="3" t="s">
        <v>22</v>
      </c>
      <c r="G79" s="195"/>
      <c r="H79" s="202"/>
      <c r="I79" s="202"/>
      <c r="J79" s="202"/>
      <c r="K79" s="202"/>
      <c r="L79" s="202"/>
      <c r="M79" s="202"/>
      <c r="N79" s="202"/>
      <c r="O79" s="202"/>
      <c r="P79" s="421"/>
      <c r="Q79" s="202"/>
      <c r="R79" s="202"/>
      <c r="S79" s="437"/>
    </row>
    <row r="80" spans="2:20" ht="24" customHeight="1">
      <c r="B80" s="1173"/>
      <c r="C80" s="1220"/>
      <c r="D80" s="1113" t="s">
        <v>8</v>
      </c>
      <c r="E80" s="1145"/>
      <c r="F80" s="3" t="s">
        <v>22</v>
      </c>
      <c r="G80" s="195"/>
      <c r="H80" s="202"/>
      <c r="I80" s="202"/>
      <c r="J80" s="202"/>
      <c r="K80" s="202"/>
      <c r="L80" s="202"/>
      <c r="M80" s="202"/>
      <c r="N80" s="202"/>
      <c r="O80" s="202"/>
      <c r="P80" s="421"/>
      <c r="Q80" s="202"/>
      <c r="R80" s="202"/>
      <c r="S80" s="437"/>
    </row>
    <row r="81" spans="2:20" ht="24" customHeight="1">
      <c r="B81" s="1173"/>
      <c r="C81" s="1221"/>
      <c r="D81" s="1113" t="s">
        <v>34</v>
      </c>
      <c r="E81" s="1145"/>
      <c r="F81" s="3" t="s">
        <v>22</v>
      </c>
      <c r="G81" s="196">
        <f t="shared" ref="G81:S81" si="93">G76-G77-G78-G79+G80</f>
        <v>-1</v>
      </c>
      <c r="H81" s="197">
        <f t="shared" si="93"/>
        <v>-1</v>
      </c>
      <c r="I81" s="197">
        <f t="shared" si="93"/>
        <v>-1</v>
      </c>
      <c r="J81" s="197">
        <f t="shared" si="93"/>
        <v>-1</v>
      </c>
      <c r="K81" s="197">
        <f t="shared" si="93"/>
        <v>-1</v>
      </c>
      <c r="L81" s="197">
        <f t="shared" si="93"/>
        <v>-1</v>
      </c>
      <c r="M81" s="197">
        <f t="shared" si="93"/>
        <v>-1</v>
      </c>
      <c r="N81" s="197">
        <f t="shared" si="93"/>
        <v>-1</v>
      </c>
      <c r="O81" s="197">
        <f t="shared" si="93"/>
        <v>-1</v>
      </c>
      <c r="P81" s="422">
        <f t="shared" si="93"/>
        <v>-1</v>
      </c>
      <c r="Q81" s="197">
        <f t="shared" si="93"/>
        <v>-1</v>
      </c>
      <c r="R81" s="197">
        <f t="shared" si="93"/>
        <v>-1</v>
      </c>
      <c r="S81" s="440">
        <f t="shared" si="93"/>
        <v>-1</v>
      </c>
      <c r="T81" s="1">
        <f t="shared" ref="T81" si="94">T76-T77-T78-T79+T80</f>
        <v>-1</v>
      </c>
    </row>
    <row r="82" spans="2:20" ht="24" customHeight="1">
      <c r="B82" s="1173"/>
      <c r="C82" s="1219" t="s">
        <v>13</v>
      </c>
      <c r="D82" s="1113" t="s">
        <v>241</v>
      </c>
      <c r="E82" s="1145"/>
      <c r="F82" s="3" t="s">
        <v>22</v>
      </c>
      <c r="G82" s="202">
        <v>0</v>
      </c>
      <c r="H82" s="197">
        <f t="shared" ref="H82:T82" si="95">IF(H7&lt;24,0,ROUNDDOWN(G76*(H7-24)/12,0))</f>
        <v>0</v>
      </c>
      <c r="I82" s="197">
        <f t="shared" si="95"/>
        <v>0</v>
      </c>
      <c r="J82" s="197">
        <f t="shared" si="95"/>
        <v>0</v>
      </c>
      <c r="K82" s="197">
        <f t="shared" si="95"/>
        <v>0</v>
      </c>
      <c r="L82" s="197">
        <f t="shared" si="95"/>
        <v>0</v>
      </c>
      <c r="M82" s="197">
        <f t="shared" si="95"/>
        <v>0</v>
      </c>
      <c r="N82" s="197">
        <f t="shared" si="95"/>
        <v>0</v>
      </c>
      <c r="O82" s="197">
        <f t="shared" si="95"/>
        <v>0</v>
      </c>
      <c r="P82" s="422">
        <f t="shared" si="95"/>
        <v>0</v>
      </c>
      <c r="Q82" s="197">
        <f t="shared" si="95"/>
        <v>0</v>
      </c>
      <c r="R82" s="197">
        <f t="shared" si="95"/>
        <v>0</v>
      </c>
      <c r="S82" s="440">
        <f t="shared" si="95"/>
        <v>0</v>
      </c>
      <c r="T82" s="6">
        <f t="shared" si="95"/>
        <v>0</v>
      </c>
    </row>
    <row r="83" spans="2:20" ht="24" customHeight="1">
      <c r="B83" s="1173"/>
      <c r="C83" s="1220"/>
      <c r="D83" s="1113" t="s">
        <v>39</v>
      </c>
      <c r="E83" s="1145"/>
      <c r="F83" s="3" t="s">
        <v>22</v>
      </c>
      <c r="G83" s="195"/>
      <c r="H83" s="202"/>
      <c r="I83" s="202"/>
      <c r="J83" s="202"/>
      <c r="K83" s="202"/>
      <c r="L83" s="202"/>
      <c r="M83" s="202"/>
      <c r="N83" s="202"/>
      <c r="O83" s="202"/>
      <c r="P83" s="421"/>
      <c r="Q83" s="202"/>
      <c r="R83" s="202"/>
      <c r="S83" s="437"/>
      <c r="T83" s="6"/>
    </row>
    <row r="84" spans="2:20" ht="24" customHeight="1">
      <c r="B84" s="1173"/>
      <c r="C84" s="1220"/>
      <c r="D84" s="1113" t="s">
        <v>8</v>
      </c>
      <c r="E84" s="1145"/>
      <c r="F84" s="5" t="s">
        <v>22</v>
      </c>
      <c r="G84" s="203"/>
      <c r="H84" s="204"/>
      <c r="I84" s="204"/>
      <c r="J84" s="204"/>
      <c r="K84" s="204"/>
      <c r="L84" s="204"/>
      <c r="M84" s="204"/>
      <c r="N84" s="204"/>
      <c r="O84" s="204"/>
      <c r="P84" s="423"/>
      <c r="Q84" s="204"/>
      <c r="R84" s="204"/>
      <c r="S84" s="441"/>
      <c r="T84" s="6"/>
    </row>
    <row r="85" spans="2:20" ht="24" customHeight="1" thickBot="1">
      <c r="B85" s="1174"/>
      <c r="C85" s="1222"/>
      <c r="D85" s="1212" t="s">
        <v>34</v>
      </c>
      <c r="E85" s="1199"/>
      <c r="F85" s="4" t="s">
        <v>22</v>
      </c>
      <c r="G85" s="198">
        <f t="shared" ref="G85:S85" si="96">G82-G83+G84</f>
        <v>0</v>
      </c>
      <c r="H85" s="199">
        <f t="shared" si="96"/>
        <v>0</v>
      </c>
      <c r="I85" s="199">
        <f t="shared" si="96"/>
        <v>0</v>
      </c>
      <c r="J85" s="199">
        <f t="shared" si="96"/>
        <v>0</v>
      </c>
      <c r="K85" s="199">
        <f t="shared" si="96"/>
        <v>0</v>
      </c>
      <c r="L85" s="199">
        <f t="shared" si="96"/>
        <v>0</v>
      </c>
      <c r="M85" s="199">
        <f t="shared" si="96"/>
        <v>0</v>
      </c>
      <c r="N85" s="199">
        <f t="shared" si="96"/>
        <v>0</v>
      </c>
      <c r="O85" s="199">
        <f t="shared" si="96"/>
        <v>0</v>
      </c>
      <c r="P85" s="419">
        <f t="shared" si="96"/>
        <v>0</v>
      </c>
      <c r="Q85" s="199">
        <f t="shared" si="96"/>
        <v>0</v>
      </c>
      <c r="R85" s="199">
        <f t="shared" si="96"/>
        <v>0</v>
      </c>
      <c r="S85" s="438">
        <f t="shared" si="96"/>
        <v>0</v>
      </c>
      <c r="T85" s="6">
        <f t="shared" ref="T85" si="97">T82-T83+T84</f>
        <v>0</v>
      </c>
    </row>
    <row r="89" spans="2:20" ht="24" customHeight="1"/>
  </sheetData>
  <mergeCells count="70">
    <mergeCell ref="B4:F4"/>
    <mergeCell ref="C68:E68"/>
    <mergeCell ref="D48:D52"/>
    <mergeCell ref="D33:D37"/>
    <mergeCell ref="D38:D42"/>
    <mergeCell ref="C33:C42"/>
    <mergeCell ref="D54:D58"/>
    <mergeCell ref="D59:D63"/>
    <mergeCell ref="C19:E19"/>
    <mergeCell ref="D21:E21"/>
    <mergeCell ref="D20:E20"/>
    <mergeCell ref="D65:E65"/>
    <mergeCell ref="C64:E64"/>
    <mergeCell ref="C43:C53"/>
    <mergeCell ref="D53:E53"/>
    <mergeCell ref="D43:D47"/>
    <mergeCell ref="B2:F2"/>
    <mergeCell ref="D31:E31"/>
    <mergeCell ref="C31:C32"/>
    <mergeCell ref="D32:E32"/>
    <mergeCell ref="D26:E26"/>
    <mergeCell ref="D27:E27"/>
    <mergeCell ref="D28:E28"/>
    <mergeCell ref="D29:E29"/>
    <mergeCell ref="D22:E22"/>
    <mergeCell ref="D23:E23"/>
    <mergeCell ref="D24:E24"/>
    <mergeCell ref="B19:B68"/>
    <mergeCell ref="C54:C63"/>
    <mergeCell ref="D30:E30"/>
    <mergeCell ref="C26:C30"/>
    <mergeCell ref="C25:E25"/>
    <mergeCell ref="C70:C75"/>
    <mergeCell ref="D75:E75"/>
    <mergeCell ref="D73:E73"/>
    <mergeCell ref="D74:E74"/>
    <mergeCell ref="D66:E66"/>
    <mergeCell ref="B69:E69"/>
    <mergeCell ref="C67:E67"/>
    <mergeCell ref="B70:B85"/>
    <mergeCell ref="D81:E81"/>
    <mergeCell ref="C76:C81"/>
    <mergeCell ref="D83:E83"/>
    <mergeCell ref="C82:C85"/>
    <mergeCell ref="D82:E82"/>
    <mergeCell ref="D77:E77"/>
    <mergeCell ref="D78:E78"/>
    <mergeCell ref="D79:E79"/>
    <mergeCell ref="B5:B18"/>
    <mergeCell ref="C5:E5"/>
    <mergeCell ref="C6:E6"/>
    <mergeCell ref="C7:E7"/>
    <mergeCell ref="C8:E8"/>
    <mergeCell ref="C9:E9"/>
    <mergeCell ref="D10:E10"/>
    <mergeCell ref="C11:E11"/>
    <mergeCell ref="C12:E12"/>
    <mergeCell ref="D13:E13"/>
    <mergeCell ref="D14:E14"/>
    <mergeCell ref="C18:E18"/>
    <mergeCell ref="C15:E15"/>
    <mergeCell ref="D16:E16"/>
    <mergeCell ref="D17:E17"/>
    <mergeCell ref="D70:E70"/>
    <mergeCell ref="D72:E72"/>
    <mergeCell ref="D80:E80"/>
    <mergeCell ref="D84:E84"/>
    <mergeCell ref="D85:E85"/>
    <mergeCell ref="D76:E76"/>
    <mergeCell ref="D71:E71"/>
  </mergeCells>
  <phoneticPr fontId="1"/>
  <pageMargins left="0.7" right="0.7" top="0.75" bottom="0.75" header="0.3" footer="0.3"/>
  <ignoredErrors>
    <ignoredError sqref="G2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B1:Q38"/>
  <sheetViews>
    <sheetView showGridLines="0" workbookViewId="0">
      <selection activeCell="H6" sqref="H6"/>
    </sheetView>
  </sheetViews>
  <sheetFormatPr defaultColWidth="9" defaultRowHeight="13.5"/>
  <cols>
    <col min="1" max="2" width="2.375" style="588" customWidth="1"/>
    <col min="3" max="3" width="19.625" style="605" customWidth="1"/>
    <col min="4" max="5" width="8.125" style="605" customWidth="1"/>
    <col min="6" max="17" width="7.625" style="605" customWidth="1"/>
    <col min="18" max="16384" width="9" style="588"/>
  </cols>
  <sheetData>
    <row r="1" spans="2:17" ht="14.25" thickBot="1"/>
    <row r="2" spans="2:17">
      <c r="B2" s="1264"/>
      <c r="C2" s="1265"/>
      <c r="D2" s="1266"/>
      <c r="E2" s="1243" t="s">
        <v>346</v>
      </c>
      <c r="F2" s="1192"/>
      <c r="G2" s="1192"/>
      <c r="H2" s="1192"/>
      <c r="I2" s="1192"/>
      <c r="J2" s="1192"/>
      <c r="K2" s="1192"/>
      <c r="L2" s="1192"/>
      <c r="M2" s="1192"/>
      <c r="N2" s="1192"/>
      <c r="O2" s="1192"/>
      <c r="P2" s="1192"/>
      <c r="Q2" s="1193"/>
    </row>
    <row r="3" spans="2:17">
      <c r="B3" s="1267"/>
      <c r="C3" s="1268"/>
      <c r="D3" s="1269"/>
      <c r="E3" s="1244" t="s">
        <v>151</v>
      </c>
      <c r="F3" s="1253" t="s">
        <v>338</v>
      </c>
      <c r="G3" s="1256" t="s">
        <v>351</v>
      </c>
      <c r="H3" s="1250" t="s">
        <v>240</v>
      </c>
      <c r="I3" s="1251"/>
      <c r="J3" s="1251"/>
      <c r="K3" s="1252"/>
      <c r="L3" s="1250" t="s">
        <v>257</v>
      </c>
      <c r="M3" s="1251"/>
      <c r="N3" s="1251"/>
      <c r="O3" s="1251"/>
      <c r="P3" s="923"/>
      <c r="Q3" s="996"/>
    </row>
    <row r="4" spans="2:17">
      <c r="B4" s="1267"/>
      <c r="C4" s="1268"/>
      <c r="D4" s="1269"/>
      <c r="E4" s="1136"/>
      <c r="F4" s="1254"/>
      <c r="G4" s="1257"/>
      <c r="H4" s="1259" t="s">
        <v>293</v>
      </c>
      <c r="I4" s="1241" t="s">
        <v>18</v>
      </c>
      <c r="J4" s="1248"/>
      <c r="K4" s="1249"/>
      <c r="L4" s="1259" t="s">
        <v>293</v>
      </c>
      <c r="M4" s="1241" t="s">
        <v>18</v>
      </c>
      <c r="N4" s="1248"/>
      <c r="O4" s="1249"/>
      <c r="P4" s="1241" t="s">
        <v>592</v>
      </c>
      <c r="Q4" s="1242"/>
    </row>
    <row r="5" spans="2:17" ht="40.5" customHeight="1">
      <c r="B5" s="1270"/>
      <c r="C5" s="1271"/>
      <c r="D5" s="1272"/>
      <c r="E5" s="1138"/>
      <c r="F5" s="1255"/>
      <c r="G5" s="1258"/>
      <c r="H5" s="1260"/>
      <c r="I5" s="924" t="s">
        <v>350</v>
      </c>
      <c r="J5" s="925" t="s">
        <v>353</v>
      </c>
      <c r="K5" s="593" t="s">
        <v>348</v>
      </c>
      <c r="L5" s="1260"/>
      <c r="M5" s="924" t="s">
        <v>350</v>
      </c>
      <c r="N5" s="925" t="s">
        <v>353</v>
      </c>
      <c r="O5" s="593" t="s">
        <v>348</v>
      </c>
      <c r="P5" s="926" t="s">
        <v>264</v>
      </c>
      <c r="Q5" s="997" t="s">
        <v>577</v>
      </c>
    </row>
    <row r="6" spans="2:17">
      <c r="B6" s="1261"/>
      <c r="C6" s="559" t="s">
        <v>291</v>
      </c>
      <c r="D6" s="577" t="s">
        <v>43</v>
      </c>
      <c r="E6" s="565"/>
      <c r="F6" s="561"/>
      <c r="G6" s="562"/>
      <c r="H6" s="562">
        <f>'入力①（損益計算書）'!O4</f>
        <v>0</v>
      </c>
      <c r="I6" s="561"/>
      <c r="J6" s="563"/>
      <c r="K6" s="564"/>
      <c r="L6" s="562"/>
      <c r="M6" s="561"/>
      <c r="N6" s="565"/>
      <c r="O6" s="570"/>
      <c r="P6" s="565"/>
      <c r="Q6" s="998"/>
    </row>
    <row r="7" spans="2:17">
      <c r="B7" s="1262"/>
      <c r="C7" s="560" t="s">
        <v>292</v>
      </c>
      <c r="D7" s="578" t="s">
        <v>43</v>
      </c>
      <c r="E7" s="999"/>
      <c r="F7" s="566"/>
      <c r="G7" s="567"/>
      <c r="H7" s="567"/>
      <c r="I7" s="566"/>
      <c r="J7" s="1000"/>
      <c r="K7" s="568"/>
      <c r="L7" s="567"/>
      <c r="M7" s="566"/>
      <c r="N7" s="999"/>
      <c r="O7" s="569"/>
      <c r="P7" s="999"/>
      <c r="Q7" s="1001"/>
    </row>
    <row r="8" spans="2:17">
      <c r="B8" s="1263" t="s">
        <v>341</v>
      </c>
      <c r="C8" s="559" t="s">
        <v>295</v>
      </c>
      <c r="D8" s="577" t="s">
        <v>43</v>
      </c>
      <c r="E8" s="565"/>
      <c r="F8" s="561"/>
      <c r="G8" s="562"/>
      <c r="H8" s="562">
        <f>'入力①（損益計算書）'!O7</f>
        <v>0</v>
      </c>
      <c r="I8" s="561"/>
      <c r="J8" s="565"/>
      <c r="K8" s="570"/>
      <c r="L8" s="562"/>
      <c r="M8" s="561"/>
      <c r="N8" s="565"/>
      <c r="O8" s="570"/>
      <c r="P8" s="565"/>
      <c r="Q8" s="998"/>
    </row>
    <row r="9" spans="2:17">
      <c r="B9" s="1246"/>
      <c r="C9" s="560" t="s">
        <v>646</v>
      </c>
      <c r="D9" s="578" t="s">
        <v>43</v>
      </c>
      <c r="E9" s="999"/>
      <c r="F9" s="566"/>
      <c r="G9" s="567"/>
      <c r="H9" s="567">
        <f>'入力①（損益計算書）'!O9</f>
        <v>0</v>
      </c>
      <c r="I9" s="566">
        <f>'入力①（損益計算書）'!P9</f>
        <v>0</v>
      </c>
      <c r="J9" s="999">
        <f>'入力①（損益計算書）'!Q9</f>
        <v>0</v>
      </c>
      <c r="K9" s="569">
        <f>'入力①（損益計算書）'!R9</f>
        <v>0</v>
      </c>
      <c r="L9" s="567"/>
      <c r="M9" s="566"/>
      <c r="N9" s="999"/>
      <c r="O9" s="569"/>
      <c r="P9" s="999"/>
      <c r="Q9" s="1001"/>
    </row>
    <row r="10" spans="2:17">
      <c r="B10" s="1246"/>
      <c r="C10" s="560" t="s">
        <v>296</v>
      </c>
      <c r="D10" s="578" t="s">
        <v>43</v>
      </c>
      <c r="E10" s="999"/>
      <c r="F10" s="566"/>
      <c r="G10" s="567"/>
      <c r="H10" s="567">
        <f>'入力①（損益計算書）'!O14</f>
        <v>0</v>
      </c>
      <c r="I10" s="566">
        <f>'入力①（損益計算書）'!P14</f>
        <v>0</v>
      </c>
      <c r="J10" s="999">
        <f>'入力①（損益計算書）'!Q14</f>
        <v>0</v>
      </c>
      <c r="K10" s="569">
        <f>'入力①（損益計算書）'!R14</f>
        <v>0</v>
      </c>
      <c r="L10" s="567"/>
      <c r="M10" s="566"/>
      <c r="N10" s="999"/>
      <c r="O10" s="569"/>
      <c r="P10" s="999"/>
      <c r="Q10" s="1001"/>
    </row>
    <row r="11" spans="2:17">
      <c r="B11" s="1246"/>
      <c r="C11" s="560" t="s">
        <v>608</v>
      </c>
      <c r="D11" s="578" t="s">
        <v>43</v>
      </c>
      <c r="E11" s="999"/>
      <c r="F11" s="566"/>
      <c r="G11" s="567"/>
      <c r="H11" s="567">
        <f>'入力①（損益計算書）'!O11</f>
        <v>0</v>
      </c>
      <c r="I11" s="566">
        <f>'入力①（損益計算書）'!P11</f>
        <v>0</v>
      </c>
      <c r="J11" s="999">
        <f>'入力①（損益計算書）'!Q11</f>
        <v>0</v>
      </c>
      <c r="K11" s="569">
        <f>'入力①（損益計算書）'!R11</f>
        <v>0</v>
      </c>
      <c r="L11" s="567"/>
      <c r="M11" s="566"/>
      <c r="N11" s="999"/>
      <c r="O11" s="569"/>
      <c r="P11" s="999"/>
      <c r="Q11" s="1001"/>
    </row>
    <row r="12" spans="2:17">
      <c r="B12" s="1246"/>
      <c r="C12" s="560" t="s">
        <v>609</v>
      </c>
      <c r="D12" s="578" t="s">
        <v>43</v>
      </c>
      <c r="E12" s="999"/>
      <c r="F12" s="566"/>
      <c r="G12" s="567"/>
      <c r="H12" s="567">
        <f>'入力①（損益計算書）'!O12</f>
        <v>0</v>
      </c>
      <c r="I12" s="566">
        <f>'入力①（損益計算書）'!P12</f>
        <v>0</v>
      </c>
      <c r="J12" s="999">
        <f>'入力①（損益計算書）'!Q12</f>
        <v>0</v>
      </c>
      <c r="K12" s="569">
        <f>'入力①（損益計算書）'!R12</f>
        <v>0</v>
      </c>
      <c r="L12" s="567"/>
      <c r="M12" s="566"/>
      <c r="N12" s="999"/>
      <c r="O12" s="569"/>
      <c r="P12" s="999"/>
      <c r="Q12" s="1001"/>
    </row>
    <row r="13" spans="2:17">
      <c r="B13" s="1246"/>
      <c r="C13" s="560" t="s">
        <v>653</v>
      </c>
      <c r="D13" s="578" t="s">
        <v>43</v>
      </c>
      <c r="E13" s="999"/>
      <c r="F13" s="566"/>
      <c r="G13" s="567"/>
      <c r="H13" s="567">
        <f>'入力①（損益計算書）'!O21</f>
        <v>0</v>
      </c>
      <c r="I13" s="566">
        <f>'入力①（損益計算書）'!P21</f>
        <v>0</v>
      </c>
      <c r="J13" s="999">
        <f>'入力①（損益計算書）'!Q21</f>
        <v>0</v>
      </c>
      <c r="K13" s="569">
        <f>'入力①（損益計算書）'!R21</f>
        <v>0</v>
      </c>
      <c r="L13" s="567"/>
      <c r="M13" s="566"/>
      <c r="N13" s="999"/>
      <c r="O13" s="569"/>
      <c r="P13" s="999"/>
      <c r="Q13" s="1001"/>
    </row>
    <row r="14" spans="2:17">
      <c r="B14" s="1246"/>
      <c r="C14" s="560" t="s">
        <v>613</v>
      </c>
      <c r="D14" s="578" t="s">
        <v>43</v>
      </c>
      <c r="E14" s="999"/>
      <c r="F14" s="566"/>
      <c r="G14" s="567"/>
      <c r="H14" s="567">
        <f>'入力①（損益計算書）'!O16</f>
        <v>0</v>
      </c>
      <c r="I14" s="566">
        <f>'入力①（損益計算書）'!P16</f>
        <v>0</v>
      </c>
      <c r="J14" s="999">
        <f>'入力①（損益計算書）'!Q16</f>
        <v>0</v>
      </c>
      <c r="K14" s="569">
        <f>'入力①（損益計算書）'!R16</f>
        <v>0</v>
      </c>
      <c r="L14" s="567"/>
      <c r="M14" s="566"/>
      <c r="N14" s="999"/>
      <c r="O14" s="569"/>
      <c r="P14" s="999"/>
      <c r="Q14" s="1001"/>
    </row>
    <row r="15" spans="2:17">
      <c r="B15" s="1246"/>
      <c r="C15" s="560" t="s">
        <v>297</v>
      </c>
      <c r="D15" s="578" t="s">
        <v>43</v>
      </c>
      <c r="E15" s="999"/>
      <c r="F15" s="566"/>
      <c r="G15" s="567"/>
      <c r="H15" s="567"/>
      <c r="I15" s="566"/>
      <c r="J15" s="999"/>
      <c r="K15" s="569"/>
      <c r="L15" s="567"/>
      <c r="M15" s="566"/>
      <c r="N15" s="999"/>
      <c r="O15" s="913"/>
      <c r="P15" s="999"/>
      <c r="Q15" s="1001"/>
    </row>
    <row r="16" spans="2:17">
      <c r="B16" s="1262"/>
      <c r="C16" s="611" t="s">
        <v>46</v>
      </c>
      <c r="D16" s="899" t="s">
        <v>43</v>
      </c>
      <c r="E16" s="614"/>
      <c r="F16" s="612"/>
      <c r="G16" s="613"/>
      <c r="H16" s="613"/>
      <c r="I16" s="612"/>
      <c r="J16" s="614"/>
      <c r="K16" s="615"/>
      <c r="L16" s="613">
        <f t="shared" ref="L16:Q16" si="0">SUM(L6:L15)</f>
        <v>0</v>
      </c>
      <c r="M16" s="612">
        <f t="shared" si="0"/>
        <v>0</v>
      </c>
      <c r="N16" s="614">
        <f t="shared" si="0"/>
        <v>0</v>
      </c>
      <c r="O16" s="614">
        <f t="shared" si="0"/>
        <v>0</v>
      </c>
      <c r="P16" s="612">
        <f t="shared" si="0"/>
        <v>0</v>
      </c>
      <c r="Q16" s="1002">
        <f t="shared" si="0"/>
        <v>0</v>
      </c>
    </row>
    <row r="17" spans="2:17">
      <c r="B17" s="1261" t="s">
        <v>342</v>
      </c>
      <c r="C17" s="559" t="s">
        <v>339</v>
      </c>
      <c r="D17" s="577" t="s">
        <v>340</v>
      </c>
      <c r="E17" s="565">
        <f>'入力①（損益計算書）'!T6</f>
        <v>0</v>
      </c>
      <c r="F17" s="562"/>
      <c r="G17" s="570"/>
      <c r="H17" s="562"/>
      <c r="I17" s="561"/>
      <c r="J17" s="565"/>
      <c r="K17" s="570"/>
      <c r="L17" s="562"/>
      <c r="M17" s="561"/>
      <c r="N17" s="565"/>
      <c r="O17" s="565"/>
      <c r="P17" s="561"/>
      <c r="Q17" s="998"/>
    </row>
    <row r="18" spans="2:17">
      <c r="B18" s="1246"/>
      <c r="C18" s="560" t="s">
        <v>202</v>
      </c>
      <c r="D18" s="578" t="s">
        <v>340</v>
      </c>
      <c r="E18" s="999">
        <f>'入力①（損益計算書）'!T8</f>
        <v>0</v>
      </c>
      <c r="F18" s="567"/>
      <c r="G18" s="569"/>
      <c r="H18" s="567"/>
      <c r="I18" s="566"/>
      <c r="J18" s="999"/>
      <c r="K18" s="569"/>
      <c r="L18" s="567"/>
      <c r="M18" s="566"/>
      <c r="N18" s="999"/>
      <c r="O18" s="999"/>
      <c r="P18" s="566"/>
      <c r="Q18" s="1001"/>
    </row>
    <row r="19" spans="2:17">
      <c r="B19" s="1246"/>
      <c r="C19" s="560" t="s">
        <v>203</v>
      </c>
      <c r="D19" s="578" t="s">
        <v>340</v>
      </c>
      <c r="E19" s="999">
        <f>'入力①（損益計算書）'!T14</f>
        <v>0</v>
      </c>
      <c r="F19" s="567"/>
      <c r="G19" s="569"/>
      <c r="H19" s="567"/>
      <c r="I19" s="566"/>
      <c r="J19" s="999"/>
      <c r="K19" s="569"/>
      <c r="L19" s="567"/>
      <c r="M19" s="566"/>
      <c r="N19" s="999"/>
      <c r="O19" s="999"/>
      <c r="P19" s="566"/>
      <c r="Q19" s="1001"/>
    </row>
    <row r="20" spans="2:17">
      <c r="B20" s="1246"/>
      <c r="C20" s="560" t="s">
        <v>608</v>
      </c>
      <c r="D20" s="578" t="s">
        <v>340</v>
      </c>
      <c r="E20" s="999">
        <f>'入力①（損益計算書）'!T11</f>
        <v>0</v>
      </c>
      <c r="F20" s="567"/>
      <c r="G20" s="569"/>
      <c r="H20" s="567"/>
      <c r="I20" s="566"/>
      <c r="J20" s="999"/>
      <c r="K20" s="569"/>
      <c r="L20" s="567"/>
      <c r="M20" s="566"/>
      <c r="N20" s="999"/>
      <c r="O20" s="999"/>
      <c r="P20" s="566"/>
      <c r="Q20" s="1001"/>
    </row>
    <row r="21" spans="2:17">
      <c r="B21" s="1246"/>
      <c r="C21" s="560" t="s">
        <v>609</v>
      </c>
      <c r="D21" s="578" t="s">
        <v>340</v>
      </c>
      <c r="E21" s="999">
        <f>'入力①（損益計算書）'!T12</f>
        <v>0</v>
      </c>
      <c r="F21" s="567"/>
      <c r="G21" s="569"/>
      <c r="H21" s="567"/>
      <c r="I21" s="566"/>
      <c r="J21" s="999"/>
      <c r="K21" s="569"/>
      <c r="L21" s="567"/>
      <c r="M21" s="566"/>
      <c r="N21" s="999"/>
      <c r="O21" s="999"/>
      <c r="P21" s="566"/>
      <c r="Q21" s="1001"/>
    </row>
    <row r="22" spans="2:17">
      <c r="B22" s="1246"/>
      <c r="C22" s="560" t="s">
        <v>653</v>
      </c>
      <c r="D22" s="578" t="s">
        <v>340</v>
      </c>
      <c r="E22" s="999">
        <f>'入力①（損益計算書）'!T21</f>
        <v>0</v>
      </c>
      <c r="F22" s="567"/>
      <c r="G22" s="569"/>
      <c r="H22" s="567"/>
      <c r="I22" s="566"/>
      <c r="J22" s="999"/>
      <c r="K22" s="569"/>
      <c r="L22" s="567"/>
      <c r="M22" s="566"/>
      <c r="N22" s="999"/>
      <c r="O22" s="999"/>
      <c r="P22" s="566"/>
      <c r="Q22" s="1001"/>
    </row>
    <row r="23" spans="2:17">
      <c r="B23" s="1246"/>
      <c r="C23" s="560" t="s">
        <v>619</v>
      </c>
      <c r="D23" s="578" t="s">
        <v>340</v>
      </c>
      <c r="E23" s="999">
        <f>'入力①（損益計算書）'!T22</f>
        <v>0</v>
      </c>
      <c r="F23" s="939"/>
      <c r="G23" s="403"/>
      <c r="H23" s="567"/>
      <c r="I23" s="566"/>
      <c r="J23" s="999"/>
      <c r="K23" s="569"/>
      <c r="L23" s="567"/>
      <c r="M23" s="566"/>
      <c r="N23" s="999"/>
      <c r="O23" s="999"/>
      <c r="P23" s="566"/>
      <c r="Q23" s="1001"/>
    </row>
    <row r="24" spans="2:17">
      <c r="B24" s="1246"/>
      <c r="C24" s="560" t="s">
        <v>113</v>
      </c>
      <c r="D24" s="578" t="s">
        <v>340</v>
      </c>
      <c r="E24" s="999"/>
      <c r="F24" s="940"/>
      <c r="G24" s="569"/>
      <c r="H24" s="567"/>
      <c r="I24" s="566"/>
      <c r="J24" s="999"/>
      <c r="K24" s="569"/>
      <c r="L24" s="567"/>
      <c r="M24" s="566"/>
      <c r="N24" s="999"/>
      <c r="O24" s="999"/>
      <c r="P24" s="566"/>
      <c r="Q24" s="1001"/>
    </row>
    <row r="25" spans="2:17">
      <c r="B25" s="1262"/>
      <c r="C25" s="611" t="s">
        <v>46</v>
      </c>
      <c r="D25" s="899" t="s">
        <v>340</v>
      </c>
      <c r="E25" s="614"/>
      <c r="F25" s="612"/>
      <c r="G25" s="613"/>
      <c r="H25" s="613"/>
      <c r="I25" s="612"/>
      <c r="J25" s="614"/>
      <c r="K25" s="615"/>
      <c r="L25" s="613"/>
      <c r="M25" s="612"/>
      <c r="N25" s="614"/>
      <c r="O25" s="614"/>
      <c r="P25" s="612"/>
      <c r="Q25" s="1002"/>
    </row>
    <row r="26" spans="2:17">
      <c r="B26" s="1245" t="s">
        <v>113</v>
      </c>
      <c r="C26" s="560" t="s">
        <v>391</v>
      </c>
      <c r="D26" s="578" t="s">
        <v>25</v>
      </c>
      <c r="E26" s="999"/>
      <c r="F26" s="566"/>
      <c r="G26" s="567"/>
      <c r="H26" s="583">
        <v>1.2</v>
      </c>
      <c r="I26" s="566"/>
      <c r="J26" s="999"/>
      <c r="K26" s="569"/>
      <c r="L26" s="567"/>
      <c r="M26" s="566"/>
      <c r="N26" s="999"/>
      <c r="O26" s="999"/>
      <c r="P26" s="566"/>
      <c r="Q26" s="1001"/>
    </row>
    <row r="27" spans="2:17">
      <c r="B27" s="1246"/>
      <c r="C27" s="560" t="s">
        <v>392</v>
      </c>
      <c r="D27" s="578" t="s">
        <v>42</v>
      </c>
      <c r="E27" s="999"/>
      <c r="F27" s="566"/>
      <c r="G27" s="567"/>
      <c r="H27" s="584">
        <v>0.05</v>
      </c>
      <c r="I27" s="566"/>
      <c r="J27" s="999"/>
      <c r="K27" s="569"/>
      <c r="L27" s="567"/>
      <c r="M27" s="566"/>
      <c r="N27" s="999"/>
      <c r="O27" s="999"/>
      <c r="P27" s="566"/>
      <c r="Q27" s="1001"/>
    </row>
    <row r="28" spans="2:17">
      <c r="B28" s="1246"/>
      <c r="C28" s="560" t="s">
        <v>464</v>
      </c>
      <c r="D28" s="578" t="s">
        <v>43</v>
      </c>
      <c r="E28" s="999"/>
      <c r="F28" s="566"/>
      <c r="G28" s="567"/>
      <c r="H28" s="567">
        <v>2788</v>
      </c>
      <c r="I28" s="566">
        <v>2788</v>
      </c>
      <c r="J28" s="999">
        <v>2788</v>
      </c>
      <c r="K28" s="569">
        <v>2788</v>
      </c>
      <c r="L28" s="567">
        <v>2788</v>
      </c>
      <c r="M28" s="566">
        <v>2788</v>
      </c>
      <c r="N28" s="999">
        <v>2788</v>
      </c>
      <c r="O28" s="999">
        <v>2788</v>
      </c>
      <c r="P28" s="566"/>
      <c r="Q28" s="1001"/>
    </row>
    <row r="29" spans="2:17">
      <c r="B29" s="1246"/>
      <c r="C29" s="560" t="s">
        <v>393</v>
      </c>
      <c r="D29" s="578" t="s">
        <v>24</v>
      </c>
      <c r="E29" s="999"/>
      <c r="F29" s="566"/>
      <c r="G29" s="567"/>
      <c r="H29" s="584">
        <v>1.3</v>
      </c>
      <c r="I29" s="566"/>
      <c r="J29" s="999"/>
      <c r="K29" s="569"/>
      <c r="L29" s="567"/>
      <c r="M29" s="566"/>
      <c r="N29" s="999"/>
      <c r="O29" s="999"/>
      <c r="P29" s="566"/>
      <c r="Q29" s="1001"/>
    </row>
    <row r="30" spans="2:17">
      <c r="B30" s="1246"/>
      <c r="C30" s="560" t="s">
        <v>394</v>
      </c>
      <c r="D30" s="578" t="s">
        <v>42</v>
      </c>
      <c r="E30" s="999"/>
      <c r="F30" s="566"/>
      <c r="G30" s="567"/>
      <c r="H30" s="584">
        <v>1.75</v>
      </c>
      <c r="I30" s="566"/>
      <c r="J30" s="999"/>
      <c r="K30" s="569"/>
      <c r="L30" s="567"/>
      <c r="M30" s="566"/>
      <c r="N30" s="999"/>
      <c r="O30" s="999"/>
      <c r="P30" s="566"/>
      <c r="Q30" s="1001"/>
    </row>
    <row r="31" spans="2:17">
      <c r="B31" s="1246"/>
      <c r="C31" s="560" t="s">
        <v>395</v>
      </c>
      <c r="D31" s="578" t="s">
        <v>24</v>
      </c>
      <c r="E31" s="999"/>
      <c r="F31" s="566"/>
      <c r="G31" s="567"/>
      <c r="H31" s="584">
        <v>2.5</v>
      </c>
      <c r="I31" s="566"/>
      <c r="J31" s="999"/>
      <c r="K31" s="569"/>
      <c r="L31" s="567"/>
      <c r="M31" s="566"/>
      <c r="N31" s="999"/>
      <c r="O31" s="999"/>
      <c r="P31" s="566"/>
      <c r="Q31" s="1001"/>
    </row>
    <row r="32" spans="2:17">
      <c r="B32" s="1246"/>
      <c r="C32" s="560" t="s">
        <v>578</v>
      </c>
      <c r="D32" s="578" t="s">
        <v>43</v>
      </c>
      <c r="E32" s="999"/>
      <c r="F32" s="566"/>
      <c r="G32" s="567"/>
      <c r="H32" s="567">
        <v>12351</v>
      </c>
      <c r="I32" s="566"/>
      <c r="J32" s="999"/>
      <c r="K32" s="569"/>
      <c r="L32" s="567"/>
      <c r="M32" s="566"/>
      <c r="N32" s="999"/>
      <c r="O32" s="999"/>
      <c r="P32" s="566"/>
      <c r="Q32" s="1001"/>
    </row>
    <row r="33" spans="2:17">
      <c r="B33" s="1246"/>
      <c r="C33" s="560" t="s">
        <v>343</v>
      </c>
      <c r="D33" s="578" t="s">
        <v>345</v>
      </c>
      <c r="E33" s="999"/>
      <c r="F33" s="566"/>
      <c r="G33" s="567"/>
      <c r="H33" s="567">
        <v>24000</v>
      </c>
      <c r="I33" s="566"/>
      <c r="J33" s="999"/>
      <c r="K33" s="569"/>
      <c r="L33" s="567"/>
      <c r="M33" s="566"/>
      <c r="N33" s="999"/>
      <c r="O33" s="999"/>
      <c r="P33" s="566"/>
      <c r="Q33" s="1001"/>
    </row>
    <row r="34" spans="2:17">
      <c r="B34" s="1246"/>
      <c r="C34" s="560" t="s">
        <v>344</v>
      </c>
      <c r="D34" s="578" t="s">
        <v>43</v>
      </c>
      <c r="E34" s="999"/>
      <c r="F34" s="566"/>
      <c r="G34" s="567"/>
      <c r="H34" s="567">
        <v>250</v>
      </c>
      <c r="I34" s="566"/>
      <c r="J34" s="999"/>
      <c r="K34" s="569"/>
      <c r="L34" s="567"/>
      <c r="M34" s="566"/>
      <c r="N34" s="999"/>
      <c r="O34" s="999"/>
      <c r="P34" s="566"/>
      <c r="Q34" s="1001"/>
    </row>
    <row r="35" spans="2:17">
      <c r="B35" s="1246"/>
      <c r="C35" s="560" t="s">
        <v>312</v>
      </c>
      <c r="D35" s="578" t="s">
        <v>596</v>
      </c>
      <c r="E35" s="567"/>
      <c r="F35" s="566"/>
      <c r="G35" s="567"/>
      <c r="H35" s="999"/>
      <c r="I35" s="566"/>
      <c r="J35" s="999"/>
      <c r="K35" s="569"/>
      <c r="L35" s="567"/>
      <c r="M35" s="566"/>
      <c r="N35" s="999"/>
      <c r="O35" s="999"/>
      <c r="P35" s="566"/>
      <c r="Q35" s="1001"/>
    </row>
    <row r="36" spans="2:17">
      <c r="B36" s="1246"/>
      <c r="C36" s="560" t="s">
        <v>113</v>
      </c>
      <c r="D36" s="578" t="s">
        <v>355</v>
      </c>
      <c r="E36" s="567">
        <f>'入力①（損益計算書）'!D32</f>
        <v>0</v>
      </c>
      <c r="F36" s="566"/>
      <c r="G36" s="567"/>
      <c r="H36" s="999"/>
      <c r="I36" s="566"/>
      <c r="J36" s="999"/>
      <c r="K36" s="569"/>
      <c r="L36" s="567"/>
      <c r="M36" s="566"/>
      <c r="N36" s="999"/>
      <c r="O36" s="999"/>
      <c r="P36" s="566"/>
      <c r="Q36" s="1001"/>
    </row>
    <row r="37" spans="2:17">
      <c r="B37" s="1246"/>
      <c r="C37" s="560" t="s">
        <v>205</v>
      </c>
      <c r="D37" s="578" t="s">
        <v>340</v>
      </c>
      <c r="E37" s="999"/>
      <c r="F37" s="566">
        <v>2000</v>
      </c>
      <c r="G37" s="567"/>
      <c r="H37" s="567"/>
      <c r="I37" s="566"/>
      <c r="J37" s="999"/>
      <c r="K37" s="569"/>
      <c r="L37" s="567"/>
      <c r="M37" s="566"/>
      <c r="N37" s="999"/>
      <c r="O37" s="999"/>
      <c r="P37" s="566"/>
      <c r="Q37" s="1001"/>
    </row>
    <row r="38" spans="2:17" ht="14.25" thickBot="1">
      <c r="B38" s="1247"/>
      <c r="C38" s="581" t="s">
        <v>299</v>
      </c>
      <c r="D38" s="579" t="s">
        <v>340</v>
      </c>
      <c r="E38" s="573"/>
      <c r="F38" s="571">
        <v>51000</v>
      </c>
      <c r="G38" s="572"/>
      <c r="H38" s="572"/>
      <c r="I38" s="571"/>
      <c r="J38" s="573"/>
      <c r="K38" s="574"/>
      <c r="L38" s="572"/>
      <c r="M38" s="571"/>
      <c r="N38" s="573"/>
      <c r="O38" s="573"/>
      <c r="P38" s="571"/>
      <c r="Q38" s="1003"/>
    </row>
  </sheetData>
  <mergeCells count="16">
    <mergeCell ref="P4:Q4"/>
    <mergeCell ref="E2:Q2"/>
    <mergeCell ref="E3:E5"/>
    <mergeCell ref="B26:B38"/>
    <mergeCell ref="M4:O4"/>
    <mergeCell ref="L3:O3"/>
    <mergeCell ref="H3:K3"/>
    <mergeCell ref="F3:F5"/>
    <mergeCell ref="G3:G5"/>
    <mergeCell ref="H4:H5"/>
    <mergeCell ref="I4:K4"/>
    <mergeCell ref="L4:L5"/>
    <mergeCell ref="B17:B25"/>
    <mergeCell ref="B6:B7"/>
    <mergeCell ref="B8:B16"/>
    <mergeCell ref="B2:D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B1:T105"/>
  <sheetViews>
    <sheetView tabSelected="1" topLeftCell="A68" workbookViewId="0">
      <selection activeCell="H84" sqref="H84"/>
    </sheetView>
  </sheetViews>
  <sheetFormatPr defaultColWidth="9" defaultRowHeight="14.25"/>
  <cols>
    <col min="1" max="1" width="2.375" style="1" customWidth="1"/>
    <col min="2" max="4" width="2.625" style="1" customWidth="1"/>
    <col min="5" max="5" width="17" style="1" customWidth="1"/>
    <col min="6" max="6" width="7.375" style="1" customWidth="1"/>
    <col min="7" max="19" width="10.625" style="6" customWidth="1"/>
    <col min="20" max="16384" width="9" style="1"/>
  </cols>
  <sheetData>
    <row r="1" spans="2:20" ht="15" thickBot="1"/>
    <row r="2" spans="2:20" ht="15" thickBot="1">
      <c r="B2" s="1223" t="s">
        <v>637</v>
      </c>
      <c r="C2" s="1224"/>
      <c r="D2" s="1224"/>
      <c r="E2" s="1224"/>
      <c r="F2" s="1225"/>
      <c r="G2" s="79">
        <f>入力⑧乳牛増殖計画!G2</f>
        <v>0</v>
      </c>
      <c r="H2" s="7" t="s">
        <v>0</v>
      </c>
    </row>
    <row r="3" spans="2:20" ht="15" thickBot="1"/>
    <row r="4" spans="2:20" ht="15" thickBot="1">
      <c r="B4" s="1223"/>
      <c r="C4" s="1224"/>
      <c r="D4" s="1224"/>
      <c r="E4" s="1224"/>
      <c r="F4" s="1225"/>
      <c r="G4" s="952">
        <f>G2</f>
        <v>0</v>
      </c>
      <c r="H4" s="953">
        <f t="shared" ref="H4:S4" si="0">G4+1</f>
        <v>1</v>
      </c>
      <c r="I4" s="953">
        <f t="shared" si="0"/>
        <v>2</v>
      </c>
      <c r="J4" s="953">
        <f t="shared" si="0"/>
        <v>3</v>
      </c>
      <c r="K4" s="953">
        <f t="shared" si="0"/>
        <v>4</v>
      </c>
      <c r="L4" s="953">
        <f t="shared" si="0"/>
        <v>5</v>
      </c>
      <c r="M4" s="953">
        <f t="shared" si="0"/>
        <v>6</v>
      </c>
      <c r="N4" s="953">
        <f t="shared" si="0"/>
        <v>7</v>
      </c>
      <c r="O4" s="953">
        <f t="shared" si="0"/>
        <v>8</v>
      </c>
      <c r="P4" s="954">
        <f t="shared" si="0"/>
        <v>9</v>
      </c>
      <c r="Q4" s="953">
        <f t="shared" si="0"/>
        <v>10</v>
      </c>
      <c r="R4" s="953">
        <f t="shared" si="0"/>
        <v>11</v>
      </c>
      <c r="S4" s="955">
        <f t="shared" si="0"/>
        <v>12</v>
      </c>
    </row>
    <row r="5" spans="2:20" ht="24" customHeight="1">
      <c r="B5" s="1213" t="s">
        <v>1</v>
      </c>
      <c r="C5" s="1210" t="s">
        <v>2</v>
      </c>
      <c r="D5" s="1211"/>
      <c r="E5" s="1211"/>
      <c r="F5" s="410" t="s">
        <v>157</v>
      </c>
      <c r="G5" s="456"/>
      <c r="H5" s="457"/>
      <c r="I5" s="457"/>
      <c r="J5" s="457"/>
      <c r="K5" s="457"/>
      <c r="L5" s="457"/>
      <c r="M5" s="457"/>
      <c r="N5" s="457"/>
      <c r="O5" s="457"/>
      <c r="P5" s="458"/>
      <c r="Q5" s="457"/>
      <c r="R5" s="457"/>
      <c r="S5" s="459"/>
      <c r="T5" s="455"/>
    </row>
    <row r="6" spans="2:20" ht="24" customHeight="1">
      <c r="B6" s="1173"/>
      <c r="C6" s="1113" t="s">
        <v>6</v>
      </c>
      <c r="D6" s="1145"/>
      <c r="E6" s="1145"/>
      <c r="F6" s="3" t="s">
        <v>23</v>
      </c>
      <c r="G6" s="13"/>
      <c r="H6" s="10"/>
      <c r="I6" s="10"/>
      <c r="J6" s="10"/>
      <c r="K6" s="10"/>
      <c r="L6" s="10"/>
      <c r="M6" s="10"/>
      <c r="N6" s="10"/>
      <c r="O6" s="10"/>
      <c r="P6" s="188"/>
      <c r="Q6" s="10"/>
      <c r="R6" s="10"/>
      <c r="S6" s="431"/>
      <c r="T6" s="455"/>
    </row>
    <row r="7" spans="2:20" ht="24" customHeight="1">
      <c r="B7" s="1173"/>
      <c r="C7" s="1113" t="s">
        <v>9</v>
      </c>
      <c r="D7" s="1145"/>
      <c r="E7" s="1145"/>
      <c r="F7" s="3" t="s">
        <v>25</v>
      </c>
      <c r="G7" s="14">
        <f>IFERROR(365/G5*(100-G10),)</f>
        <v>0</v>
      </c>
      <c r="H7" s="9">
        <f t="shared" ref="H7:S7" si="1">IFERROR(365/H5*(100-H10),)</f>
        <v>0</v>
      </c>
      <c r="I7" s="9">
        <f t="shared" si="1"/>
        <v>0</v>
      </c>
      <c r="J7" s="9">
        <f t="shared" si="1"/>
        <v>0</v>
      </c>
      <c r="K7" s="9">
        <f t="shared" si="1"/>
        <v>0</v>
      </c>
      <c r="L7" s="9">
        <f t="shared" si="1"/>
        <v>0</v>
      </c>
      <c r="M7" s="9">
        <f t="shared" si="1"/>
        <v>0</v>
      </c>
      <c r="N7" s="9">
        <f t="shared" si="1"/>
        <v>0</v>
      </c>
      <c r="O7" s="9">
        <f t="shared" si="1"/>
        <v>0</v>
      </c>
      <c r="P7" s="413">
        <f t="shared" si="1"/>
        <v>0</v>
      </c>
      <c r="Q7" s="9">
        <f t="shared" si="1"/>
        <v>0</v>
      </c>
      <c r="R7" s="9">
        <f t="shared" si="1"/>
        <v>0</v>
      </c>
      <c r="S7" s="432">
        <f t="shared" si="1"/>
        <v>0</v>
      </c>
      <c r="T7" s="455">
        <f>IFERROR(365/T5*(100-T10),)</f>
        <v>0</v>
      </c>
    </row>
    <row r="8" spans="2:20" ht="24" customHeight="1">
      <c r="B8" s="1173"/>
      <c r="C8" s="1113" t="s">
        <v>30</v>
      </c>
      <c r="D8" s="1145"/>
      <c r="E8" s="1145"/>
      <c r="F8" s="2" t="s">
        <v>22</v>
      </c>
      <c r="G8" s="14">
        <f>ROUNDDOWN((H14+H15+H16+H17+H13+H12)*G7/100,0)+G27+G28</f>
        <v>0</v>
      </c>
      <c r="H8" s="9">
        <f>ROUNDDOWN((I14+I15+I16+I17+I13+I12)*H7/100,0)+H27+H28</f>
        <v>0</v>
      </c>
      <c r="I8" s="9">
        <f>ROUNDDOWN((J14+J15+J16+J17+J13+J12)*I7/100,0)+I27+I28</f>
        <v>0</v>
      </c>
      <c r="J8" s="9">
        <f t="shared" ref="J8:T8" si="2">ROUNDDOWN((K14+K15+K16+K17+K13+K12)*J7/100,0)+J27+J28</f>
        <v>0</v>
      </c>
      <c r="K8" s="9">
        <f>ROUNDDOWN((L14+L15+L16+L17+L13+L12)*K7/100,0)+K27+K28</f>
        <v>0</v>
      </c>
      <c r="L8" s="9">
        <f t="shared" si="2"/>
        <v>0</v>
      </c>
      <c r="M8" s="9">
        <f t="shared" si="2"/>
        <v>0</v>
      </c>
      <c r="N8" s="9">
        <f t="shared" si="2"/>
        <v>0</v>
      </c>
      <c r="O8" s="9">
        <f>ROUNDDOWN((P14+P15+P16+P17+P13+P12)*O7/100,0)+O27+O28</f>
        <v>0</v>
      </c>
      <c r="P8" s="413">
        <f t="shared" si="2"/>
        <v>0</v>
      </c>
      <c r="Q8" s="9">
        <f t="shared" si="2"/>
        <v>0</v>
      </c>
      <c r="R8" s="9">
        <f t="shared" si="2"/>
        <v>0</v>
      </c>
      <c r="S8" s="432">
        <f t="shared" si="2"/>
        <v>0</v>
      </c>
      <c r="T8" s="455">
        <f t="shared" si="2"/>
        <v>0</v>
      </c>
    </row>
    <row r="9" spans="2:20" ht="24" customHeight="1">
      <c r="B9" s="1173"/>
      <c r="C9" s="1113" t="s">
        <v>10</v>
      </c>
      <c r="D9" s="1145"/>
      <c r="E9" s="1145"/>
      <c r="F9" s="3" t="s">
        <v>25</v>
      </c>
      <c r="G9" s="13"/>
      <c r="H9" s="188"/>
      <c r="I9" s="10"/>
      <c r="J9" s="10"/>
      <c r="K9" s="10"/>
      <c r="L9" s="10"/>
      <c r="M9" s="10"/>
      <c r="N9" s="10"/>
      <c r="O9" s="10"/>
      <c r="P9" s="188"/>
      <c r="Q9" s="10"/>
      <c r="R9" s="10"/>
      <c r="S9" s="431"/>
      <c r="T9" s="455"/>
    </row>
    <row r="10" spans="2:20" ht="24" customHeight="1">
      <c r="B10" s="1214"/>
      <c r="C10" s="1113" t="s">
        <v>40</v>
      </c>
      <c r="D10" s="1145"/>
      <c r="E10" s="1145"/>
      <c r="F10" s="2" t="s">
        <v>25</v>
      </c>
      <c r="G10" s="476"/>
      <c r="H10" s="469"/>
      <c r="I10" s="469"/>
      <c r="J10" s="469"/>
      <c r="K10" s="469"/>
      <c r="L10" s="469"/>
      <c r="M10" s="469"/>
      <c r="N10" s="469"/>
      <c r="O10" s="469"/>
      <c r="P10" s="470"/>
      <c r="Q10" s="469"/>
      <c r="R10" s="469"/>
      <c r="S10" s="471"/>
      <c r="T10" s="455"/>
    </row>
    <row r="11" spans="2:20" ht="24" customHeight="1">
      <c r="B11" s="1229" t="s">
        <v>20</v>
      </c>
      <c r="C11" s="1236" t="s">
        <v>216</v>
      </c>
      <c r="D11" s="1237"/>
      <c r="E11" s="1237"/>
      <c r="F11" s="2" t="s">
        <v>22</v>
      </c>
      <c r="G11" s="607">
        <f>SUM(G12:G18)</f>
        <v>0</v>
      </c>
      <c r="H11" s="461">
        <f>G72</f>
        <v>0</v>
      </c>
      <c r="I11" s="461">
        <f t="shared" ref="I11:T11" si="3">H72</f>
        <v>0</v>
      </c>
      <c r="J11" s="461">
        <f t="shared" si="3"/>
        <v>0</v>
      </c>
      <c r="K11" s="461">
        <f t="shared" si="3"/>
        <v>0</v>
      </c>
      <c r="L11" s="461">
        <f t="shared" si="3"/>
        <v>0</v>
      </c>
      <c r="M11" s="461">
        <f t="shared" si="3"/>
        <v>0</v>
      </c>
      <c r="N11" s="461">
        <f t="shared" si="3"/>
        <v>0</v>
      </c>
      <c r="O11" s="461">
        <f t="shared" si="3"/>
        <v>0</v>
      </c>
      <c r="P11" s="462">
        <f t="shared" si="3"/>
        <v>0</v>
      </c>
      <c r="Q11" s="461">
        <f t="shared" si="3"/>
        <v>0</v>
      </c>
      <c r="R11" s="461">
        <f t="shared" si="3"/>
        <v>0</v>
      </c>
      <c r="S11" s="463">
        <f t="shared" si="3"/>
        <v>0</v>
      </c>
      <c r="T11" s="6">
        <f t="shared" si="3"/>
        <v>0</v>
      </c>
    </row>
    <row r="12" spans="2:20" ht="24" customHeight="1">
      <c r="B12" s="1229"/>
      <c r="C12" s="426"/>
      <c r="D12" s="1238" t="s">
        <v>409</v>
      </c>
      <c r="E12" s="1236"/>
      <c r="F12" s="3" t="s">
        <v>22</v>
      </c>
      <c r="G12" s="200"/>
      <c r="H12" s="461">
        <f t="shared" ref="H12:T12" si="4">G12-G43-G50+G13-G44-G51</f>
        <v>0</v>
      </c>
      <c r="I12" s="461">
        <f t="shared" si="4"/>
        <v>0</v>
      </c>
      <c r="J12" s="461">
        <f t="shared" si="4"/>
        <v>0</v>
      </c>
      <c r="K12" s="461">
        <f t="shared" si="4"/>
        <v>0</v>
      </c>
      <c r="L12" s="461">
        <f t="shared" si="4"/>
        <v>0</v>
      </c>
      <c r="M12" s="461">
        <f t="shared" si="4"/>
        <v>0</v>
      </c>
      <c r="N12" s="461">
        <f t="shared" si="4"/>
        <v>0</v>
      </c>
      <c r="O12" s="461">
        <f t="shared" si="4"/>
        <v>0</v>
      </c>
      <c r="P12" s="462">
        <f t="shared" si="4"/>
        <v>0</v>
      </c>
      <c r="Q12" s="462">
        <f t="shared" si="4"/>
        <v>0</v>
      </c>
      <c r="R12" s="461">
        <f t="shared" si="4"/>
        <v>0</v>
      </c>
      <c r="S12" s="463">
        <f t="shared" si="4"/>
        <v>0</v>
      </c>
      <c r="T12" s="6">
        <f t="shared" si="4"/>
        <v>0</v>
      </c>
    </row>
    <row r="13" spans="2:20" ht="24" customHeight="1">
      <c r="B13" s="1229"/>
      <c r="C13" s="426"/>
      <c r="D13" s="1238" t="s">
        <v>408</v>
      </c>
      <c r="E13" s="1236"/>
      <c r="F13" s="3" t="s">
        <v>22</v>
      </c>
      <c r="G13" s="200"/>
      <c r="H13" s="461">
        <f t="shared" ref="H13:T13" si="5">G14-G45-G52</f>
        <v>0</v>
      </c>
      <c r="I13" s="461">
        <f t="shared" si="5"/>
        <v>0</v>
      </c>
      <c r="J13" s="461">
        <f t="shared" si="5"/>
        <v>0</v>
      </c>
      <c r="K13" s="461">
        <f t="shared" si="5"/>
        <v>0</v>
      </c>
      <c r="L13" s="461">
        <f t="shared" si="5"/>
        <v>0</v>
      </c>
      <c r="M13" s="461">
        <f t="shared" si="5"/>
        <v>0</v>
      </c>
      <c r="N13" s="461">
        <f t="shared" si="5"/>
        <v>0</v>
      </c>
      <c r="O13" s="461">
        <f t="shared" si="5"/>
        <v>0</v>
      </c>
      <c r="P13" s="462">
        <f t="shared" si="5"/>
        <v>0</v>
      </c>
      <c r="Q13" s="462">
        <f t="shared" si="5"/>
        <v>0</v>
      </c>
      <c r="R13" s="461">
        <f t="shared" si="5"/>
        <v>0</v>
      </c>
      <c r="S13" s="463">
        <f t="shared" si="5"/>
        <v>0</v>
      </c>
      <c r="T13" s="6">
        <f t="shared" si="5"/>
        <v>0</v>
      </c>
    </row>
    <row r="14" spans="2:20" ht="24" customHeight="1">
      <c r="B14" s="1140"/>
      <c r="C14" s="426"/>
      <c r="D14" s="1238" t="s">
        <v>322</v>
      </c>
      <c r="E14" s="1236"/>
      <c r="F14" s="3" t="s">
        <v>22</v>
      </c>
      <c r="G14" s="443"/>
      <c r="H14" s="192">
        <f t="shared" ref="H14:T14" si="6">G15-G46-G53</f>
        <v>0</v>
      </c>
      <c r="I14" s="192">
        <f t="shared" si="6"/>
        <v>0</v>
      </c>
      <c r="J14" s="192">
        <f t="shared" si="6"/>
        <v>0</v>
      </c>
      <c r="K14" s="192">
        <f t="shared" si="6"/>
        <v>0</v>
      </c>
      <c r="L14" s="192">
        <f t="shared" si="6"/>
        <v>0</v>
      </c>
      <c r="M14" s="192">
        <f t="shared" si="6"/>
        <v>0</v>
      </c>
      <c r="N14" s="192">
        <f t="shared" si="6"/>
        <v>0</v>
      </c>
      <c r="O14" s="192">
        <f t="shared" si="6"/>
        <v>0</v>
      </c>
      <c r="P14" s="192">
        <f t="shared" si="6"/>
        <v>0</v>
      </c>
      <c r="Q14" s="414">
        <f t="shared" si="6"/>
        <v>0</v>
      </c>
      <c r="R14" s="192">
        <f t="shared" si="6"/>
        <v>0</v>
      </c>
      <c r="S14" s="435">
        <f t="shared" si="6"/>
        <v>0</v>
      </c>
      <c r="T14" s="6">
        <f t="shared" si="6"/>
        <v>0</v>
      </c>
    </row>
    <row r="15" spans="2:20" ht="24" customHeight="1">
      <c r="B15" s="1140"/>
      <c r="C15" s="426"/>
      <c r="D15" s="1109" t="s">
        <v>321</v>
      </c>
      <c r="E15" s="1113"/>
      <c r="F15" s="2" t="s">
        <v>22</v>
      </c>
      <c r="G15" s="443"/>
      <c r="H15" s="192">
        <f t="shared" ref="H15:T15" si="7">G16-G47-G54</f>
        <v>0</v>
      </c>
      <c r="I15" s="192">
        <f t="shared" si="7"/>
        <v>0</v>
      </c>
      <c r="J15" s="192">
        <f t="shared" si="7"/>
        <v>0</v>
      </c>
      <c r="K15" s="192">
        <f t="shared" si="7"/>
        <v>0</v>
      </c>
      <c r="L15" s="192">
        <f t="shared" si="7"/>
        <v>0</v>
      </c>
      <c r="M15" s="192">
        <f t="shared" si="7"/>
        <v>0</v>
      </c>
      <c r="N15" s="192">
        <f t="shared" si="7"/>
        <v>0</v>
      </c>
      <c r="O15" s="192">
        <f t="shared" si="7"/>
        <v>0</v>
      </c>
      <c r="P15" s="192">
        <f t="shared" si="7"/>
        <v>0</v>
      </c>
      <c r="Q15" s="414">
        <f t="shared" si="7"/>
        <v>0</v>
      </c>
      <c r="R15" s="192">
        <f t="shared" si="7"/>
        <v>0</v>
      </c>
      <c r="S15" s="435">
        <f t="shared" si="7"/>
        <v>0</v>
      </c>
      <c r="T15" s="6">
        <f t="shared" si="7"/>
        <v>0</v>
      </c>
    </row>
    <row r="16" spans="2:20" ht="24" customHeight="1">
      <c r="B16" s="1140"/>
      <c r="C16" s="426"/>
      <c r="D16" s="1109" t="s">
        <v>320</v>
      </c>
      <c r="E16" s="1113"/>
      <c r="F16" s="2" t="s">
        <v>22</v>
      </c>
      <c r="G16" s="443"/>
      <c r="H16" s="192">
        <f t="shared" ref="H16:T16" si="8">G17-G48-G55</f>
        <v>0</v>
      </c>
      <c r="I16" s="192">
        <f t="shared" si="8"/>
        <v>0</v>
      </c>
      <c r="J16" s="192">
        <f t="shared" si="8"/>
        <v>0</v>
      </c>
      <c r="K16" s="192">
        <f t="shared" si="8"/>
        <v>0</v>
      </c>
      <c r="L16" s="192">
        <f t="shared" si="8"/>
        <v>0</v>
      </c>
      <c r="M16" s="192">
        <f t="shared" si="8"/>
        <v>0</v>
      </c>
      <c r="N16" s="192">
        <f t="shared" si="8"/>
        <v>0</v>
      </c>
      <c r="O16" s="192">
        <f t="shared" si="8"/>
        <v>0</v>
      </c>
      <c r="P16" s="192">
        <f t="shared" si="8"/>
        <v>0</v>
      </c>
      <c r="Q16" s="414">
        <f t="shared" si="8"/>
        <v>0</v>
      </c>
      <c r="R16" s="192">
        <f t="shared" si="8"/>
        <v>0</v>
      </c>
      <c r="S16" s="435">
        <f t="shared" si="8"/>
        <v>0</v>
      </c>
      <c r="T16" s="6">
        <f t="shared" si="8"/>
        <v>0</v>
      </c>
    </row>
    <row r="17" spans="2:20" ht="24" customHeight="1">
      <c r="B17" s="1140"/>
      <c r="C17" s="426"/>
      <c r="D17" s="1109" t="s">
        <v>319</v>
      </c>
      <c r="E17" s="1113"/>
      <c r="F17" s="2" t="s">
        <v>22</v>
      </c>
      <c r="G17" s="443"/>
      <c r="H17" s="192">
        <f t="shared" ref="H17:T17" si="9">G18-G49-G56</f>
        <v>0</v>
      </c>
      <c r="I17" s="192">
        <f t="shared" si="9"/>
        <v>0</v>
      </c>
      <c r="J17" s="192">
        <f t="shared" si="9"/>
        <v>0</v>
      </c>
      <c r="K17" s="192">
        <f t="shared" si="9"/>
        <v>0</v>
      </c>
      <c r="L17" s="192">
        <f t="shared" si="9"/>
        <v>0</v>
      </c>
      <c r="M17" s="192">
        <f t="shared" si="9"/>
        <v>0</v>
      </c>
      <c r="N17" s="192">
        <f t="shared" si="9"/>
        <v>0</v>
      </c>
      <c r="O17" s="192">
        <f t="shared" si="9"/>
        <v>0</v>
      </c>
      <c r="P17" s="192">
        <f t="shared" si="9"/>
        <v>0</v>
      </c>
      <c r="Q17" s="414">
        <f t="shared" si="9"/>
        <v>0</v>
      </c>
      <c r="R17" s="192">
        <f t="shared" si="9"/>
        <v>0</v>
      </c>
      <c r="S17" s="435">
        <f t="shared" si="9"/>
        <v>0</v>
      </c>
      <c r="T17" s="6">
        <f t="shared" si="9"/>
        <v>0</v>
      </c>
    </row>
    <row r="18" spans="2:20" ht="24" customHeight="1">
      <c r="B18" s="1140"/>
      <c r="C18" s="426"/>
      <c r="D18" s="1227" t="s">
        <v>318</v>
      </c>
      <c r="E18" s="1228"/>
      <c r="F18" s="460" t="s">
        <v>22</v>
      </c>
      <c r="G18" s="444"/>
      <c r="H18" s="445">
        <f t="shared" ref="H18:T18" si="10">G27+G28</f>
        <v>0</v>
      </c>
      <c r="I18" s="445">
        <f t="shared" si="10"/>
        <v>0</v>
      </c>
      <c r="J18" s="445">
        <f t="shared" si="10"/>
        <v>0</v>
      </c>
      <c r="K18" s="445">
        <f t="shared" si="10"/>
        <v>0</v>
      </c>
      <c r="L18" s="445">
        <f t="shared" si="10"/>
        <v>0</v>
      </c>
      <c r="M18" s="445">
        <f t="shared" si="10"/>
        <v>0</v>
      </c>
      <c r="N18" s="445">
        <f t="shared" si="10"/>
        <v>0</v>
      </c>
      <c r="O18" s="445">
        <f t="shared" si="10"/>
        <v>0</v>
      </c>
      <c r="P18" s="445">
        <f t="shared" si="10"/>
        <v>0</v>
      </c>
      <c r="Q18" s="446">
        <f t="shared" si="10"/>
        <v>0</v>
      </c>
      <c r="R18" s="445">
        <f t="shared" si="10"/>
        <v>0</v>
      </c>
      <c r="S18" s="447">
        <f t="shared" si="10"/>
        <v>0</v>
      </c>
      <c r="T18" s="6">
        <f t="shared" si="10"/>
        <v>0</v>
      </c>
    </row>
    <row r="19" spans="2:20" ht="24" customHeight="1">
      <c r="B19" s="1140"/>
      <c r="C19" s="1113" t="s">
        <v>325</v>
      </c>
      <c r="D19" s="1145"/>
      <c r="E19" s="1145"/>
      <c r="F19" s="3" t="s">
        <v>22</v>
      </c>
      <c r="G19" s="448">
        <f>SUM(G20:G26)</f>
        <v>0</v>
      </c>
      <c r="H19" s="192">
        <f t="shared" ref="H19:S19" si="11">SUM(H22:H26)</f>
        <v>0</v>
      </c>
      <c r="I19" s="192">
        <f t="shared" si="11"/>
        <v>0</v>
      </c>
      <c r="J19" s="192">
        <f t="shared" si="11"/>
        <v>0</v>
      </c>
      <c r="K19" s="192">
        <f t="shared" si="11"/>
        <v>0</v>
      </c>
      <c r="L19" s="192">
        <f t="shared" si="11"/>
        <v>0</v>
      </c>
      <c r="M19" s="192">
        <f t="shared" si="11"/>
        <v>0</v>
      </c>
      <c r="N19" s="192">
        <f t="shared" si="11"/>
        <v>0</v>
      </c>
      <c r="O19" s="192">
        <f t="shared" si="11"/>
        <v>0</v>
      </c>
      <c r="P19" s="192">
        <f t="shared" si="11"/>
        <v>0</v>
      </c>
      <c r="Q19" s="414">
        <f t="shared" si="11"/>
        <v>0</v>
      </c>
      <c r="R19" s="192">
        <f t="shared" si="11"/>
        <v>0</v>
      </c>
      <c r="S19" s="435">
        <f t="shared" si="11"/>
        <v>0</v>
      </c>
      <c r="T19" s="6">
        <f>SUM(T22:T26)</f>
        <v>0</v>
      </c>
    </row>
    <row r="20" spans="2:20" ht="24" customHeight="1">
      <c r="B20" s="1140"/>
      <c r="C20" s="575"/>
      <c r="D20" s="1238" t="s">
        <v>409</v>
      </c>
      <c r="E20" s="1236"/>
      <c r="F20" s="3" t="s">
        <v>22</v>
      </c>
      <c r="G20" s="193"/>
      <c r="H20" s="192">
        <f t="shared" ref="H20:T20" si="12">G20-G58-G65+G21-G59-G66</f>
        <v>0</v>
      </c>
      <c r="I20" s="192">
        <f t="shared" si="12"/>
        <v>0</v>
      </c>
      <c r="J20" s="192">
        <f t="shared" si="12"/>
        <v>0</v>
      </c>
      <c r="K20" s="192">
        <f t="shared" si="12"/>
        <v>0</v>
      </c>
      <c r="L20" s="192">
        <f t="shared" si="12"/>
        <v>0</v>
      </c>
      <c r="M20" s="192">
        <f t="shared" si="12"/>
        <v>0</v>
      </c>
      <c r="N20" s="192">
        <f t="shared" si="12"/>
        <v>0</v>
      </c>
      <c r="O20" s="192">
        <f t="shared" si="12"/>
        <v>0</v>
      </c>
      <c r="P20" s="192">
        <f t="shared" si="12"/>
        <v>0</v>
      </c>
      <c r="Q20" s="414">
        <f t="shared" si="12"/>
        <v>0</v>
      </c>
      <c r="R20" s="192">
        <f t="shared" si="12"/>
        <v>0</v>
      </c>
      <c r="S20" s="435">
        <f t="shared" si="12"/>
        <v>0</v>
      </c>
      <c r="T20" s="6">
        <f t="shared" si="12"/>
        <v>0</v>
      </c>
    </row>
    <row r="21" spans="2:20" ht="24" customHeight="1">
      <c r="B21" s="1140"/>
      <c r="C21" s="606"/>
      <c r="D21" s="1238" t="s">
        <v>408</v>
      </c>
      <c r="E21" s="1236"/>
      <c r="F21" s="3" t="s">
        <v>22</v>
      </c>
      <c r="G21" s="193"/>
      <c r="H21" s="192">
        <f t="shared" ref="H21:T21" si="13">G22-G60-G67</f>
        <v>0</v>
      </c>
      <c r="I21" s="192">
        <f t="shared" si="13"/>
        <v>0</v>
      </c>
      <c r="J21" s="192">
        <f t="shared" si="13"/>
        <v>0</v>
      </c>
      <c r="K21" s="192">
        <f t="shared" si="13"/>
        <v>0</v>
      </c>
      <c r="L21" s="192">
        <f t="shared" si="13"/>
        <v>0</v>
      </c>
      <c r="M21" s="192">
        <f t="shared" si="13"/>
        <v>0</v>
      </c>
      <c r="N21" s="192">
        <f t="shared" si="13"/>
        <v>0</v>
      </c>
      <c r="O21" s="192">
        <f t="shared" si="13"/>
        <v>0</v>
      </c>
      <c r="P21" s="192">
        <f t="shared" si="13"/>
        <v>0</v>
      </c>
      <c r="Q21" s="414">
        <f t="shared" si="13"/>
        <v>0</v>
      </c>
      <c r="R21" s="192">
        <f t="shared" si="13"/>
        <v>0</v>
      </c>
      <c r="S21" s="435">
        <f t="shared" si="13"/>
        <v>0</v>
      </c>
      <c r="T21" s="6">
        <f t="shared" si="13"/>
        <v>0</v>
      </c>
    </row>
    <row r="22" spans="2:20" ht="24" customHeight="1">
      <c r="B22" s="1140"/>
      <c r="C22" s="1275"/>
      <c r="D22" s="1109" t="s">
        <v>322</v>
      </c>
      <c r="E22" s="1113"/>
      <c r="F22" s="3" t="s">
        <v>22</v>
      </c>
      <c r="G22" s="443"/>
      <c r="H22" s="192">
        <f t="shared" ref="H22:T22" si="14">G23-G61-G68</f>
        <v>0</v>
      </c>
      <c r="I22" s="192">
        <f t="shared" si="14"/>
        <v>0</v>
      </c>
      <c r="J22" s="192">
        <f t="shared" si="14"/>
        <v>0</v>
      </c>
      <c r="K22" s="192">
        <f t="shared" si="14"/>
        <v>0</v>
      </c>
      <c r="L22" s="192">
        <f t="shared" si="14"/>
        <v>0</v>
      </c>
      <c r="M22" s="192">
        <f t="shared" si="14"/>
        <v>0</v>
      </c>
      <c r="N22" s="192">
        <f t="shared" si="14"/>
        <v>0</v>
      </c>
      <c r="O22" s="192">
        <f t="shared" si="14"/>
        <v>0</v>
      </c>
      <c r="P22" s="192">
        <f t="shared" si="14"/>
        <v>0</v>
      </c>
      <c r="Q22" s="414">
        <f t="shared" si="14"/>
        <v>0</v>
      </c>
      <c r="R22" s="192">
        <f t="shared" si="14"/>
        <v>0</v>
      </c>
      <c r="S22" s="435">
        <f t="shared" si="14"/>
        <v>0</v>
      </c>
      <c r="T22" s="6">
        <f t="shared" si="14"/>
        <v>0</v>
      </c>
    </row>
    <row r="23" spans="2:20" ht="24" customHeight="1">
      <c r="B23" s="1140"/>
      <c r="C23" s="1220"/>
      <c r="D23" s="1109" t="s">
        <v>321</v>
      </c>
      <c r="E23" s="1113"/>
      <c r="F23" s="2" t="s">
        <v>22</v>
      </c>
      <c r="G23" s="443"/>
      <c r="H23" s="192">
        <f t="shared" ref="H23:T23" si="15">G24-G62-G69</f>
        <v>0</v>
      </c>
      <c r="I23" s="192">
        <f t="shared" si="15"/>
        <v>0</v>
      </c>
      <c r="J23" s="192">
        <f t="shared" si="15"/>
        <v>0</v>
      </c>
      <c r="K23" s="192">
        <f t="shared" si="15"/>
        <v>0</v>
      </c>
      <c r="L23" s="192">
        <f t="shared" si="15"/>
        <v>0</v>
      </c>
      <c r="M23" s="192">
        <f t="shared" si="15"/>
        <v>0</v>
      </c>
      <c r="N23" s="192">
        <f t="shared" si="15"/>
        <v>0</v>
      </c>
      <c r="O23" s="192">
        <f t="shared" si="15"/>
        <v>0</v>
      </c>
      <c r="P23" s="192">
        <f t="shared" si="15"/>
        <v>0</v>
      </c>
      <c r="Q23" s="414">
        <f t="shared" si="15"/>
        <v>0</v>
      </c>
      <c r="R23" s="192">
        <f t="shared" si="15"/>
        <v>0</v>
      </c>
      <c r="S23" s="435">
        <f t="shared" si="15"/>
        <v>0</v>
      </c>
      <c r="T23" s="6">
        <f t="shared" si="15"/>
        <v>0</v>
      </c>
    </row>
    <row r="24" spans="2:20" ht="24" customHeight="1">
      <c r="B24" s="1140"/>
      <c r="C24" s="1220"/>
      <c r="D24" s="1109" t="s">
        <v>320</v>
      </c>
      <c r="E24" s="1113"/>
      <c r="F24" s="2" t="s">
        <v>22</v>
      </c>
      <c r="G24" s="443"/>
      <c r="H24" s="192">
        <f t="shared" ref="H24:T24" si="16">G25-G63-G70</f>
        <v>0</v>
      </c>
      <c r="I24" s="192">
        <f t="shared" si="16"/>
        <v>0</v>
      </c>
      <c r="J24" s="192">
        <f t="shared" si="16"/>
        <v>0</v>
      </c>
      <c r="K24" s="192">
        <f t="shared" si="16"/>
        <v>0</v>
      </c>
      <c r="L24" s="192">
        <f t="shared" si="16"/>
        <v>0</v>
      </c>
      <c r="M24" s="192">
        <f t="shared" si="16"/>
        <v>0</v>
      </c>
      <c r="N24" s="192">
        <f t="shared" si="16"/>
        <v>0</v>
      </c>
      <c r="O24" s="192">
        <f t="shared" si="16"/>
        <v>0</v>
      </c>
      <c r="P24" s="192">
        <f t="shared" si="16"/>
        <v>0</v>
      </c>
      <c r="Q24" s="414">
        <f t="shared" si="16"/>
        <v>0</v>
      </c>
      <c r="R24" s="192">
        <f t="shared" si="16"/>
        <v>0</v>
      </c>
      <c r="S24" s="435">
        <f t="shared" si="16"/>
        <v>0</v>
      </c>
      <c r="T24" s="6">
        <f t="shared" si="16"/>
        <v>0</v>
      </c>
    </row>
    <row r="25" spans="2:20" ht="24" customHeight="1">
      <c r="B25" s="1140"/>
      <c r="C25" s="1220"/>
      <c r="D25" s="1109" t="s">
        <v>319</v>
      </c>
      <c r="E25" s="1113"/>
      <c r="F25" s="2" t="s">
        <v>22</v>
      </c>
      <c r="G25" s="443"/>
      <c r="H25" s="192">
        <f t="shared" ref="H25:T25" si="17">G26-G64-G71</f>
        <v>0</v>
      </c>
      <c r="I25" s="192">
        <f t="shared" si="17"/>
        <v>0</v>
      </c>
      <c r="J25" s="192">
        <f t="shared" si="17"/>
        <v>0</v>
      </c>
      <c r="K25" s="192">
        <f t="shared" si="17"/>
        <v>0</v>
      </c>
      <c r="L25" s="192">
        <f t="shared" si="17"/>
        <v>0</v>
      </c>
      <c r="M25" s="192">
        <f t="shared" si="17"/>
        <v>0</v>
      </c>
      <c r="N25" s="192">
        <f t="shared" si="17"/>
        <v>0</v>
      </c>
      <c r="O25" s="192">
        <f t="shared" si="17"/>
        <v>0</v>
      </c>
      <c r="P25" s="192">
        <f t="shared" si="17"/>
        <v>0</v>
      </c>
      <c r="Q25" s="414">
        <f t="shared" si="17"/>
        <v>0</v>
      </c>
      <c r="R25" s="192">
        <f t="shared" si="17"/>
        <v>0</v>
      </c>
      <c r="S25" s="435">
        <f t="shared" si="17"/>
        <v>0</v>
      </c>
      <c r="T25" s="6">
        <f t="shared" si="17"/>
        <v>0</v>
      </c>
    </row>
    <row r="26" spans="2:20" ht="24" customHeight="1">
      <c r="B26" s="1140"/>
      <c r="C26" s="1221"/>
      <c r="D26" s="1109" t="s">
        <v>318</v>
      </c>
      <c r="E26" s="1232"/>
      <c r="F26" s="2" t="s">
        <v>22</v>
      </c>
      <c r="G26" s="443"/>
      <c r="H26" s="192">
        <f t="shared" ref="H26:T26" si="18">G28</f>
        <v>0</v>
      </c>
      <c r="I26" s="192">
        <f t="shared" si="18"/>
        <v>0</v>
      </c>
      <c r="J26" s="192">
        <f t="shared" si="18"/>
        <v>0</v>
      </c>
      <c r="K26" s="192">
        <f t="shared" si="18"/>
        <v>0</v>
      </c>
      <c r="L26" s="192">
        <f t="shared" si="18"/>
        <v>0</v>
      </c>
      <c r="M26" s="192">
        <f t="shared" si="18"/>
        <v>0</v>
      </c>
      <c r="N26" s="192">
        <f t="shared" si="18"/>
        <v>0</v>
      </c>
      <c r="O26" s="192">
        <f t="shared" si="18"/>
        <v>0</v>
      </c>
      <c r="P26" s="192">
        <f t="shared" si="18"/>
        <v>0</v>
      </c>
      <c r="Q26" s="414">
        <f t="shared" si="18"/>
        <v>0</v>
      </c>
      <c r="R26" s="192">
        <f t="shared" si="18"/>
        <v>0</v>
      </c>
      <c r="S26" s="435">
        <f t="shared" si="18"/>
        <v>0</v>
      </c>
      <c r="T26" s="6">
        <f t="shared" si="18"/>
        <v>0</v>
      </c>
    </row>
    <row r="27" spans="2:20" ht="24" customHeight="1">
      <c r="B27" s="1140"/>
      <c r="C27" s="1226" t="s">
        <v>15</v>
      </c>
      <c r="D27" s="1113" t="s">
        <v>7</v>
      </c>
      <c r="E27" s="1145"/>
      <c r="F27" s="3" t="s">
        <v>22</v>
      </c>
      <c r="G27" s="193"/>
      <c r="H27" s="192">
        <f>IF(H6&lt;24,((24-H6)/12*G87)+G93+G97-H97,G93+G97-H97)</f>
        <v>0</v>
      </c>
      <c r="I27" s="192">
        <f t="shared" ref="I27:T27" si="19">IF(I6&lt;24,((24-I6)/12*H87)+H93+H97-I97,H93+H97-I97)</f>
        <v>0</v>
      </c>
      <c r="J27" s="192">
        <f t="shared" si="19"/>
        <v>0</v>
      </c>
      <c r="K27" s="192">
        <f t="shared" si="19"/>
        <v>0</v>
      </c>
      <c r="L27" s="192">
        <f t="shared" si="19"/>
        <v>0</v>
      </c>
      <c r="M27" s="192">
        <f t="shared" si="19"/>
        <v>0</v>
      </c>
      <c r="N27" s="192">
        <f t="shared" si="19"/>
        <v>0</v>
      </c>
      <c r="O27" s="192">
        <f t="shared" si="19"/>
        <v>0</v>
      </c>
      <c r="P27" s="414">
        <f t="shared" si="19"/>
        <v>0</v>
      </c>
      <c r="Q27" s="192">
        <f t="shared" si="19"/>
        <v>0</v>
      </c>
      <c r="R27" s="192">
        <f t="shared" si="19"/>
        <v>0</v>
      </c>
      <c r="S27" s="435">
        <f t="shared" si="19"/>
        <v>0</v>
      </c>
      <c r="T27" s="6">
        <f t="shared" si="19"/>
        <v>0</v>
      </c>
    </row>
    <row r="28" spans="2:20" ht="24" customHeight="1">
      <c r="B28" s="1140"/>
      <c r="C28" s="1221"/>
      <c r="D28" s="1113" t="s">
        <v>8</v>
      </c>
      <c r="E28" s="1145"/>
      <c r="F28" s="3" t="s">
        <v>22</v>
      </c>
      <c r="G28" s="193"/>
      <c r="H28" s="194"/>
      <c r="I28" s="194"/>
      <c r="J28" s="194"/>
      <c r="K28" s="194"/>
      <c r="L28" s="194"/>
      <c r="M28" s="194"/>
      <c r="N28" s="194"/>
      <c r="O28" s="194"/>
      <c r="P28" s="418"/>
      <c r="Q28" s="194"/>
      <c r="R28" s="194"/>
      <c r="S28" s="436"/>
      <c r="T28" s="6"/>
    </row>
    <row r="29" spans="2:20" ht="24" customHeight="1">
      <c r="B29" s="1140"/>
      <c r="C29" s="1273" t="s">
        <v>317</v>
      </c>
      <c r="D29" s="1219" t="s">
        <v>288</v>
      </c>
      <c r="E29" s="427" t="s">
        <v>411</v>
      </c>
      <c r="F29" s="3" t="s">
        <v>24</v>
      </c>
      <c r="G29" s="704"/>
      <c r="H29" s="194"/>
      <c r="I29" s="194"/>
      <c r="J29" s="194"/>
      <c r="K29" s="194"/>
      <c r="L29" s="194"/>
      <c r="M29" s="194"/>
      <c r="N29" s="194"/>
      <c r="O29" s="194"/>
      <c r="P29" s="418"/>
      <c r="Q29" s="194"/>
      <c r="R29" s="194"/>
      <c r="S29" s="436"/>
      <c r="T29" s="6"/>
    </row>
    <row r="30" spans="2:20" ht="24" customHeight="1">
      <c r="B30" s="1140"/>
      <c r="C30" s="1240"/>
      <c r="D30" s="1220"/>
      <c r="E30" s="427" t="s">
        <v>410</v>
      </c>
      <c r="F30" s="3" t="s">
        <v>24</v>
      </c>
      <c r="G30" s="704"/>
      <c r="H30" s="194"/>
      <c r="I30" s="194"/>
      <c r="J30" s="194"/>
      <c r="K30" s="194"/>
      <c r="L30" s="194"/>
      <c r="M30" s="194"/>
      <c r="N30" s="194"/>
      <c r="O30" s="194"/>
      <c r="P30" s="418"/>
      <c r="Q30" s="194"/>
      <c r="R30" s="194"/>
      <c r="S30" s="436"/>
      <c r="T30" s="6"/>
    </row>
    <row r="31" spans="2:20" ht="24" customHeight="1">
      <c r="B31" s="1140"/>
      <c r="C31" s="1240"/>
      <c r="D31" s="1220"/>
      <c r="E31" s="427" t="s">
        <v>283</v>
      </c>
      <c r="F31" s="3" t="s">
        <v>24</v>
      </c>
      <c r="G31" s="704"/>
      <c r="H31" s="424"/>
      <c r="I31" s="424"/>
      <c r="J31" s="424"/>
      <c r="K31" s="424"/>
      <c r="L31" s="424"/>
      <c r="M31" s="424"/>
      <c r="N31" s="424"/>
      <c r="O31" s="424"/>
      <c r="P31" s="424"/>
      <c r="Q31" s="424"/>
      <c r="R31" s="424"/>
      <c r="S31" s="428"/>
      <c r="T31" s="284"/>
    </row>
    <row r="32" spans="2:20" ht="24" customHeight="1">
      <c r="B32" s="1140"/>
      <c r="C32" s="1240"/>
      <c r="D32" s="1220"/>
      <c r="E32" s="405" t="s">
        <v>285</v>
      </c>
      <c r="F32" s="3" t="s">
        <v>24</v>
      </c>
      <c r="G32" s="704"/>
      <c r="H32" s="424"/>
      <c r="I32" s="424"/>
      <c r="J32" s="424"/>
      <c r="K32" s="424"/>
      <c r="L32" s="424"/>
      <c r="M32" s="424"/>
      <c r="N32" s="424"/>
      <c r="O32" s="424"/>
      <c r="P32" s="424"/>
      <c r="Q32" s="424"/>
      <c r="R32" s="424"/>
      <c r="S32" s="428"/>
      <c r="T32" s="284"/>
    </row>
    <row r="33" spans="2:20" ht="24" customHeight="1">
      <c r="B33" s="1140"/>
      <c r="C33" s="1240"/>
      <c r="D33" s="1220"/>
      <c r="E33" s="405" t="s">
        <v>286</v>
      </c>
      <c r="F33" s="3" t="s">
        <v>24</v>
      </c>
      <c r="G33" s="704"/>
      <c r="H33" s="424"/>
      <c r="I33" s="424"/>
      <c r="J33" s="424"/>
      <c r="K33" s="424"/>
      <c r="L33" s="424"/>
      <c r="M33" s="424"/>
      <c r="N33" s="424"/>
      <c r="O33" s="424"/>
      <c r="P33" s="424"/>
      <c r="Q33" s="424"/>
      <c r="R33" s="424"/>
      <c r="S33" s="428"/>
      <c r="T33" s="284"/>
    </row>
    <row r="34" spans="2:20" ht="24" customHeight="1">
      <c r="B34" s="1140"/>
      <c r="C34" s="1240"/>
      <c r="D34" s="1220"/>
      <c r="E34" s="405" t="s">
        <v>287</v>
      </c>
      <c r="F34" s="3" t="s">
        <v>24</v>
      </c>
      <c r="G34" s="704"/>
      <c r="H34" s="424"/>
      <c r="I34" s="424"/>
      <c r="J34" s="424"/>
      <c r="K34" s="424"/>
      <c r="L34" s="424"/>
      <c r="M34" s="424"/>
      <c r="N34" s="424"/>
      <c r="O34" s="424"/>
      <c r="P34" s="424"/>
      <c r="Q34" s="424"/>
      <c r="R34" s="424"/>
      <c r="S34" s="428"/>
      <c r="T34" s="284"/>
    </row>
    <row r="35" spans="2:20" ht="24" customHeight="1">
      <c r="B35" s="1140"/>
      <c r="C35" s="1240"/>
      <c r="D35" s="1221"/>
      <c r="E35" s="405" t="s">
        <v>284</v>
      </c>
      <c r="F35" s="3" t="s">
        <v>24</v>
      </c>
      <c r="G35" s="704"/>
      <c r="H35" s="424"/>
      <c r="I35" s="424"/>
      <c r="J35" s="424"/>
      <c r="K35" s="424"/>
      <c r="L35" s="424"/>
      <c r="M35" s="424"/>
      <c r="N35" s="424"/>
      <c r="O35" s="424"/>
      <c r="P35" s="424"/>
      <c r="Q35" s="424"/>
      <c r="R35" s="424"/>
      <c r="S35" s="428"/>
      <c r="T35" s="284"/>
    </row>
    <row r="36" spans="2:20" ht="24" customHeight="1">
      <c r="B36" s="1140"/>
      <c r="C36" s="1240"/>
      <c r="D36" s="1273" t="s">
        <v>289</v>
      </c>
      <c r="E36" s="427" t="s">
        <v>411</v>
      </c>
      <c r="F36" s="3" t="s">
        <v>24</v>
      </c>
      <c r="G36" s="449"/>
      <c r="H36" s="424"/>
      <c r="I36" s="424"/>
      <c r="J36" s="424"/>
      <c r="K36" s="424"/>
      <c r="L36" s="424"/>
      <c r="M36" s="424"/>
      <c r="N36" s="424"/>
      <c r="O36" s="424"/>
      <c r="P36" s="424"/>
      <c r="Q36" s="424"/>
      <c r="R36" s="424"/>
      <c r="S36" s="428"/>
      <c r="T36" s="284"/>
    </row>
    <row r="37" spans="2:20" ht="24" customHeight="1">
      <c r="B37" s="1140"/>
      <c r="C37" s="1240"/>
      <c r="D37" s="1220"/>
      <c r="E37" s="427" t="s">
        <v>410</v>
      </c>
      <c r="F37" s="3" t="s">
        <v>24</v>
      </c>
      <c r="G37" s="449"/>
      <c r="H37" s="424"/>
      <c r="I37" s="424"/>
      <c r="J37" s="424"/>
      <c r="K37" s="424"/>
      <c r="L37" s="424"/>
      <c r="M37" s="424"/>
      <c r="N37" s="424"/>
      <c r="O37" s="424"/>
      <c r="P37" s="424"/>
      <c r="Q37" s="424"/>
      <c r="R37" s="424"/>
      <c r="S37" s="428"/>
      <c r="T37" s="284"/>
    </row>
    <row r="38" spans="2:20" ht="24" customHeight="1">
      <c r="B38" s="1140"/>
      <c r="C38" s="1240"/>
      <c r="D38" s="1220"/>
      <c r="E38" s="405" t="s">
        <v>283</v>
      </c>
      <c r="F38" s="3" t="s">
        <v>24</v>
      </c>
      <c r="G38" s="449"/>
      <c r="H38" s="424"/>
      <c r="I38" s="424"/>
      <c r="J38" s="424"/>
      <c r="K38" s="424"/>
      <c r="L38" s="424"/>
      <c r="M38" s="424"/>
      <c r="N38" s="424"/>
      <c r="O38" s="424"/>
      <c r="P38" s="424"/>
      <c r="Q38" s="424"/>
      <c r="R38" s="424"/>
      <c r="S38" s="428"/>
      <c r="T38" s="284"/>
    </row>
    <row r="39" spans="2:20" ht="24" customHeight="1">
      <c r="B39" s="1140"/>
      <c r="C39" s="1240"/>
      <c r="D39" s="1220"/>
      <c r="E39" s="405" t="s">
        <v>285</v>
      </c>
      <c r="F39" s="3" t="s">
        <v>24</v>
      </c>
      <c r="G39" s="449"/>
      <c r="H39" s="424"/>
      <c r="I39" s="424"/>
      <c r="J39" s="424"/>
      <c r="K39" s="424"/>
      <c r="L39" s="424"/>
      <c r="M39" s="424"/>
      <c r="N39" s="424"/>
      <c r="O39" s="424"/>
      <c r="P39" s="424"/>
      <c r="Q39" s="424"/>
      <c r="R39" s="424"/>
      <c r="S39" s="428"/>
      <c r="T39" s="284"/>
    </row>
    <row r="40" spans="2:20" ht="24" customHeight="1">
      <c r="B40" s="1140"/>
      <c r="C40" s="1240"/>
      <c r="D40" s="1220"/>
      <c r="E40" s="405" t="s">
        <v>286</v>
      </c>
      <c r="F40" s="3" t="s">
        <v>24</v>
      </c>
      <c r="G40" s="449"/>
      <c r="H40" s="424"/>
      <c r="I40" s="424"/>
      <c r="J40" s="424"/>
      <c r="K40" s="424"/>
      <c r="L40" s="424"/>
      <c r="M40" s="424"/>
      <c r="N40" s="424"/>
      <c r="O40" s="424"/>
      <c r="P40" s="424"/>
      <c r="Q40" s="424"/>
      <c r="R40" s="424"/>
      <c r="S40" s="428"/>
      <c r="T40" s="284"/>
    </row>
    <row r="41" spans="2:20" ht="24" customHeight="1">
      <c r="B41" s="1140"/>
      <c r="C41" s="1240"/>
      <c r="D41" s="1220"/>
      <c r="E41" s="405" t="s">
        <v>287</v>
      </c>
      <c r="F41" s="3" t="s">
        <v>24</v>
      </c>
      <c r="G41" s="449"/>
      <c r="H41" s="424"/>
      <c r="I41" s="424"/>
      <c r="J41" s="424"/>
      <c r="K41" s="424"/>
      <c r="L41" s="424"/>
      <c r="M41" s="424"/>
      <c r="N41" s="424"/>
      <c r="O41" s="424"/>
      <c r="P41" s="424"/>
      <c r="Q41" s="424"/>
      <c r="R41" s="424"/>
      <c r="S41" s="428"/>
      <c r="T41" s="284"/>
    </row>
    <row r="42" spans="2:20" ht="24" customHeight="1">
      <c r="B42" s="1140"/>
      <c r="C42" s="1274"/>
      <c r="D42" s="1221"/>
      <c r="E42" s="405" t="s">
        <v>284</v>
      </c>
      <c r="F42" s="3" t="s">
        <v>24</v>
      </c>
      <c r="G42" s="449"/>
      <c r="H42" s="424"/>
      <c r="I42" s="424"/>
      <c r="J42" s="424"/>
      <c r="K42" s="424"/>
      <c r="L42" s="424"/>
      <c r="M42" s="424"/>
      <c r="N42" s="424"/>
      <c r="O42" s="424"/>
      <c r="P42" s="424"/>
      <c r="Q42" s="424"/>
      <c r="R42" s="424"/>
      <c r="S42" s="428"/>
      <c r="T42" s="284"/>
    </row>
    <row r="43" spans="2:20" ht="24" customHeight="1">
      <c r="B43" s="1140"/>
      <c r="C43" s="1273" t="s">
        <v>323</v>
      </c>
      <c r="D43" s="1273" t="s">
        <v>288</v>
      </c>
      <c r="E43" s="427" t="s">
        <v>411</v>
      </c>
      <c r="F43" s="3" t="s">
        <v>22</v>
      </c>
      <c r="G43" s="448">
        <f>ROUNDDOWN(G12*G29/100,0)</f>
        <v>0</v>
      </c>
      <c r="H43" s="192">
        <f t="shared" ref="H43:S43" si="20">ROUNDDOWN(H12*H29/100,0)</f>
        <v>0</v>
      </c>
      <c r="I43" s="192">
        <f t="shared" si="20"/>
        <v>0</v>
      </c>
      <c r="J43" s="192">
        <f t="shared" si="20"/>
        <v>0</v>
      </c>
      <c r="K43" s="192">
        <f t="shared" si="20"/>
        <v>0</v>
      </c>
      <c r="L43" s="192">
        <f t="shared" si="20"/>
        <v>0</v>
      </c>
      <c r="M43" s="192">
        <f t="shared" si="20"/>
        <v>0</v>
      </c>
      <c r="N43" s="192">
        <f t="shared" si="20"/>
        <v>0</v>
      </c>
      <c r="O43" s="192">
        <f t="shared" si="20"/>
        <v>0</v>
      </c>
      <c r="P43" s="192">
        <f t="shared" si="20"/>
        <v>0</v>
      </c>
      <c r="Q43" s="192">
        <f t="shared" si="20"/>
        <v>0</v>
      </c>
      <c r="R43" s="192">
        <f t="shared" si="20"/>
        <v>0</v>
      </c>
      <c r="S43" s="435">
        <f t="shared" si="20"/>
        <v>0</v>
      </c>
      <c r="T43" s="6">
        <f t="shared" ref="T43:T49" si="21">ROUNDDOWN(T12*T29/100,0)</f>
        <v>0</v>
      </c>
    </row>
    <row r="44" spans="2:20" ht="24" customHeight="1">
      <c r="B44" s="1140"/>
      <c r="C44" s="1220"/>
      <c r="D44" s="1220"/>
      <c r="E44" s="427" t="s">
        <v>410</v>
      </c>
      <c r="F44" s="3" t="s">
        <v>22</v>
      </c>
      <c r="G44" s="448">
        <f t="shared" ref="G44:S44" si="22">ROUNDDOWN(G13*G30/100,0)</f>
        <v>0</v>
      </c>
      <c r="H44" s="192">
        <f t="shared" si="22"/>
        <v>0</v>
      </c>
      <c r="I44" s="192">
        <f t="shared" si="22"/>
        <v>0</v>
      </c>
      <c r="J44" s="192">
        <f t="shared" si="22"/>
        <v>0</v>
      </c>
      <c r="K44" s="192">
        <f t="shared" si="22"/>
        <v>0</v>
      </c>
      <c r="L44" s="192">
        <f t="shared" si="22"/>
        <v>0</v>
      </c>
      <c r="M44" s="192">
        <f t="shared" si="22"/>
        <v>0</v>
      </c>
      <c r="N44" s="192">
        <f t="shared" si="22"/>
        <v>0</v>
      </c>
      <c r="O44" s="192">
        <f t="shared" si="22"/>
        <v>0</v>
      </c>
      <c r="P44" s="192">
        <f t="shared" si="22"/>
        <v>0</v>
      </c>
      <c r="Q44" s="192">
        <f t="shared" si="22"/>
        <v>0</v>
      </c>
      <c r="R44" s="192">
        <f t="shared" si="22"/>
        <v>0</v>
      </c>
      <c r="S44" s="435">
        <f t="shared" si="22"/>
        <v>0</v>
      </c>
      <c r="T44" s="6">
        <f t="shared" si="21"/>
        <v>0</v>
      </c>
    </row>
    <row r="45" spans="2:20" ht="24" customHeight="1">
      <c r="B45" s="1140"/>
      <c r="C45" s="1220"/>
      <c r="D45" s="1220"/>
      <c r="E45" s="427" t="s">
        <v>283</v>
      </c>
      <c r="F45" s="3" t="s">
        <v>22</v>
      </c>
      <c r="G45" s="448">
        <f t="shared" ref="G45:S45" si="23">ROUNDDOWN(G14*G31/100,0)</f>
        <v>0</v>
      </c>
      <c r="H45" s="192">
        <f t="shared" si="23"/>
        <v>0</v>
      </c>
      <c r="I45" s="192">
        <f t="shared" si="23"/>
        <v>0</v>
      </c>
      <c r="J45" s="192">
        <f t="shared" si="23"/>
        <v>0</v>
      </c>
      <c r="K45" s="192">
        <f t="shared" si="23"/>
        <v>0</v>
      </c>
      <c r="L45" s="192">
        <f t="shared" si="23"/>
        <v>0</v>
      </c>
      <c r="M45" s="192">
        <f t="shared" si="23"/>
        <v>0</v>
      </c>
      <c r="N45" s="192">
        <f t="shared" si="23"/>
        <v>0</v>
      </c>
      <c r="O45" s="192">
        <f t="shared" si="23"/>
        <v>0</v>
      </c>
      <c r="P45" s="192">
        <f t="shared" si="23"/>
        <v>0</v>
      </c>
      <c r="Q45" s="192">
        <f t="shared" si="23"/>
        <v>0</v>
      </c>
      <c r="R45" s="192">
        <f t="shared" si="23"/>
        <v>0</v>
      </c>
      <c r="S45" s="435">
        <f t="shared" si="23"/>
        <v>0</v>
      </c>
      <c r="T45" s="6">
        <f t="shared" si="21"/>
        <v>0</v>
      </c>
    </row>
    <row r="46" spans="2:20" ht="24" customHeight="1">
      <c r="B46" s="1140"/>
      <c r="C46" s="1220"/>
      <c r="D46" s="1220"/>
      <c r="E46" s="405" t="s">
        <v>285</v>
      </c>
      <c r="F46" s="3" t="s">
        <v>22</v>
      </c>
      <c r="G46" s="448">
        <f t="shared" ref="G46:S46" si="24">ROUNDDOWN(G15*G32/100,0)</f>
        <v>0</v>
      </c>
      <c r="H46" s="192">
        <f t="shared" si="24"/>
        <v>0</v>
      </c>
      <c r="I46" s="192">
        <f t="shared" si="24"/>
        <v>0</v>
      </c>
      <c r="J46" s="192">
        <f t="shared" si="24"/>
        <v>0</v>
      </c>
      <c r="K46" s="192">
        <f t="shared" si="24"/>
        <v>0</v>
      </c>
      <c r="L46" s="192">
        <f t="shared" si="24"/>
        <v>0</v>
      </c>
      <c r="M46" s="192">
        <f t="shared" si="24"/>
        <v>0</v>
      </c>
      <c r="N46" s="192">
        <f t="shared" si="24"/>
        <v>0</v>
      </c>
      <c r="O46" s="192">
        <f t="shared" si="24"/>
        <v>0</v>
      </c>
      <c r="P46" s="192">
        <f t="shared" si="24"/>
        <v>0</v>
      </c>
      <c r="Q46" s="192">
        <f t="shared" si="24"/>
        <v>0</v>
      </c>
      <c r="R46" s="192">
        <f t="shared" si="24"/>
        <v>0</v>
      </c>
      <c r="S46" s="435">
        <f t="shared" si="24"/>
        <v>0</v>
      </c>
      <c r="T46" s="6">
        <f t="shared" si="21"/>
        <v>0</v>
      </c>
    </row>
    <row r="47" spans="2:20" ht="24" customHeight="1">
      <c r="B47" s="1140"/>
      <c r="C47" s="1220"/>
      <c r="D47" s="1220"/>
      <c r="E47" s="405" t="s">
        <v>286</v>
      </c>
      <c r="F47" s="3" t="s">
        <v>22</v>
      </c>
      <c r="G47" s="448">
        <f t="shared" ref="G47:S47" si="25">ROUNDDOWN(G16*G33/100,0)</f>
        <v>0</v>
      </c>
      <c r="H47" s="192">
        <f t="shared" si="25"/>
        <v>0</v>
      </c>
      <c r="I47" s="192">
        <f t="shared" si="25"/>
        <v>0</v>
      </c>
      <c r="J47" s="192">
        <f t="shared" si="25"/>
        <v>0</v>
      </c>
      <c r="K47" s="192">
        <f t="shared" si="25"/>
        <v>0</v>
      </c>
      <c r="L47" s="192">
        <f t="shared" si="25"/>
        <v>0</v>
      </c>
      <c r="M47" s="192">
        <f t="shared" si="25"/>
        <v>0</v>
      </c>
      <c r="N47" s="192">
        <f t="shared" si="25"/>
        <v>0</v>
      </c>
      <c r="O47" s="192">
        <f t="shared" si="25"/>
        <v>0</v>
      </c>
      <c r="P47" s="192">
        <f t="shared" si="25"/>
        <v>0</v>
      </c>
      <c r="Q47" s="192">
        <f t="shared" si="25"/>
        <v>0</v>
      </c>
      <c r="R47" s="192">
        <f t="shared" si="25"/>
        <v>0</v>
      </c>
      <c r="S47" s="435">
        <f t="shared" si="25"/>
        <v>0</v>
      </c>
      <c r="T47" s="6">
        <f t="shared" si="21"/>
        <v>0</v>
      </c>
    </row>
    <row r="48" spans="2:20" ht="24" customHeight="1">
      <c r="B48" s="1140"/>
      <c r="C48" s="1220"/>
      <c r="D48" s="1220"/>
      <c r="E48" s="405" t="s">
        <v>287</v>
      </c>
      <c r="F48" s="3" t="s">
        <v>22</v>
      </c>
      <c r="G48" s="448">
        <f t="shared" ref="G48:S48" si="26">ROUNDDOWN(G17*G34/100,0)</f>
        <v>0</v>
      </c>
      <c r="H48" s="192">
        <f t="shared" si="26"/>
        <v>0</v>
      </c>
      <c r="I48" s="192">
        <f t="shared" si="26"/>
        <v>0</v>
      </c>
      <c r="J48" s="192">
        <f t="shared" si="26"/>
        <v>0</v>
      </c>
      <c r="K48" s="192">
        <f t="shared" si="26"/>
        <v>0</v>
      </c>
      <c r="L48" s="192">
        <f t="shared" si="26"/>
        <v>0</v>
      </c>
      <c r="M48" s="192">
        <f t="shared" si="26"/>
        <v>0</v>
      </c>
      <c r="N48" s="192">
        <f t="shared" si="26"/>
        <v>0</v>
      </c>
      <c r="O48" s="192">
        <f t="shared" si="26"/>
        <v>0</v>
      </c>
      <c r="P48" s="192">
        <f t="shared" si="26"/>
        <v>0</v>
      </c>
      <c r="Q48" s="192">
        <f t="shared" si="26"/>
        <v>0</v>
      </c>
      <c r="R48" s="192">
        <f t="shared" si="26"/>
        <v>0</v>
      </c>
      <c r="S48" s="435">
        <f t="shared" si="26"/>
        <v>0</v>
      </c>
      <c r="T48" s="6">
        <f t="shared" si="21"/>
        <v>0</v>
      </c>
    </row>
    <row r="49" spans="2:20" ht="24" customHeight="1">
      <c r="B49" s="1140"/>
      <c r="C49" s="1220"/>
      <c r="D49" s="1221"/>
      <c r="E49" s="405" t="s">
        <v>284</v>
      </c>
      <c r="F49" s="3" t="s">
        <v>22</v>
      </c>
      <c r="G49" s="448">
        <f t="shared" ref="G49:S49" si="27">ROUNDDOWN(G18*G35/100,0)</f>
        <v>0</v>
      </c>
      <c r="H49" s="192">
        <f t="shared" si="27"/>
        <v>0</v>
      </c>
      <c r="I49" s="192">
        <f t="shared" si="27"/>
        <v>0</v>
      </c>
      <c r="J49" s="192">
        <f t="shared" si="27"/>
        <v>0</v>
      </c>
      <c r="K49" s="192">
        <f t="shared" si="27"/>
        <v>0</v>
      </c>
      <c r="L49" s="192">
        <f t="shared" si="27"/>
        <v>0</v>
      </c>
      <c r="M49" s="192">
        <f t="shared" si="27"/>
        <v>0</v>
      </c>
      <c r="N49" s="192">
        <f t="shared" si="27"/>
        <v>0</v>
      </c>
      <c r="O49" s="192">
        <f t="shared" si="27"/>
        <v>0</v>
      </c>
      <c r="P49" s="192">
        <f t="shared" si="27"/>
        <v>0</v>
      </c>
      <c r="Q49" s="192">
        <f t="shared" si="27"/>
        <v>0</v>
      </c>
      <c r="R49" s="192">
        <f t="shared" si="27"/>
        <v>0</v>
      </c>
      <c r="S49" s="435">
        <f t="shared" si="27"/>
        <v>0</v>
      </c>
      <c r="T49" s="6">
        <f t="shared" si="21"/>
        <v>0</v>
      </c>
    </row>
    <row r="50" spans="2:20" ht="24" customHeight="1">
      <c r="B50" s="1140"/>
      <c r="C50" s="1220"/>
      <c r="D50" s="1273" t="s">
        <v>289</v>
      </c>
      <c r="E50" s="427" t="s">
        <v>411</v>
      </c>
      <c r="F50" s="3" t="s">
        <v>22</v>
      </c>
      <c r="G50" s="448">
        <f t="shared" ref="G50:S50" si="28">ROUNDDOWN(G12*G36/100,0)</f>
        <v>0</v>
      </c>
      <c r="H50" s="192">
        <f>ROUNDDOWN(H12*H36/100,0)</f>
        <v>0</v>
      </c>
      <c r="I50" s="192">
        <f t="shared" si="28"/>
        <v>0</v>
      </c>
      <c r="J50" s="192">
        <f t="shared" si="28"/>
        <v>0</v>
      </c>
      <c r="K50" s="192">
        <f t="shared" si="28"/>
        <v>0</v>
      </c>
      <c r="L50" s="192">
        <f t="shared" si="28"/>
        <v>0</v>
      </c>
      <c r="M50" s="192">
        <f t="shared" si="28"/>
        <v>0</v>
      </c>
      <c r="N50" s="192">
        <f t="shared" si="28"/>
        <v>0</v>
      </c>
      <c r="O50" s="192">
        <f t="shared" si="28"/>
        <v>0</v>
      </c>
      <c r="P50" s="192">
        <f t="shared" si="28"/>
        <v>0</v>
      </c>
      <c r="Q50" s="192">
        <f t="shared" si="28"/>
        <v>0</v>
      </c>
      <c r="R50" s="192">
        <f t="shared" si="28"/>
        <v>0</v>
      </c>
      <c r="S50" s="435">
        <f t="shared" si="28"/>
        <v>0</v>
      </c>
      <c r="T50" s="6">
        <f t="shared" ref="T50:T56" si="29">ROUNDDOWN(T12*T36/100,0)</f>
        <v>0</v>
      </c>
    </row>
    <row r="51" spans="2:20" ht="24" customHeight="1">
      <c r="B51" s="1140"/>
      <c r="C51" s="1220"/>
      <c r="D51" s="1220"/>
      <c r="E51" s="427" t="s">
        <v>410</v>
      </c>
      <c r="F51" s="3" t="s">
        <v>22</v>
      </c>
      <c r="G51" s="448">
        <f t="shared" ref="G51:S51" si="30">ROUNDDOWN(G13*G37/100,0)</f>
        <v>0</v>
      </c>
      <c r="H51" s="192">
        <f t="shared" si="30"/>
        <v>0</v>
      </c>
      <c r="I51" s="192">
        <f t="shared" si="30"/>
        <v>0</v>
      </c>
      <c r="J51" s="192">
        <f t="shared" si="30"/>
        <v>0</v>
      </c>
      <c r="K51" s="192">
        <f t="shared" si="30"/>
        <v>0</v>
      </c>
      <c r="L51" s="192">
        <f t="shared" si="30"/>
        <v>0</v>
      </c>
      <c r="M51" s="192">
        <f t="shared" si="30"/>
        <v>0</v>
      </c>
      <c r="N51" s="192">
        <f t="shared" si="30"/>
        <v>0</v>
      </c>
      <c r="O51" s="192">
        <f t="shared" si="30"/>
        <v>0</v>
      </c>
      <c r="P51" s="192">
        <f t="shared" si="30"/>
        <v>0</v>
      </c>
      <c r="Q51" s="192">
        <f t="shared" si="30"/>
        <v>0</v>
      </c>
      <c r="R51" s="192">
        <f t="shared" si="30"/>
        <v>0</v>
      </c>
      <c r="S51" s="435">
        <f t="shared" si="30"/>
        <v>0</v>
      </c>
      <c r="T51" s="6">
        <f t="shared" si="29"/>
        <v>0</v>
      </c>
    </row>
    <row r="52" spans="2:20" ht="24" customHeight="1">
      <c r="B52" s="1140"/>
      <c r="C52" s="1220"/>
      <c r="D52" s="1220"/>
      <c r="E52" s="405" t="s">
        <v>283</v>
      </c>
      <c r="F52" s="3" t="s">
        <v>22</v>
      </c>
      <c r="G52" s="448">
        <f t="shared" ref="G52:S52" si="31">ROUNDDOWN(G14*G38/100,0)</f>
        <v>0</v>
      </c>
      <c r="H52" s="192">
        <f t="shared" si="31"/>
        <v>0</v>
      </c>
      <c r="I52" s="192">
        <f t="shared" si="31"/>
        <v>0</v>
      </c>
      <c r="J52" s="192">
        <f t="shared" si="31"/>
        <v>0</v>
      </c>
      <c r="K52" s="192">
        <f t="shared" si="31"/>
        <v>0</v>
      </c>
      <c r="L52" s="192">
        <f t="shared" si="31"/>
        <v>0</v>
      </c>
      <c r="M52" s="192">
        <f t="shared" si="31"/>
        <v>0</v>
      </c>
      <c r="N52" s="192">
        <f t="shared" si="31"/>
        <v>0</v>
      </c>
      <c r="O52" s="192">
        <f t="shared" si="31"/>
        <v>0</v>
      </c>
      <c r="P52" s="192">
        <f t="shared" si="31"/>
        <v>0</v>
      </c>
      <c r="Q52" s="192">
        <f t="shared" si="31"/>
        <v>0</v>
      </c>
      <c r="R52" s="192">
        <f t="shared" si="31"/>
        <v>0</v>
      </c>
      <c r="S52" s="435">
        <f t="shared" si="31"/>
        <v>0</v>
      </c>
      <c r="T52" s="6">
        <f t="shared" si="29"/>
        <v>0</v>
      </c>
    </row>
    <row r="53" spans="2:20" ht="24" customHeight="1">
      <c r="B53" s="1140"/>
      <c r="C53" s="1220"/>
      <c r="D53" s="1220"/>
      <c r="E53" s="405" t="s">
        <v>285</v>
      </c>
      <c r="F53" s="3" t="s">
        <v>22</v>
      </c>
      <c r="G53" s="448">
        <f t="shared" ref="G53:S53" si="32">ROUNDDOWN(G15*G39/100,0)</f>
        <v>0</v>
      </c>
      <c r="H53" s="192">
        <f t="shared" si="32"/>
        <v>0</v>
      </c>
      <c r="I53" s="192">
        <f t="shared" si="32"/>
        <v>0</v>
      </c>
      <c r="J53" s="192">
        <f t="shared" si="32"/>
        <v>0</v>
      </c>
      <c r="K53" s="192">
        <f t="shared" si="32"/>
        <v>0</v>
      </c>
      <c r="L53" s="192">
        <f t="shared" si="32"/>
        <v>0</v>
      </c>
      <c r="M53" s="192">
        <f t="shared" si="32"/>
        <v>0</v>
      </c>
      <c r="N53" s="192">
        <f t="shared" si="32"/>
        <v>0</v>
      </c>
      <c r="O53" s="192">
        <f t="shared" si="32"/>
        <v>0</v>
      </c>
      <c r="P53" s="192">
        <f t="shared" si="32"/>
        <v>0</v>
      </c>
      <c r="Q53" s="192">
        <f t="shared" si="32"/>
        <v>0</v>
      </c>
      <c r="R53" s="192">
        <f t="shared" si="32"/>
        <v>0</v>
      </c>
      <c r="S53" s="435">
        <f t="shared" si="32"/>
        <v>0</v>
      </c>
      <c r="T53" s="6">
        <f t="shared" si="29"/>
        <v>0</v>
      </c>
    </row>
    <row r="54" spans="2:20" ht="24" customHeight="1">
      <c r="B54" s="1140"/>
      <c r="C54" s="1220"/>
      <c r="D54" s="1220"/>
      <c r="E54" s="405" t="s">
        <v>286</v>
      </c>
      <c r="F54" s="3" t="s">
        <v>22</v>
      </c>
      <c r="G54" s="448">
        <f t="shared" ref="G54:S54" si="33">ROUNDDOWN(G16*G40/100,0)</f>
        <v>0</v>
      </c>
      <c r="H54" s="192">
        <f t="shared" si="33"/>
        <v>0</v>
      </c>
      <c r="I54" s="192">
        <f t="shared" si="33"/>
        <v>0</v>
      </c>
      <c r="J54" s="192">
        <f t="shared" si="33"/>
        <v>0</v>
      </c>
      <c r="K54" s="192">
        <f t="shared" si="33"/>
        <v>0</v>
      </c>
      <c r="L54" s="192">
        <f t="shared" si="33"/>
        <v>0</v>
      </c>
      <c r="M54" s="192">
        <f t="shared" si="33"/>
        <v>0</v>
      </c>
      <c r="N54" s="192">
        <f t="shared" si="33"/>
        <v>0</v>
      </c>
      <c r="O54" s="192">
        <f t="shared" si="33"/>
        <v>0</v>
      </c>
      <c r="P54" s="192">
        <f t="shared" si="33"/>
        <v>0</v>
      </c>
      <c r="Q54" s="192">
        <f t="shared" si="33"/>
        <v>0</v>
      </c>
      <c r="R54" s="192">
        <f t="shared" si="33"/>
        <v>0</v>
      </c>
      <c r="S54" s="435">
        <f t="shared" si="33"/>
        <v>0</v>
      </c>
      <c r="T54" s="6">
        <f t="shared" si="29"/>
        <v>0</v>
      </c>
    </row>
    <row r="55" spans="2:20" ht="24" customHeight="1">
      <c r="B55" s="1140"/>
      <c r="C55" s="1220"/>
      <c r="D55" s="1220"/>
      <c r="E55" s="405" t="s">
        <v>287</v>
      </c>
      <c r="F55" s="3" t="s">
        <v>22</v>
      </c>
      <c r="G55" s="448">
        <f t="shared" ref="G55:S55" si="34">ROUNDDOWN(G17*G41/100,0)</f>
        <v>0</v>
      </c>
      <c r="H55" s="192">
        <f t="shared" si="34"/>
        <v>0</v>
      </c>
      <c r="I55" s="192">
        <f t="shared" si="34"/>
        <v>0</v>
      </c>
      <c r="J55" s="192">
        <f t="shared" si="34"/>
        <v>0</v>
      </c>
      <c r="K55" s="192">
        <f t="shared" si="34"/>
        <v>0</v>
      </c>
      <c r="L55" s="192">
        <f t="shared" si="34"/>
        <v>0</v>
      </c>
      <c r="M55" s="192">
        <f t="shared" si="34"/>
        <v>0</v>
      </c>
      <c r="N55" s="192">
        <f t="shared" si="34"/>
        <v>0</v>
      </c>
      <c r="O55" s="192">
        <f t="shared" si="34"/>
        <v>0</v>
      </c>
      <c r="P55" s="192">
        <f t="shared" si="34"/>
        <v>0</v>
      </c>
      <c r="Q55" s="192">
        <f t="shared" si="34"/>
        <v>0</v>
      </c>
      <c r="R55" s="192">
        <f t="shared" si="34"/>
        <v>0</v>
      </c>
      <c r="S55" s="435">
        <f t="shared" si="34"/>
        <v>0</v>
      </c>
      <c r="T55" s="6">
        <f t="shared" si="29"/>
        <v>0</v>
      </c>
    </row>
    <row r="56" spans="2:20" ht="24" customHeight="1">
      <c r="B56" s="1140"/>
      <c r="C56" s="1220"/>
      <c r="D56" s="1221"/>
      <c r="E56" s="405" t="s">
        <v>284</v>
      </c>
      <c r="F56" s="3" t="s">
        <v>22</v>
      </c>
      <c r="G56" s="448">
        <f t="shared" ref="G56:S56" si="35">ROUNDDOWN(G18*G42/100,0)</f>
        <v>0</v>
      </c>
      <c r="H56" s="192">
        <f>ROUNDDOWN(H18*H42/100,0)</f>
        <v>0</v>
      </c>
      <c r="I56" s="192">
        <f t="shared" si="35"/>
        <v>0</v>
      </c>
      <c r="J56" s="192">
        <f t="shared" si="35"/>
        <v>0</v>
      </c>
      <c r="K56" s="192">
        <f t="shared" si="35"/>
        <v>0</v>
      </c>
      <c r="L56" s="192">
        <f t="shared" si="35"/>
        <v>0</v>
      </c>
      <c r="M56" s="192">
        <f t="shared" si="35"/>
        <v>0</v>
      </c>
      <c r="N56" s="192">
        <f t="shared" si="35"/>
        <v>0</v>
      </c>
      <c r="O56" s="192">
        <f t="shared" si="35"/>
        <v>0</v>
      </c>
      <c r="P56" s="192">
        <f t="shared" si="35"/>
        <v>0</v>
      </c>
      <c r="Q56" s="192">
        <f t="shared" si="35"/>
        <v>0</v>
      </c>
      <c r="R56" s="192">
        <f t="shared" si="35"/>
        <v>0</v>
      </c>
      <c r="S56" s="435">
        <f t="shared" si="35"/>
        <v>0</v>
      </c>
      <c r="T56" s="6">
        <f t="shared" si="29"/>
        <v>0</v>
      </c>
    </row>
    <row r="57" spans="2:20" ht="24" customHeight="1">
      <c r="B57" s="1140"/>
      <c r="C57" s="1221"/>
      <c r="D57" s="1144" t="s">
        <v>46</v>
      </c>
      <c r="E57" s="1145"/>
      <c r="F57" s="3" t="s">
        <v>22</v>
      </c>
      <c r="G57" s="448">
        <f>SUM(G43:G56)</f>
        <v>0</v>
      </c>
      <c r="H57" s="192">
        <f t="shared" ref="H57:S57" si="36">SUM(H43:H56)</f>
        <v>0</v>
      </c>
      <c r="I57" s="192">
        <f t="shared" si="36"/>
        <v>0</v>
      </c>
      <c r="J57" s="192">
        <f t="shared" si="36"/>
        <v>0</v>
      </c>
      <c r="K57" s="192">
        <f t="shared" si="36"/>
        <v>0</v>
      </c>
      <c r="L57" s="192">
        <f t="shared" si="36"/>
        <v>0</v>
      </c>
      <c r="M57" s="192">
        <f t="shared" si="36"/>
        <v>0</v>
      </c>
      <c r="N57" s="192">
        <f t="shared" si="36"/>
        <v>0</v>
      </c>
      <c r="O57" s="192">
        <f t="shared" si="36"/>
        <v>0</v>
      </c>
      <c r="P57" s="192">
        <f t="shared" si="36"/>
        <v>0</v>
      </c>
      <c r="Q57" s="192">
        <f t="shared" si="36"/>
        <v>0</v>
      </c>
      <c r="R57" s="192">
        <f t="shared" si="36"/>
        <v>0</v>
      </c>
      <c r="S57" s="435">
        <f t="shared" si="36"/>
        <v>0</v>
      </c>
      <c r="T57" s="6">
        <f>SUM(T43:T56)</f>
        <v>0</v>
      </c>
    </row>
    <row r="58" spans="2:20" ht="24" customHeight="1">
      <c r="B58" s="1140"/>
      <c r="C58" s="1273" t="s">
        <v>324</v>
      </c>
      <c r="D58" s="1273" t="s">
        <v>288</v>
      </c>
      <c r="E58" s="427" t="s">
        <v>411</v>
      </c>
      <c r="F58" s="3" t="s">
        <v>22</v>
      </c>
      <c r="G58" s="448">
        <f t="shared" ref="G58:S58" si="37">ROUNDDOWN(G20*G29/100,0)</f>
        <v>0</v>
      </c>
      <c r="H58" s="192">
        <f t="shared" si="37"/>
        <v>0</v>
      </c>
      <c r="I58" s="192">
        <f t="shared" si="37"/>
        <v>0</v>
      </c>
      <c r="J58" s="192">
        <f t="shared" si="37"/>
        <v>0</v>
      </c>
      <c r="K58" s="192">
        <f t="shared" si="37"/>
        <v>0</v>
      </c>
      <c r="L58" s="192">
        <f t="shared" si="37"/>
        <v>0</v>
      </c>
      <c r="M58" s="192">
        <f t="shared" si="37"/>
        <v>0</v>
      </c>
      <c r="N58" s="192">
        <f t="shared" si="37"/>
        <v>0</v>
      </c>
      <c r="O58" s="192">
        <f t="shared" si="37"/>
        <v>0</v>
      </c>
      <c r="P58" s="192">
        <f t="shared" si="37"/>
        <v>0</v>
      </c>
      <c r="Q58" s="192">
        <f t="shared" si="37"/>
        <v>0</v>
      </c>
      <c r="R58" s="192">
        <f t="shared" si="37"/>
        <v>0</v>
      </c>
      <c r="S58" s="435">
        <f t="shared" si="37"/>
        <v>0</v>
      </c>
      <c r="T58" s="6">
        <f t="shared" ref="T58:T64" si="38">ROUNDDOWN(T20*T29/100,0)</f>
        <v>0</v>
      </c>
    </row>
    <row r="59" spans="2:20" ht="24" customHeight="1">
      <c r="B59" s="1140"/>
      <c r="C59" s="1240"/>
      <c r="D59" s="1220"/>
      <c r="E59" s="427" t="s">
        <v>410</v>
      </c>
      <c r="F59" s="3" t="s">
        <v>22</v>
      </c>
      <c r="G59" s="448">
        <f t="shared" ref="G59:S59" si="39">ROUNDDOWN(G21*G30/100,0)</f>
        <v>0</v>
      </c>
      <c r="H59" s="192">
        <f t="shared" si="39"/>
        <v>0</v>
      </c>
      <c r="I59" s="192">
        <f t="shared" si="39"/>
        <v>0</v>
      </c>
      <c r="J59" s="192">
        <f t="shared" si="39"/>
        <v>0</v>
      </c>
      <c r="K59" s="192">
        <f t="shared" si="39"/>
        <v>0</v>
      </c>
      <c r="L59" s="192">
        <f t="shared" si="39"/>
        <v>0</v>
      </c>
      <c r="M59" s="192">
        <f t="shared" si="39"/>
        <v>0</v>
      </c>
      <c r="N59" s="192">
        <f t="shared" si="39"/>
        <v>0</v>
      </c>
      <c r="O59" s="192">
        <f t="shared" si="39"/>
        <v>0</v>
      </c>
      <c r="P59" s="192">
        <f t="shared" si="39"/>
        <v>0</v>
      </c>
      <c r="Q59" s="192">
        <f t="shared" si="39"/>
        <v>0</v>
      </c>
      <c r="R59" s="192">
        <f t="shared" si="39"/>
        <v>0</v>
      </c>
      <c r="S59" s="435">
        <f t="shared" si="39"/>
        <v>0</v>
      </c>
      <c r="T59" s="6">
        <f t="shared" si="38"/>
        <v>0</v>
      </c>
    </row>
    <row r="60" spans="2:20" ht="24" customHeight="1">
      <c r="B60" s="1140"/>
      <c r="C60" s="1240"/>
      <c r="D60" s="1220"/>
      <c r="E60" s="427" t="s">
        <v>283</v>
      </c>
      <c r="F60" s="3" t="s">
        <v>22</v>
      </c>
      <c r="G60" s="448">
        <f>ROUNDDOWN(G22*G31/100,0)</f>
        <v>0</v>
      </c>
      <c r="H60" s="192">
        <f t="shared" ref="H60:S60" si="40">ROUNDDOWN(H22*H31/100,0)</f>
        <v>0</v>
      </c>
      <c r="I60" s="192">
        <f t="shared" si="40"/>
        <v>0</v>
      </c>
      <c r="J60" s="192">
        <f t="shared" si="40"/>
        <v>0</v>
      </c>
      <c r="K60" s="192">
        <f t="shared" si="40"/>
        <v>0</v>
      </c>
      <c r="L60" s="192">
        <f t="shared" si="40"/>
        <v>0</v>
      </c>
      <c r="M60" s="192">
        <f t="shared" si="40"/>
        <v>0</v>
      </c>
      <c r="N60" s="192">
        <f t="shared" si="40"/>
        <v>0</v>
      </c>
      <c r="O60" s="192">
        <f t="shared" si="40"/>
        <v>0</v>
      </c>
      <c r="P60" s="192">
        <f t="shared" si="40"/>
        <v>0</v>
      </c>
      <c r="Q60" s="192">
        <f t="shared" si="40"/>
        <v>0</v>
      </c>
      <c r="R60" s="192">
        <f t="shared" si="40"/>
        <v>0</v>
      </c>
      <c r="S60" s="435">
        <f t="shared" si="40"/>
        <v>0</v>
      </c>
      <c r="T60" s="6">
        <f t="shared" si="38"/>
        <v>0</v>
      </c>
    </row>
    <row r="61" spans="2:20" ht="24" customHeight="1">
      <c r="B61" s="1140"/>
      <c r="C61" s="1240"/>
      <c r="D61" s="1220"/>
      <c r="E61" s="405" t="s">
        <v>285</v>
      </c>
      <c r="F61" s="3" t="s">
        <v>22</v>
      </c>
      <c r="G61" s="448">
        <f>ROUNDDOWN(G23*G32/100,0)</f>
        <v>0</v>
      </c>
      <c r="H61" s="192">
        <f t="shared" ref="H61:S61" si="41">ROUNDDOWN(H23*H32/100,0)</f>
        <v>0</v>
      </c>
      <c r="I61" s="192">
        <f t="shared" si="41"/>
        <v>0</v>
      </c>
      <c r="J61" s="192">
        <f t="shared" si="41"/>
        <v>0</v>
      </c>
      <c r="K61" s="192">
        <f t="shared" si="41"/>
        <v>0</v>
      </c>
      <c r="L61" s="192">
        <f t="shared" si="41"/>
        <v>0</v>
      </c>
      <c r="M61" s="192">
        <f t="shared" si="41"/>
        <v>0</v>
      </c>
      <c r="N61" s="192">
        <f t="shared" si="41"/>
        <v>0</v>
      </c>
      <c r="O61" s="192">
        <f t="shared" si="41"/>
        <v>0</v>
      </c>
      <c r="P61" s="192">
        <f t="shared" si="41"/>
        <v>0</v>
      </c>
      <c r="Q61" s="192">
        <f t="shared" si="41"/>
        <v>0</v>
      </c>
      <c r="R61" s="192">
        <f t="shared" si="41"/>
        <v>0</v>
      </c>
      <c r="S61" s="435">
        <f t="shared" si="41"/>
        <v>0</v>
      </c>
      <c r="T61" s="6">
        <f t="shared" si="38"/>
        <v>0</v>
      </c>
    </row>
    <row r="62" spans="2:20" ht="24" customHeight="1">
      <c r="B62" s="1140"/>
      <c r="C62" s="1240"/>
      <c r="D62" s="1220"/>
      <c r="E62" s="405" t="s">
        <v>286</v>
      </c>
      <c r="F62" s="3" t="s">
        <v>22</v>
      </c>
      <c r="G62" s="448">
        <f>ROUNDDOWN(G24*G33/100,0)</f>
        <v>0</v>
      </c>
      <c r="H62" s="192">
        <f t="shared" ref="H62:S62" si="42">ROUNDDOWN(H24*H33/100,0)</f>
        <v>0</v>
      </c>
      <c r="I62" s="192">
        <f t="shared" si="42"/>
        <v>0</v>
      </c>
      <c r="J62" s="192">
        <f t="shared" si="42"/>
        <v>0</v>
      </c>
      <c r="K62" s="192">
        <f t="shared" si="42"/>
        <v>0</v>
      </c>
      <c r="L62" s="192">
        <f t="shared" si="42"/>
        <v>0</v>
      </c>
      <c r="M62" s="192">
        <f t="shared" si="42"/>
        <v>0</v>
      </c>
      <c r="N62" s="192">
        <f t="shared" si="42"/>
        <v>0</v>
      </c>
      <c r="O62" s="192">
        <f t="shared" si="42"/>
        <v>0</v>
      </c>
      <c r="P62" s="192">
        <f t="shared" si="42"/>
        <v>0</v>
      </c>
      <c r="Q62" s="192">
        <f t="shared" si="42"/>
        <v>0</v>
      </c>
      <c r="R62" s="192">
        <f t="shared" si="42"/>
        <v>0</v>
      </c>
      <c r="S62" s="435">
        <f t="shared" si="42"/>
        <v>0</v>
      </c>
      <c r="T62" s="6">
        <f t="shared" si="38"/>
        <v>0</v>
      </c>
    </row>
    <row r="63" spans="2:20" ht="24" customHeight="1">
      <c r="B63" s="1140"/>
      <c r="C63" s="1240"/>
      <c r="D63" s="1220"/>
      <c r="E63" s="405" t="s">
        <v>287</v>
      </c>
      <c r="F63" s="3" t="s">
        <v>22</v>
      </c>
      <c r="G63" s="448">
        <f>ROUNDDOWN(G25*G34/100,0)</f>
        <v>0</v>
      </c>
      <c r="H63" s="192">
        <f t="shared" ref="H63:S63" si="43">ROUNDDOWN(H25*H34/100,0)</f>
        <v>0</v>
      </c>
      <c r="I63" s="192">
        <f t="shared" si="43"/>
        <v>0</v>
      </c>
      <c r="J63" s="192">
        <f t="shared" si="43"/>
        <v>0</v>
      </c>
      <c r="K63" s="192">
        <f t="shared" si="43"/>
        <v>0</v>
      </c>
      <c r="L63" s="192">
        <f t="shared" si="43"/>
        <v>0</v>
      </c>
      <c r="M63" s="192">
        <f t="shared" si="43"/>
        <v>0</v>
      </c>
      <c r="N63" s="192">
        <f t="shared" si="43"/>
        <v>0</v>
      </c>
      <c r="O63" s="192">
        <f t="shared" si="43"/>
        <v>0</v>
      </c>
      <c r="P63" s="192">
        <f t="shared" si="43"/>
        <v>0</v>
      </c>
      <c r="Q63" s="192">
        <f t="shared" si="43"/>
        <v>0</v>
      </c>
      <c r="R63" s="192">
        <f t="shared" si="43"/>
        <v>0</v>
      </c>
      <c r="S63" s="435">
        <f t="shared" si="43"/>
        <v>0</v>
      </c>
      <c r="T63" s="6">
        <f t="shared" si="38"/>
        <v>0</v>
      </c>
    </row>
    <row r="64" spans="2:20" ht="24" customHeight="1">
      <c r="B64" s="1140"/>
      <c r="C64" s="1240"/>
      <c r="D64" s="1221"/>
      <c r="E64" s="405" t="s">
        <v>284</v>
      </c>
      <c r="F64" s="3" t="s">
        <v>22</v>
      </c>
      <c r="G64" s="448">
        <f>ROUNDDOWN(G26*G35/100,0)</f>
        <v>0</v>
      </c>
      <c r="H64" s="192">
        <f t="shared" ref="H64:S64" si="44">ROUNDDOWN(H26*H35/100,0)</f>
        <v>0</v>
      </c>
      <c r="I64" s="192">
        <f t="shared" si="44"/>
        <v>0</v>
      </c>
      <c r="J64" s="192">
        <f t="shared" si="44"/>
        <v>0</v>
      </c>
      <c r="K64" s="192">
        <f t="shared" si="44"/>
        <v>0</v>
      </c>
      <c r="L64" s="192">
        <f t="shared" si="44"/>
        <v>0</v>
      </c>
      <c r="M64" s="192">
        <f t="shared" si="44"/>
        <v>0</v>
      </c>
      <c r="N64" s="192">
        <f t="shared" si="44"/>
        <v>0</v>
      </c>
      <c r="O64" s="192">
        <f t="shared" si="44"/>
        <v>0</v>
      </c>
      <c r="P64" s="192">
        <f t="shared" si="44"/>
        <v>0</v>
      </c>
      <c r="Q64" s="192">
        <f t="shared" si="44"/>
        <v>0</v>
      </c>
      <c r="R64" s="192">
        <f t="shared" si="44"/>
        <v>0</v>
      </c>
      <c r="S64" s="435">
        <f t="shared" si="44"/>
        <v>0</v>
      </c>
      <c r="T64" s="6">
        <f t="shared" si="38"/>
        <v>0</v>
      </c>
    </row>
    <row r="65" spans="2:20" ht="24" customHeight="1">
      <c r="B65" s="1140"/>
      <c r="C65" s="1240"/>
      <c r="D65" s="1273" t="s">
        <v>289</v>
      </c>
      <c r="E65" s="427" t="s">
        <v>411</v>
      </c>
      <c r="F65" s="3" t="s">
        <v>22</v>
      </c>
      <c r="G65" s="448">
        <f t="shared" ref="G65:S65" si="45">ROUNDDOWN(G20*G36/100,0)</f>
        <v>0</v>
      </c>
      <c r="H65" s="192">
        <f t="shared" si="45"/>
        <v>0</v>
      </c>
      <c r="I65" s="192">
        <f t="shared" si="45"/>
        <v>0</v>
      </c>
      <c r="J65" s="192">
        <f t="shared" si="45"/>
        <v>0</v>
      </c>
      <c r="K65" s="192">
        <f t="shared" si="45"/>
        <v>0</v>
      </c>
      <c r="L65" s="192">
        <f t="shared" si="45"/>
        <v>0</v>
      </c>
      <c r="M65" s="192">
        <f t="shared" si="45"/>
        <v>0</v>
      </c>
      <c r="N65" s="192">
        <f t="shared" si="45"/>
        <v>0</v>
      </c>
      <c r="O65" s="192">
        <f t="shared" si="45"/>
        <v>0</v>
      </c>
      <c r="P65" s="192">
        <f t="shared" si="45"/>
        <v>0</v>
      </c>
      <c r="Q65" s="192">
        <f t="shared" si="45"/>
        <v>0</v>
      </c>
      <c r="R65" s="192">
        <f t="shared" si="45"/>
        <v>0</v>
      </c>
      <c r="S65" s="435">
        <f t="shared" si="45"/>
        <v>0</v>
      </c>
      <c r="T65" s="6">
        <f t="shared" ref="T65:T71" si="46">ROUNDDOWN(T20*T36/100,0)</f>
        <v>0</v>
      </c>
    </row>
    <row r="66" spans="2:20" ht="24" customHeight="1">
      <c r="B66" s="1140"/>
      <c r="C66" s="1240"/>
      <c r="D66" s="1220"/>
      <c r="E66" s="427" t="s">
        <v>410</v>
      </c>
      <c r="F66" s="3" t="s">
        <v>22</v>
      </c>
      <c r="G66" s="448">
        <f t="shared" ref="G66:S66" si="47">ROUNDDOWN(G21*G37/100,0)</f>
        <v>0</v>
      </c>
      <c r="H66" s="192">
        <f t="shared" si="47"/>
        <v>0</v>
      </c>
      <c r="I66" s="192">
        <f t="shared" si="47"/>
        <v>0</v>
      </c>
      <c r="J66" s="192">
        <f t="shared" si="47"/>
        <v>0</v>
      </c>
      <c r="K66" s="192">
        <f t="shared" si="47"/>
        <v>0</v>
      </c>
      <c r="L66" s="192">
        <f t="shared" si="47"/>
        <v>0</v>
      </c>
      <c r="M66" s="192">
        <f t="shared" si="47"/>
        <v>0</v>
      </c>
      <c r="N66" s="192">
        <f t="shared" si="47"/>
        <v>0</v>
      </c>
      <c r="O66" s="192">
        <f t="shared" si="47"/>
        <v>0</v>
      </c>
      <c r="P66" s="192">
        <f t="shared" si="47"/>
        <v>0</v>
      </c>
      <c r="Q66" s="192">
        <f t="shared" si="47"/>
        <v>0</v>
      </c>
      <c r="R66" s="192">
        <f t="shared" si="47"/>
        <v>0</v>
      </c>
      <c r="S66" s="435">
        <f t="shared" si="47"/>
        <v>0</v>
      </c>
      <c r="T66" s="6">
        <f t="shared" si="46"/>
        <v>0</v>
      </c>
    </row>
    <row r="67" spans="2:20" ht="24" customHeight="1">
      <c r="B67" s="1140"/>
      <c r="C67" s="1240"/>
      <c r="D67" s="1220"/>
      <c r="E67" s="405" t="s">
        <v>283</v>
      </c>
      <c r="F67" s="3" t="s">
        <v>22</v>
      </c>
      <c r="G67" s="448">
        <f>ROUNDDOWN(G22*G38/100,0)</f>
        <v>0</v>
      </c>
      <c r="H67" s="192">
        <f t="shared" ref="H67:S67" si="48">ROUNDDOWN(H22*H38/100,0)</f>
        <v>0</v>
      </c>
      <c r="I67" s="192">
        <f t="shared" si="48"/>
        <v>0</v>
      </c>
      <c r="J67" s="192">
        <f t="shared" si="48"/>
        <v>0</v>
      </c>
      <c r="K67" s="192">
        <f t="shared" si="48"/>
        <v>0</v>
      </c>
      <c r="L67" s="192">
        <f t="shared" si="48"/>
        <v>0</v>
      </c>
      <c r="M67" s="192">
        <f t="shared" si="48"/>
        <v>0</v>
      </c>
      <c r="N67" s="192">
        <f t="shared" si="48"/>
        <v>0</v>
      </c>
      <c r="O67" s="192">
        <f t="shared" si="48"/>
        <v>0</v>
      </c>
      <c r="P67" s="192">
        <f t="shared" si="48"/>
        <v>0</v>
      </c>
      <c r="Q67" s="192">
        <f t="shared" si="48"/>
        <v>0</v>
      </c>
      <c r="R67" s="192">
        <f t="shared" si="48"/>
        <v>0</v>
      </c>
      <c r="S67" s="435">
        <f t="shared" si="48"/>
        <v>0</v>
      </c>
      <c r="T67" s="6">
        <f t="shared" si="46"/>
        <v>0</v>
      </c>
    </row>
    <row r="68" spans="2:20" ht="24" customHeight="1">
      <c r="B68" s="1140"/>
      <c r="C68" s="1240"/>
      <c r="D68" s="1220"/>
      <c r="E68" s="405" t="s">
        <v>285</v>
      </c>
      <c r="F68" s="3" t="s">
        <v>22</v>
      </c>
      <c r="G68" s="448">
        <f>ROUNDDOWN(G23*G39/100,0)</f>
        <v>0</v>
      </c>
      <c r="H68" s="192">
        <f t="shared" ref="H68:S68" si="49">ROUNDDOWN(H23*H39/100,0)</f>
        <v>0</v>
      </c>
      <c r="I68" s="192">
        <f t="shared" si="49"/>
        <v>0</v>
      </c>
      <c r="J68" s="192">
        <f t="shared" si="49"/>
        <v>0</v>
      </c>
      <c r="K68" s="192">
        <f t="shared" si="49"/>
        <v>0</v>
      </c>
      <c r="L68" s="192">
        <f t="shared" si="49"/>
        <v>0</v>
      </c>
      <c r="M68" s="192">
        <f t="shared" si="49"/>
        <v>0</v>
      </c>
      <c r="N68" s="192">
        <f t="shared" si="49"/>
        <v>0</v>
      </c>
      <c r="O68" s="192">
        <f t="shared" si="49"/>
        <v>0</v>
      </c>
      <c r="P68" s="192">
        <f t="shared" si="49"/>
        <v>0</v>
      </c>
      <c r="Q68" s="192">
        <f t="shared" si="49"/>
        <v>0</v>
      </c>
      <c r="R68" s="192">
        <f t="shared" si="49"/>
        <v>0</v>
      </c>
      <c r="S68" s="435">
        <f t="shared" si="49"/>
        <v>0</v>
      </c>
      <c r="T68" s="6">
        <f t="shared" si="46"/>
        <v>0</v>
      </c>
    </row>
    <row r="69" spans="2:20" ht="24" customHeight="1">
      <c r="B69" s="1140"/>
      <c r="C69" s="1240"/>
      <c r="D69" s="1220"/>
      <c r="E69" s="405" t="s">
        <v>286</v>
      </c>
      <c r="F69" s="3" t="s">
        <v>22</v>
      </c>
      <c r="G69" s="448">
        <f>ROUNDDOWN(G24*G40/100,0)</f>
        <v>0</v>
      </c>
      <c r="H69" s="192">
        <f t="shared" ref="H69:S69" si="50">ROUNDDOWN(H24*H40/100,0)</f>
        <v>0</v>
      </c>
      <c r="I69" s="192">
        <f t="shared" si="50"/>
        <v>0</v>
      </c>
      <c r="J69" s="192">
        <f t="shared" si="50"/>
        <v>0</v>
      </c>
      <c r="K69" s="192">
        <f t="shared" si="50"/>
        <v>0</v>
      </c>
      <c r="L69" s="192">
        <f t="shared" si="50"/>
        <v>0</v>
      </c>
      <c r="M69" s="192">
        <f t="shared" si="50"/>
        <v>0</v>
      </c>
      <c r="N69" s="192">
        <f t="shared" si="50"/>
        <v>0</v>
      </c>
      <c r="O69" s="192">
        <f t="shared" si="50"/>
        <v>0</v>
      </c>
      <c r="P69" s="192">
        <f t="shared" si="50"/>
        <v>0</v>
      </c>
      <c r="Q69" s="192">
        <f t="shared" si="50"/>
        <v>0</v>
      </c>
      <c r="R69" s="192">
        <f t="shared" si="50"/>
        <v>0</v>
      </c>
      <c r="S69" s="435">
        <f t="shared" si="50"/>
        <v>0</v>
      </c>
      <c r="T69" s="6">
        <f t="shared" si="46"/>
        <v>0</v>
      </c>
    </row>
    <row r="70" spans="2:20" ht="24" customHeight="1">
      <c r="B70" s="1140"/>
      <c r="C70" s="1240"/>
      <c r="D70" s="1220"/>
      <c r="E70" s="405" t="s">
        <v>287</v>
      </c>
      <c r="F70" s="3" t="s">
        <v>22</v>
      </c>
      <c r="G70" s="448">
        <f>ROUNDDOWN(G25*G41/100,0)</f>
        <v>0</v>
      </c>
      <c r="H70" s="192">
        <f t="shared" ref="H70:S70" si="51">ROUNDDOWN(H25*H41/100,0)</f>
        <v>0</v>
      </c>
      <c r="I70" s="192">
        <f t="shared" si="51"/>
        <v>0</v>
      </c>
      <c r="J70" s="192">
        <f t="shared" si="51"/>
        <v>0</v>
      </c>
      <c r="K70" s="192">
        <f t="shared" si="51"/>
        <v>0</v>
      </c>
      <c r="L70" s="192">
        <f t="shared" si="51"/>
        <v>0</v>
      </c>
      <c r="M70" s="192">
        <f t="shared" si="51"/>
        <v>0</v>
      </c>
      <c r="N70" s="192">
        <f t="shared" si="51"/>
        <v>0</v>
      </c>
      <c r="O70" s="192">
        <f t="shared" si="51"/>
        <v>0</v>
      </c>
      <c r="P70" s="192">
        <f t="shared" si="51"/>
        <v>0</v>
      </c>
      <c r="Q70" s="192">
        <f t="shared" si="51"/>
        <v>0</v>
      </c>
      <c r="R70" s="192">
        <f t="shared" si="51"/>
        <v>0</v>
      </c>
      <c r="S70" s="435">
        <f t="shared" si="51"/>
        <v>0</v>
      </c>
      <c r="T70" s="6">
        <f t="shared" si="46"/>
        <v>0</v>
      </c>
    </row>
    <row r="71" spans="2:20" ht="24" customHeight="1">
      <c r="B71" s="1140"/>
      <c r="C71" s="1274"/>
      <c r="D71" s="1221"/>
      <c r="E71" s="405" t="s">
        <v>284</v>
      </c>
      <c r="F71" s="3" t="s">
        <v>22</v>
      </c>
      <c r="G71" s="448">
        <f>ROUNDDOWN(G26*G42/100,0)</f>
        <v>0</v>
      </c>
      <c r="H71" s="192">
        <f t="shared" ref="H71:S71" si="52">ROUNDDOWN(H26*H42/100,0)</f>
        <v>0</v>
      </c>
      <c r="I71" s="192">
        <f t="shared" si="52"/>
        <v>0</v>
      </c>
      <c r="J71" s="192">
        <f t="shared" si="52"/>
        <v>0</v>
      </c>
      <c r="K71" s="192">
        <f t="shared" si="52"/>
        <v>0</v>
      </c>
      <c r="L71" s="192">
        <f t="shared" si="52"/>
        <v>0</v>
      </c>
      <c r="M71" s="192">
        <f t="shared" si="52"/>
        <v>0</v>
      </c>
      <c r="N71" s="192">
        <f t="shared" si="52"/>
        <v>0</v>
      </c>
      <c r="O71" s="192">
        <f t="shared" si="52"/>
        <v>0</v>
      </c>
      <c r="P71" s="192">
        <f t="shared" si="52"/>
        <v>0</v>
      </c>
      <c r="Q71" s="192">
        <f t="shared" si="52"/>
        <v>0</v>
      </c>
      <c r="R71" s="192">
        <f t="shared" si="52"/>
        <v>0</v>
      </c>
      <c r="S71" s="435">
        <f t="shared" si="52"/>
        <v>0</v>
      </c>
      <c r="T71" s="6">
        <f t="shared" si="46"/>
        <v>0</v>
      </c>
    </row>
    <row r="72" spans="2:20" ht="24" customHeight="1">
      <c r="B72" s="1140"/>
      <c r="C72" s="1239" t="s">
        <v>34</v>
      </c>
      <c r="D72" s="1145"/>
      <c r="E72" s="1145"/>
      <c r="F72" s="3" t="s">
        <v>22</v>
      </c>
      <c r="G72" s="448">
        <f>G11+G27+G28-G57</f>
        <v>0</v>
      </c>
      <c r="H72" s="192">
        <f>H11+H27+H28-H57</f>
        <v>0</v>
      </c>
      <c r="I72" s="192">
        <f t="shared" ref="I72:S72" si="53">I11+I27+I28-I57</f>
        <v>0</v>
      </c>
      <c r="J72" s="192">
        <f t="shared" si="53"/>
        <v>0</v>
      </c>
      <c r="K72" s="192">
        <f t="shared" si="53"/>
        <v>0</v>
      </c>
      <c r="L72" s="192">
        <f t="shared" si="53"/>
        <v>0</v>
      </c>
      <c r="M72" s="192">
        <f t="shared" si="53"/>
        <v>0</v>
      </c>
      <c r="N72" s="192">
        <f t="shared" si="53"/>
        <v>0</v>
      </c>
      <c r="O72" s="192">
        <f t="shared" si="53"/>
        <v>0</v>
      </c>
      <c r="P72" s="414">
        <f t="shared" si="53"/>
        <v>0</v>
      </c>
      <c r="Q72" s="192">
        <f t="shared" si="53"/>
        <v>0</v>
      </c>
      <c r="R72" s="192">
        <f t="shared" si="53"/>
        <v>0</v>
      </c>
      <c r="S72" s="435">
        <f t="shared" si="53"/>
        <v>0</v>
      </c>
      <c r="T72" s="6">
        <f>T11+T27+T28-T57</f>
        <v>0</v>
      </c>
    </row>
    <row r="73" spans="2:20" ht="24" customHeight="1">
      <c r="B73" s="1140"/>
      <c r="C73" s="406"/>
      <c r="D73" s="1216" t="s">
        <v>407</v>
      </c>
      <c r="E73" s="1217"/>
      <c r="F73" s="3" t="s">
        <v>22</v>
      </c>
      <c r="G73" s="448">
        <f>G12</f>
        <v>0</v>
      </c>
      <c r="H73" s="192">
        <f>I12</f>
        <v>0</v>
      </c>
      <c r="I73" s="192">
        <f t="shared" ref="I73:T73" si="54">J12</f>
        <v>0</v>
      </c>
      <c r="J73" s="192">
        <f t="shared" si="54"/>
        <v>0</v>
      </c>
      <c r="K73" s="192">
        <f t="shared" si="54"/>
        <v>0</v>
      </c>
      <c r="L73" s="192">
        <f t="shared" si="54"/>
        <v>0</v>
      </c>
      <c r="M73" s="192">
        <f t="shared" si="54"/>
        <v>0</v>
      </c>
      <c r="N73" s="192">
        <f t="shared" si="54"/>
        <v>0</v>
      </c>
      <c r="O73" s="192">
        <f t="shared" si="54"/>
        <v>0</v>
      </c>
      <c r="P73" s="414">
        <f t="shared" si="54"/>
        <v>0</v>
      </c>
      <c r="Q73" s="192">
        <f t="shared" si="54"/>
        <v>0</v>
      </c>
      <c r="R73" s="192">
        <f t="shared" si="54"/>
        <v>0</v>
      </c>
      <c r="S73" s="435">
        <f t="shared" si="54"/>
        <v>0</v>
      </c>
      <c r="T73" s="6">
        <f t="shared" si="54"/>
        <v>0</v>
      </c>
    </row>
    <row r="74" spans="2:20" ht="24" customHeight="1">
      <c r="B74" s="1140"/>
      <c r="C74" s="406"/>
      <c r="D74" s="1216" t="s">
        <v>254</v>
      </c>
      <c r="E74" s="1217"/>
      <c r="F74" s="3" t="s">
        <v>22</v>
      </c>
      <c r="G74" s="448">
        <f t="shared" ref="G74:S74" si="55">G19</f>
        <v>0</v>
      </c>
      <c r="H74" s="192">
        <f t="shared" si="55"/>
        <v>0</v>
      </c>
      <c r="I74" s="192">
        <f t="shared" si="55"/>
        <v>0</v>
      </c>
      <c r="J74" s="192">
        <f t="shared" si="55"/>
        <v>0</v>
      </c>
      <c r="K74" s="192">
        <f t="shared" si="55"/>
        <v>0</v>
      </c>
      <c r="L74" s="192">
        <f t="shared" si="55"/>
        <v>0</v>
      </c>
      <c r="M74" s="192">
        <f>M19</f>
        <v>0</v>
      </c>
      <c r="N74" s="192">
        <f t="shared" si="55"/>
        <v>0</v>
      </c>
      <c r="O74" s="192">
        <f t="shared" si="55"/>
        <v>0</v>
      </c>
      <c r="P74" s="414">
        <f t="shared" si="55"/>
        <v>0</v>
      </c>
      <c r="Q74" s="192">
        <f t="shared" si="55"/>
        <v>0</v>
      </c>
      <c r="R74" s="192">
        <f t="shared" si="55"/>
        <v>0</v>
      </c>
      <c r="S74" s="435">
        <f t="shared" si="55"/>
        <v>0</v>
      </c>
      <c r="T74" s="6">
        <f>T19</f>
        <v>0</v>
      </c>
    </row>
    <row r="75" spans="2:20" ht="24" customHeight="1" thickBot="1">
      <c r="B75" s="1218" t="s">
        <v>35</v>
      </c>
      <c r="C75" s="1199"/>
      <c r="D75" s="1199"/>
      <c r="E75" s="1199"/>
      <c r="F75" s="4" t="s">
        <v>22</v>
      </c>
      <c r="G75" s="402">
        <f t="shared" ref="G75:S75" si="56">(G11+G72)/2</f>
        <v>0</v>
      </c>
      <c r="H75" s="362">
        <f t="shared" si="56"/>
        <v>0</v>
      </c>
      <c r="I75" s="362">
        <f t="shared" si="56"/>
        <v>0</v>
      </c>
      <c r="J75" s="362">
        <f t="shared" si="56"/>
        <v>0</v>
      </c>
      <c r="K75" s="362">
        <f t="shared" si="56"/>
        <v>0</v>
      </c>
      <c r="L75" s="362">
        <f t="shared" si="56"/>
        <v>0</v>
      </c>
      <c r="M75" s="362">
        <f t="shared" si="56"/>
        <v>0</v>
      </c>
      <c r="N75" s="362">
        <f t="shared" si="56"/>
        <v>0</v>
      </c>
      <c r="O75" s="362">
        <f t="shared" si="56"/>
        <v>0</v>
      </c>
      <c r="P75" s="411">
        <f t="shared" si="56"/>
        <v>0</v>
      </c>
      <c r="Q75" s="362">
        <f t="shared" si="56"/>
        <v>0</v>
      </c>
      <c r="R75" s="362">
        <f t="shared" si="56"/>
        <v>0</v>
      </c>
      <c r="S75" s="429">
        <f t="shared" si="56"/>
        <v>0</v>
      </c>
      <c r="T75" s="1">
        <f>(T11+T72)/2</f>
        <v>0</v>
      </c>
    </row>
    <row r="76" spans="2:20" ht="24" customHeight="1">
      <c r="B76" s="1213" t="s">
        <v>18</v>
      </c>
      <c r="C76" s="1215" t="s">
        <v>11</v>
      </c>
      <c r="D76" s="1210" t="s">
        <v>36</v>
      </c>
      <c r="E76" s="1211"/>
      <c r="F76" s="410" t="s">
        <v>22</v>
      </c>
      <c r="G76" s="464">
        <f>G8+ROUNDDOWN(入力⑧乳牛増殖計画!G9*入力⑧乳牛増殖計画!G15/100,0)</f>
        <v>0</v>
      </c>
      <c r="H76" s="465">
        <f>H8+ROUNDDOWN(入力⑧乳牛増殖計画!H9*入力⑧乳牛増殖計画!H15/100,0)</f>
        <v>0</v>
      </c>
      <c r="I76" s="465">
        <f>I8+ROUNDDOWN(入力⑧乳牛増殖計画!I9*入力⑧乳牛増殖計画!I15/100,0)</f>
        <v>0</v>
      </c>
      <c r="J76" s="465">
        <f>J8+ROUNDDOWN(入力⑧乳牛増殖計画!J9*入力⑧乳牛増殖計画!J15/100,0)</f>
        <v>0</v>
      </c>
      <c r="K76" s="465">
        <f>K8+ROUNDDOWN(入力⑧乳牛増殖計画!K9*入力⑧乳牛増殖計画!K15/100,0)</f>
        <v>0</v>
      </c>
      <c r="L76" s="465">
        <f>L8+ROUNDDOWN(入力⑧乳牛増殖計画!L9*入力⑧乳牛増殖計画!L15/100,0)</f>
        <v>0</v>
      </c>
      <c r="M76" s="465">
        <f>M8+ROUNDDOWN(入力⑧乳牛増殖計画!M9*入力⑧乳牛増殖計画!M15/100,0)</f>
        <v>0</v>
      </c>
      <c r="N76" s="465">
        <f>N8+ROUNDDOWN(入力⑧乳牛増殖計画!N9*入力⑧乳牛増殖計画!N15/100,0)</f>
        <v>0</v>
      </c>
      <c r="O76" s="465">
        <f>O8+ROUNDDOWN(入力⑧乳牛増殖計画!O9*入力⑧乳牛増殖計画!O15/100,0)</f>
        <v>0</v>
      </c>
      <c r="P76" s="465">
        <f>P8+ROUNDDOWN(入力⑧乳牛増殖計画!P9*入力⑧乳牛増殖計画!P15/100,0)</f>
        <v>0</v>
      </c>
      <c r="Q76" s="465">
        <f>Q8+ROUNDDOWN(入力⑧乳牛増殖計画!Q9*入力⑧乳牛増殖計画!Q15/100,0)</f>
        <v>0</v>
      </c>
      <c r="R76" s="465">
        <f>R8+ROUNDDOWN(入力⑧乳牛増殖計画!R9*入力⑧乳牛増殖計画!R15/100,0)</f>
        <v>0</v>
      </c>
      <c r="S76" s="466">
        <f>S8+ROUNDDOWN(入力⑧乳牛増殖計画!S9*入力⑧乳牛増殖計画!S15/100,0)</f>
        <v>0</v>
      </c>
      <c r="T76" s="6">
        <f>T8+ROUNDDOWN(入力⑧乳牛増殖計画!T9*入力⑧乳牛増殖計画!T15/100,0)</f>
        <v>0</v>
      </c>
    </row>
    <row r="77" spans="2:20" ht="24" customHeight="1">
      <c r="B77" s="1229"/>
      <c r="C77" s="1240"/>
      <c r="D77" s="17"/>
      <c r="E77" s="703" t="s">
        <v>460</v>
      </c>
      <c r="F77" s="2" t="s">
        <v>22</v>
      </c>
      <c r="G77" s="705">
        <f t="shared" ref="G77:S77" si="57">ROUNDDOWN(G76*G9/100,0)</f>
        <v>0</v>
      </c>
      <c r="H77" s="706">
        <f t="shared" si="57"/>
        <v>0</v>
      </c>
      <c r="I77" s="706">
        <f t="shared" si="57"/>
        <v>0</v>
      </c>
      <c r="J77" s="706">
        <f t="shared" si="57"/>
        <v>0</v>
      </c>
      <c r="K77" s="706">
        <f t="shared" si="57"/>
        <v>0</v>
      </c>
      <c r="L77" s="706">
        <f t="shared" si="57"/>
        <v>0</v>
      </c>
      <c r="M77" s="706">
        <f t="shared" si="57"/>
        <v>0</v>
      </c>
      <c r="N77" s="706">
        <f t="shared" si="57"/>
        <v>0</v>
      </c>
      <c r="O77" s="706">
        <f t="shared" si="57"/>
        <v>0</v>
      </c>
      <c r="P77" s="707">
        <f t="shared" si="57"/>
        <v>0</v>
      </c>
      <c r="Q77" s="706">
        <f t="shared" si="57"/>
        <v>0</v>
      </c>
      <c r="R77" s="706">
        <f t="shared" si="57"/>
        <v>0</v>
      </c>
      <c r="S77" s="708">
        <f t="shared" si="57"/>
        <v>0</v>
      </c>
      <c r="T77" s="6">
        <f>ROUNDDOWN(T76*T9/100,0)</f>
        <v>0</v>
      </c>
    </row>
    <row r="78" spans="2:20" ht="24" customHeight="1">
      <c r="B78" s="1229"/>
      <c r="C78" s="1240"/>
      <c r="D78" s="17"/>
      <c r="E78" s="703" t="s">
        <v>461</v>
      </c>
      <c r="F78" s="2" t="s">
        <v>22</v>
      </c>
      <c r="G78" s="705">
        <f>G76-G77</f>
        <v>0</v>
      </c>
      <c r="H78" s="706">
        <f t="shared" ref="H78:S78" si="58">H76-H77</f>
        <v>0</v>
      </c>
      <c r="I78" s="706">
        <f t="shared" si="58"/>
        <v>0</v>
      </c>
      <c r="J78" s="706">
        <f t="shared" si="58"/>
        <v>0</v>
      </c>
      <c r="K78" s="706">
        <f t="shared" si="58"/>
        <v>0</v>
      </c>
      <c r="L78" s="706">
        <f t="shared" si="58"/>
        <v>0</v>
      </c>
      <c r="M78" s="706">
        <f t="shared" si="58"/>
        <v>0</v>
      </c>
      <c r="N78" s="706">
        <f t="shared" si="58"/>
        <v>0</v>
      </c>
      <c r="O78" s="706">
        <f t="shared" si="58"/>
        <v>0</v>
      </c>
      <c r="P78" s="707">
        <f t="shared" si="58"/>
        <v>0</v>
      </c>
      <c r="Q78" s="706">
        <f t="shared" si="58"/>
        <v>0</v>
      </c>
      <c r="R78" s="706">
        <f t="shared" si="58"/>
        <v>0</v>
      </c>
      <c r="S78" s="708">
        <f t="shared" si="58"/>
        <v>0</v>
      </c>
      <c r="T78" s="6">
        <f>T76-T77</f>
        <v>0</v>
      </c>
    </row>
    <row r="79" spans="2:20" ht="24" customHeight="1">
      <c r="B79" s="1173"/>
      <c r="C79" s="1136"/>
      <c r="D79" s="1113" t="s">
        <v>37</v>
      </c>
      <c r="E79" s="1145"/>
      <c r="F79" s="2" t="s">
        <v>22</v>
      </c>
      <c r="G79" s="607">
        <f>SUM(G80:G81)</f>
        <v>0</v>
      </c>
      <c r="H79" s="461">
        <f t="shared" ref="H79:S79" si="59">SUM(H80:H81)</f>
        <v>0</v>
      </c>
      <c r="I79" s="461">
        <f t="shared" si="59"/>
        <v>0</v>
      </c>
      <c r="J79" s="461">
        <f t="shared" si="59"/>
        <v>0</v>
      </c>
      <c r="K79" s="461">
        <f>SUM(K80:K81)</f>
        <v>0</v>
      </c>
      <c r="L79" s="461">
        <f t="shared" si="59"/>
        <v>0</v>
      </c>
      <c r="M79" s="461">
        <f t="shared" si="59"/>
        <v>0</v>
      </c>
      <c r="N79" s="461">
        <f t="shared" si="59"/>
        <v>0</v>
      </c>
      <c r="O79" s="461">
        <f t="shared" si="59"/>
        <v>0</v>
      </c>
      <c r="P79" s="462">
        <f t="shared" si="59"/>
        <v>0</v>
      </c>
      <c r="Q79" s="461">
        <f t="shared" si="59"/>
        <v>0</v>
      </c>
      <c r="R79" s="461">
        <f t="shared" si="59"/>
        <v>0</v>
      </c>
      <c r="S79" s="463">
        <f t="shared" si="59"/>
        <v>0</v>
      </c>
      <c r="T79" s="6">
        <f>SUM(T80:T81)</f>
        <v>0</v>
      </c>
    </row>
    <row r="80" spans="2:20" ht="24" customHeight="1">
      <c r="B80" s="1173"/>
      <c r="C80" s="1136"/>
      <c r="D80" s="17"/>
      <c r="E80" s="703" t="s">
        <v>460</v>
      </c>
      <c r="F80" s="2" t="s">
        <v>22</v>
      </c>
      <c r="G80" s="200"/>
      <c r="H80" s="201"/>
      <c r="I80" s="201"/>
      <c r="J80" s="201"/>
      <c r="K80" s="201"/>
      <c r="L80" s="201"/>
      <c r="M80" s="201"/>
      <c r="N80" s="201"/>
      <c r="O80" s="201"/>
      <c r="P80" s="420"/>
      <c r="Q80" s="201"/>
      <c r="R80" s="201"/>
      <c r="S80" s="439"/>
      <c r="T80" s="6"/>
    </row>
    <row r="81" spans="2:20" ht="24" customHeight="1">
      <c r="B81" s="1173"/>
      <c r="C81" s="1136"/>
      <c r="D81" s="17"/>
      <c r="E81" s="703" t="s">
        <v>461</v>
      </c>
      <c r="F81" s="2" t="s">
        <v>22</v>
      </c>
      <c r="G81" s="200"/>
      <c r="H81" s="201"/>
      <c r="I81" s="201"/>
      <c r="J81" s="201"/>
      <c r="K81" s="201"/>
      <c r="L81" s="201"/>
      <c r="M81" s="201"/>
      <c r="N81" s="201"/>
      <c r="O81" s="201"/>
      <c r="P81" s="420"/>
      <c r="Q81" s="201"/>
      <c r="R81" s="201"/>
      <c r="S81" s="439"/>
      <c r="T81" s="6"/>
    </row>
    <row r="82" spans="2:20" ht="24" customHeight="1">
      <c r="B82" s="1173"/>
      <c r="C82" s="1136"/>
      <c r="D82" s="1113" t="s">
        <v>462</v>
      </c>
      <c r="E82" s="1145"/>
      <c r="F82" s="2" t="s">
        <v>22</v>
      </c>
      <c r="G82" s="607">
        <f t="shared" ref="G82:S82" si="60">SUM(G83:G84)</f>
        <v>0</v>
      </c>
      <c r="H82" s="461">
        <f t="shared" si="60"/>
        <v>0</v>
      </c>
      <c r="I82" s="461">
        <f t="shared" si="60"/>
        <v>0</v>
      </c>
      <c r="J82" s="461">
        <f t="shared" si="60"/>
        <v>0</v>
      </c>
      <c r="K82" s="461">
        <f>SUM(K83:K84)</f>
        <v>0</v>
      </c>
      <c r="L82" s="461">
        <f t="shared" si="60"/>
        <v>0</v>
      </c>
      <c r="M82" s="461">
        <f t="shared" si="60"/>
        <v>0</v>
      </c>
      <c r="N82" s="461">
        <f t="shared" si="60"/>
        <v>0</v>
      </c>
      <c r="O82" s="461">
        <f t="shared" si="60"/>
        <v>0</v>
      </c>
      <c r="P82" s="462">
        <f t="shared" si="60"/>
        <v>0</v>
      </c>
      <c r="Q82" s="461">
        <f t="shared" si="60"/>
        <v>0</v>
      </c>
      <c r="R82" s="461">
        <f t="shared" si="60"/>
        <v>0</v>
      </c>
      <c r="S82" s="463">
        <f t="shared" si="60"/>
        <v>0</v>
      </c>
      <c r="T82" s="6">
        <f>SUM(T83:T84)</f>
        <v>8</v>
      </c>
    </row>
    <row r="83" spans="2:20" ht="24" customHeight="1">
      <c r="B83" s="1173"/>
      <c r="C83" s="1136"/>
      <c r="D83" s="17"/>
      <c r="E83" s="703" t="s">
        <v>460</v>
      </c>
      <c r="F83" s="2" t="s">
        <v>22</v>
      </c>
      <c r="G83" s="915"/>
      <c r="H83" s="20"/>
      <c r="I83" s="20"/>
      <c r="J83" s="20"/>
      <c r="K83" s="20"/>
      <c r="L83" s="20"/>
      <c r="M83" s="20"/>
      <c r="N83" s="20"/>
      <c r="O83" s="20"/>
      <c r="P83" s="20"/>
      <c r="Q83" s="20"/>
      <c r="R83" s="20"/>
      <c r="S83" s="752"/>
      <c r="T83" s="6">
        <v>8</v>
      </c>
    </row>
    <row r="84" spans="2:20" ht="24" customHeight="1">
      <c r="B84" s="1173"/>
      <c r="C84" s="1136"/>
      <c r="D84" s="17"/>
      <c r="E84" s="703" t="s">
        <v>461</v>
      </c>
      <c r="F84" s="2" t="s">
        <v>22</v>
      </c>
      <c r="G84" s="607">
        <f>G78-G81</f>
        <v>0</v>
      </c>
      <c r="H84" s="461">
        <f t="shared" ref="H84:T84" si="61">H78-H81</f>
        <v>0</v>
      </c>
      <c r="I84" s="461">
        <f t="shared" si="61"/>
        <v>0</v>
      </c>
      <c r="J84" s="461">
        <f t="shared" si="61"/>
        <v>0</v>
      </c>
      <c r="K84" s="461">
        <f t="shared" si="61"/>
        <v>0</v>
      </c>
      <c r="L84" s="461">
        <f t="shared" si="61"/>
        <v>0</v>
      </c>
      <c r="M84" s="461">
        <f t="shared" si="61"/>
        <v>0</v>
      </c>
      <c r="N84" s="461">
        <f t="shared" si="61"/>
        <v>0</v>
      </c>
      <c r="O84" s="461">
        <f t="shared" si="61"/>
        <v>0</v>
      </c>
      <c r="P84" s="462">
        <f t="shared" si="61"/>
        <v>0</v>
      </c>
      <c r="Q84" s="461">
        <f t="shared" si="61"/>
        <v>0</v>
      </c>
      <c r="R84" s="461">
        <f t="shared" si="61"/>
        <v>0</v>
      </c>
      <c r="S84" s="463">
        <f t="shared" si="61"/>
        <v>0</v>
      </c>
      <c r="T84" s="6">
        <f t="shared" si="61"/>
        <v>0</v>
      </c>
    </row>
    <row r="85" spans="2:20" ht="24" customHeight="1">
      <c r="B85" s="1173"/>
      <c r="C85" s="1136"/>
      <c r="D85" s="1113" t="s">
        <v>28</v>
      </c>
      <c r="E85" s="1145"/>
      <c r="F85" s="2" t="s">
        <v>22</v>
      </c>
      <c r="G85" s="200"/>
      <c r="H85" s="201"/>
      <c r="I85" s="201"/>
      <c r="J85" s="201"/>
      <c r="K85" s="201"/>
      <c r="L85" s="201"/>
      <c r="M85" s="201"/>
      <c r="N85" s="201"/>
      <c r="O85" s="201"/>
      <c r="P85" s="420"/>
      <c r="Q85" s="201"/>
      <c r="R85" s="201"/>
      <c r="S85" s="439"/>
      <c r="T85" s="6">
        <v>1</v>
      </c>
    </row>
    <row r="86" spans="2:20" ht="24" customHeight="1">
      <c r="B86" s="1173"/>
      <c r="C86" s="1136"/>
      <c r="D86" s="1113" t="s">
        <v>8</v>
      </c>
      <c r="E86" s="1145"/>
      <c r="F86" s="3" t="s">
        <v>22</v>
      </c>
      <c r="G86" s="195"/>
      <c r="H86" s="202"/>
      <c r="I86" s="202"/>
      <c r="J86" s="202"/>
      <c r="K86" s="202"/>
      <c r="L86" s="202"/>
      <c r="M86" s="202"/>
      <c r="N86" s="202"/>
      <c r="O86" s="202"/>
      <c r="P86" s="421"/>
      <c r="Q86" s="202"/>
      <c r="R86" s="202"/>
      <c r="S86" s="437"/>
      <c r="T86" s="6"/>
    </row>
    <row r="87" spans="2:20" ht="24" customHeight="1">
      <c r="B87" s="1173"/>
      <c r="C87" s="1138"/>
      <c r="D87" s="1113" t="s">
        <v>34</v>
      </c>
      <c r="E87" s="1145"/>
      <c r="F87" s="3" t="s">
        <v>22</v>
      </c>
      <c r="G87" s="196">
        <f t="shared" ref="G87:S87" si="62">G76-G79-G82-G85+G86</f>
        <v>0</v>
      </c>
      <c r="H87" s="197">
        <f t="shared" si="62"/>
        <v>0</v>
      </c>
      <c r="I87" s="197">
        <f t="shared" si="62"/>
        <v>0</v>
      </c>
      <c r="J87" s="197">
        <f t="shared" si="62"/>
        <v>0</v>
      </c>
      <c r="K87" s="197">
        <f t="shared" si="62"/>
        <v>0</v>
      </c>
      <c r="L87" s="197">
        <f>L76-L79-L82-L85+L86</f>
        <v>0</v>
      </c>
      <c r="M87" s="197">
        <f t="shared" si="62"/>
        <v>0</v>
      </c>
      <c r="N87" s="197">
        <f t="shared" si="62"/>
        <v>0</v>
      </c>
      <c r="O87" s="197">
        <f t="shared" si="62"/>
        <v>0</v>
      </c>
      <c r="P87" s="422">
        <f t="shared" si="62"/>
        <v>0</v>
      </c>
      <c r="Q87" s="197">
        <f t="shared" si="62"/>
        <v>0</v>
      </c>
      <c r="R87" s="197">
        <f t="shared" si="62"/>
        <v>0</v>
      </c>
      <c r="S87" s="440">
        <f t="shared" si="62"/>
        <v>0</v>
      </c>
      <c r="T87" s="1">
        <f>T76-T79-T82-T85+T86</f>
        <v>-9</v>
      </c>
    </row>
    <row r="88" spans="2:20" ht="24" customHeight="1">
      <c r="B88" s="1173"/>
      <c r="C88" s="1219" t="s">
        <v>12</v>
      </c>
      <c r="D88" s="1113" t="s">
        <v>241</v>
      </c>
      <c r="E88" s="1145"/>
      <c r="F88" s="3" t="s">
        <v>22</v>
      </c>
      <c r="G88" s="202"/>
      <c r="H88" s="197">
        <f t="shared" ref="H88:T88" si="63">IF(H6&lt;24,(G87+G93+G97)-H27,G87)</f>
        <v>0</v>
      </c>
      <c r="I88" s="197">
        <f t="shared" si="63"/>
        <v>0</v>
      </c>
      <c r="J88" s="197">
        <f t="shared" si="63"/>
        <v>0</v>
      </c>
      <c r="K88" s="197">
        <f t="shared" si="63"/>
        <v>0</v>
      </c>
      <c r="L88" s="197">
        <f t="shared" si="63"/>
        <v>0</v>
      </c>
      <c r="M88" s="197">
        <f t="shared" si="63"/>
        <v>0</v>
      </c>
      <c r="N88" s="197">
        <f t="shared" si="63"/>
        <v>0</v>
      </c>
      <c r="O88" s="197">
        <f t="shared" si="63"/>
        <v>0</v>
      </c>
      <c r="P88" s="422">
        <f t="shared" si="63"/>
        <v>0</v>
      </c>
      <c r="Q88" s="197">
        <f t="shared" si="63"/>
        <v>0</v>
      </c>
      <c r="R88" s="197">
        <f t="shared" si="63"/>
        <v>0</v>
      </c>
      <c r="S88" s="440">
        <f t="shared" si="63"/>
        <v>0</v>
      </c>
      <c r="T88" s="1">
        <f t="shared" si="63"/>
        <v>0</v>
      </c>
    </row>
    <row r="89" spans="2:20" ht="24" customHeight="1">
      <c r="B89" s="1173"/>
      <c r="C89" s="1220"/>
      <c r="D89" s="1113" t="s">
        <v>38</v>
      </c>
      <c r="E89" s="1145"/>
      <c r="F89" s="3" t="s">
        <v>22</v>
      </c>
      <c r="G89" s="195"/>
      <c r="H89" s="202"/>
      <c r="I89" s="202"/>
      <c r="J89" s="202"/>
      <c r="K89" s="202"/>
      <c r="L89" s="202"/>
      <c r="M89" s="202"/>
      <c r="N89" s="202"/>
      <c r="O89" s="202"/>
      <c r="P89" s="421"/>
      <c r="Q89" s="202"/>
      <c r="R89" s="202"/>
      <c r="S89" s="437"/>
    </row>
    <row r="90" spans="2:20" ht="24" customHeight="1">
      <c r="B90" s="1173"/>
      <c r="C90" s="1220"/>
      <c r="D90" s="1113" t="s">
        <v>39</v>
      </c>
      <c r="E90" s="1145"/>
      <c r="F90" s="3" t="s">
        <v>22</v>
      </c>
      <c r="G90" s="195"/>
      <c r="H90" s="202"/>
      <c r="I90" s="202"/>
      <c r="J90" s="202"/>
      <c r="K90" s="202"/>
      <c r="L90" s="202"/>
      <c r="M90" s="202"/>
      <c r="N90" s="202"/>
      <c r="O90" s="202"/>
      <c r="P90" s="421"/>
      <c r="Q90" s="202"/>
      <c r="R90" s="202"/>
      <c r="S90" s="437"/>
    </row>
    <row r="91" spans="2:20" ht="24" customHeight="1">
      <c r="B91" s="1173"/>
      <c r="C91" s="1220"/>
      <c r="D91" s="1113" t="s">
        <v>28</v>
      </c>
      <c r="E91" s="1145"/>
      <c r="F91" s="3" t="s">
        <v>22</v>
      </c>
      <c r="G91" s="195"/>
      <c r="H91" s="202"/>
      <c r="I91" s="202"/>
      <c r="J91" s="202"/>
      <c r="K91" s="202"/>
      <c r="L91" s="202"/>
      <c r="M91" s="202"/>
      <c r="N91" s="202"/>
      <c r="O91" s="202"/>
      <c r="P91" s="421"/>
      <c r="Q91" s="202"/>
      <c r="R91" s="202"/>
      <c r="S91" s="437"/>
    </row>
    <row r="92" spans="2:20" ht="24" customHeight="1">
      <c r="B92" s="1173"/>
      <c r="C92" s="1220"/>
      <c r="D92" s="1113" t="s">
        <v>8</v>
      </c>
      <c r="E92" s="1145"/>
      <c r="F92" s="3" t="s">
        <v>22</v>
      </c>
      <c r="G92" s="195"/>
      <c r="H92" s="202"/>
      <c r="I92" s="202"/>
      <c r="J92" s="202"/>
      <c r="K92" s="202"/>
      <c r="L92" s="202"/>
      <c r="M92" s="202"/>
      <c r="N92" s="202"/>
      <c r="O92" s="202"/>
      <c r="P92" s="421"/>
      <c r="Q92" s="202"/>
      <c r="R92" s="202"/>
      <c r="S92" s="437"/>
    </row>
    <row r="93" spans="2:20" ht="24" customHeight="1">
      <c r="B93" s="1173"/>
      <c r="C93" s="1221"/>
      <c r="D93" s="1113" t="s">
        <v>34</v>
      </c>
      <c r="E93" s="1145"/>
      <c r="F93" s="3" t="s">
        <v>22</v>
      </c>
      <c r="G93" s="196">
        <f t="shared" ref="G93:S93" si="64">G88-G89-G90-G91+G92</f>
        <v>0</v>
      </c>
      <c r="H93" s="197">
        <f t="shared" si="64"/>
        <v>0</v>
      </c>
      <c r="I93" s="197">
        <f t="shared" si="64"/>
        <v>0</v>
      </c>
      <c r="J93" s="197">
        <f t="shared" si="64"/>
        <v>0</v>
      </c>
      <c r="K93" s="197">
        <f t="shared" si="64"/>
        <v>0</v>
      </c>
      <c r="L93" s="197">
        <f t="shared" si="64"/>
        <v>0</v>
      </c>
      <c r="M93" s="197">
        <f t="shared" si="64"/>
        <v>0</v>
      </c>
      <c r="N93" s="197">
        <f t="shared" si="64"/>
        <v>0</v>
      </c>
      <c r="O93" s="197">
        <f t="shared" si="64"/>
        <v>0</v>
      </c>
      <c r="P93" s="422">
        <f t="shared" si="64"/>
        <v>0</v>
      </c>
      <c r="Q93" s="197">
        <f t="shared" si="64"/>
        <v>0</v>
      </c>
      <c r="R93" s="197">
        <f t="shared" si="64"/>
        <v>0</v>
      </c>
      <c r="S93" s="440">
        <f t="shared" si="64"/>
        <v>0</v>
      </c>
      <c r="T93" s="1">
        <f>T88-T89-T90-T91+T92</f>
        <v>0</v>
      </c>
    </row>
    <row r="94" spans="2:20" ht="24" customHeight="1">
      <c r="B94" s="1173"/>
      <c r="C94" s="1219" t="s">
        <v>13</v>
      </c>
      <c r="D94" s="1113" t="s">
        <v>241</v>
      </c>
      <c r="E94" s="1145"/>
      <c r="F94" s="3" t="s">
        <v>22</v>
      </c>
      <c r="G94" s="202"/>
      <c r="H94" s="197">
        <f t="shared" ref="H94:T94" si="65">IF(H6&lt;24,0,ROUNDDOWN(G88*(H6-24)/12,0))</f>
        <v>0</v>
      </c>
      <c r="I94" s="197">
        <f t="shared" si="65"/>
        <v>0</v>
      </c>
      <c r="J94" s="197">
        <f t="shared" si="65"/>
        <v>0</v>
      </c>
      <c r="K94" s="197">
        <f t="shared" si="65"/>
        <v>0</v>
      </c>
      <c r="L94" s="197">
        <f t="shared" si="65"/>
        <v>0</v>
      </c>
      <c r="M94" s="197">
        <f t="shared" si="65"/>
        <v>0</v>
      </c>
      <c r="N94" s="197">
        <f t="shared" si="65"/>
        <v>0</v>
      </c>
      <c r="O94" s="197">
        <f t="shared" si="65"/>
        <v>0</v>
      </c>
      <c r="P94" s="422">
        <f t="shared" si="65"/>
        <v>0</v>
      </c>
      <c r="Q94" s="197">
        <f t="shared" si="65"/>
        <v>0</v>
      </c>
      <c r="R94" s="197">
        <f t="shared" si="65"/>
        <v>0</v>
      </c>
      <c r="S94" s="440">
        <f t="shared" si="65"/>
        <v>0</v>
      </c>
      <c r="T94" s="6">
        <f t="shared" si="65"/>
        <v>0</v>
      </c>
    </row>
    <row r="95" spans="2:20" ht="24" customHeight="1">
      <c r="B95" s="1173"/>
      <c r="C95" s="1220"/>
      <c r="D95" s="1113" t="s">
        <v>39</v>
      </c>
      <c r="E95" s="1145"/>
      <c r="F95" s="3" t="s">
        <v>22</v>
      </c>
      <c r="G95" s="195"/>
      <c r="H95" s="202"/>
      <c r="I95" s="202"/>
      <c r="J95" s="202"/>
      <c r="K95" s="202"/>
      <c r="L95" s="202"/>
      <c r="M95" s="202"/>
      <c r="N95" s="202"/>
      <c r="O95" s="202"/>
      <c r="P95" s="421"/>
      <c r="Q95" s="202"/>
      <c r="R95" s="202"/>
      <c r="S95" s="437"/>
      <c r="T95" s="6"/>
    </row>
    <row r="96" spans="2:20" ht="24" customHeight="1">
      <c r="B96" s="1173"/>
      <c r="C96" s="1220"/>
      <c r="D96" s="1113" t="s">
        <v>8</v>
      </c>
      <c r="E96" s="1145"/>
      <c r="F96" s="5" t="s">
        <v>22</v>
      </c>
      <c r="G96" s="203"/>
      <c r="H96" s="204"/>
      <c r="I96" s="204"/>
      <c r="J96" s="204"/>
      <c r="K96" s="204"/>
      <c r="L96" s="204"/>
      <c r="M96" s="204"/>
      <c r="N96" s="204"/>
      <c r="O96" s="204"/>
      <c r="P96" s="423"/>
      <c r="Q96" s="204"/>
      <c r="R96" s="204"/>
      <c r="S96" s="441"/>
      <c r="T96" s="6"/>
    </row>
    <row r="97" spans="2:20" ht="24" customHeight="1" thickBot="1">
      <c r="B97" s="1174"/>
      <c r="C97" s="1222"/>
      <c r="D97" s="1212" t="s">
        <v>34</v>
      </c>
      <c r="E97" s="1199"/>
      <c r="F97" s="4" t="s">
        <v>22</v>
      </c>
      <c r="G97" s="198">
        <f t="shared" ref="G97:S97" si="66">G94-G95+G96</f>
        <v>0</v>
      </c>
      <c r="H97" s="199">
        <f t="shared" si="66"/>
        <v>0</v>
      </c>
      <c r="I97" s="199">
        <f t="shared" si="66"/>
        <v>0</v>
      </c>
      <c r="J97" s="199">
        <f t="shared" si="66"/>
        <v>0</v>
      </c>
      <c r="K97" s="199">
        <f t="shared" si="66"/>
        <v>0</v>
      </c>
      <c r="L97" s="199">
        <f t="shared" si="66"/>
        <v>0</v>
      </c>
      <c r="M97" s="199">
        <f t="shared" si="66"/>
        <v>0</v>
      </c>
      <c r="N97" s="199">
        <f t="shared" si="66"/>
        <v>0</v>
      </c>
      <c r="O97" s="199">
        <f t="shared" si="66"/>
        <v>0</v>
      </c>
      <c r="P97" s="419">
        <f t="shared" si="66"/>
        <v>0</v>
      </c>
      <c r="Q97" s="199">
        <f t="shared" si="66"/>
        <v>0</v>
      </c>
      <c r="R97" s="199">
        <f t="shared" si="66"/>
        <v>0</v>
      </c>
      <c r="S97" s="438">
        <f t="shared" si="66"/>
        <v>0</v>
      </c>
      <c r="T97" s="6">
        <f>T94-T95+T96</f>
        <v>0</v>
      </c>
    </row>
    <row r="101" spans="2:20" ht="24" customHeight="1">
      <c r="G101" s="6">
        <f>(G76+G87)/2</f>
        <v>0</v>
      </c>
      <c r="H101" s="6">
        <f t="shared" ref="H101:S101" si="67">(H76+H87)/2</f>
        <v>0</v>
      </c>
      <c r="I101" s="6">
        <f t="shared" si="67"/>
        <v>0</v>
      </c>
      <c r="J101" s="6">
        <f t="shared" si="67"/>
        <v>0</v>
      </c>
      <c r="K101" s="6">
        <f t="shared" si="67"/>
        <v>0</v>
      </c>
      <c r="L101" s="6">
        <f t="shared" si="67"/>
        <v>0</v>
      </c>
      <c r="M101" s="6">
        <f t="shared" si="67"/>
        <v>0</v>
      </c>
      <c r="N101" s="6">
        <f t="shared" si="67"/>
        <v>0</v>
      </c>
      <c r="O101" s="6">
        <f t="shared" si="67"/>
        <v>0</v>
      </c>
      <c r="P101" s="6">
        <f t="shared" si="67"/>
        <v>0</v>
      </c>
      <c r="Q101" s="6">
        <f t="shared" si="67"/>
        <v>0</v>
      </c>
      <c r="R101" s="6">
        <f t="shared" si="67"/>
        <v>0</v>
      </c>
      <c r="S101" s="6">
        <f t="shared" si="67"/>
        <v>0</v>
      </c>
    </row>
    <row r="102" spans="2:20" ht="24" customHeight="1">
      <c r="G102" s="6">
        <f>(G88+G93)/2</f>
        <v>0</v>
      </c>
      <c r="H102" s="6">
        <f t="shared" ref="H102:S102" si="68">(H88+H93)/2</f>
        <v>0</v>
      </c>
      <c r="I102" s="6">
        <f t="shared" si="68"/>
        <v>0</v>
      </c>
      <c r="J102" s="6">
        <f t="shared" si="68"/>
        <v>0</v>
      </c>
      <c r="K102" s="6">
        <f t="shared" si="68"/>
        <v>0</v>
      </c>
      <c r="L102" s="6">
        <f t="shared" si="68"/>
        <v>0</v>
      </c>
      <c r="M102" s="6">
        <f t="shared" si="68"/>
        <v>0</v>
      </c>
      <c r="N102" s="6">
        <f t="shared" si="68"/>
        <v>0</v>
      </c>
      <c r="O102" s="6">
        <f t="shared" si="68"/>
        <v>0</v>
      </c>
      <c r="P102" s="6">
        <f t="shared" si="68"/>
        <v>0</v>
      </c>
      <c r="Q102" s="6">
        <f t="shared" si="68"/>
        <v>0</v>
      </c>
      <c r="R102" s="6">
        <f t="shared" si="68"/>
        <v>0</v>
      </c>
      <c r="S102" s="6">
        <f t="shared" si="68"/>
        <v>0</v>
      </c>
    </row>
    <row r="103" spans="2:20" ht="24" customHeight="1">
      <c r="G103" s="6">
        <f>(G94+G97)/2</f>
        <v>0</v>
      </c>
      <c r="H103" s="6">
        <f t="shared" ref="H103:S103" si="69">(H94+H97)/2</f>
        <v>0</v>
      </c>
      <c r="I103" s="6">
        <f t="shared" si="69"/>
        <v>0</v>
      </c>
      <c r="J103" s="6">
        <f t="shared" si="69"/>
        <v>0</v>
      </c>
      <c r="K103" s="6">
        <f t="shared" si="69"/>
        <v>0</v>
      </c>
      <c r="L103" s="6">
        <f t="shared" si="69"/>
        <v>0</v>
      </c>
      <c r="M103" s="6">
        <f t="shared" si="69"/>
        <v>0</v>
      </c>
      <c r="N103" s="6">
        <f t="shared" si="69"/>
        <v>0</v>
      </c>
      <c r="O103" s="6">
        <f t="shared" si="69"/>
        <v>0</v>
      </c>
      <c r="P103" s="6">
        <f t="shared" si="69"/>
        <v>0</v>
      </c>
      <c r="Q103" s="6">
        <f t="shared" si="69"/>
        <v>0</v>
      </c>
      <c r="R103" s="6">
        <f t="shared" si="69"/>
        <v>0</v>
      </c>
      <c r="S103" s="6">
        <f t="shared" si="69"/>
        <v>0</v>
      </c>
    </row>
    <row r="104" spans="2:20" ht="24" customHeight="1"/>
    <row r="105" spans="2:20" ht="24" customHeight="1">
      <c r="J105" s="6" t="e">
        <f>J85/J76*100</f>
        <v>#DIV/0!</v>
      </c>
    </row>
  </sheetData>
  <mergeCells count="64">
    <mergeCell ref="B76:B97"/>
    <mergeCell ref="C76:C87"/>
    <mergeCell ref="D76:E76"/>
    <mergeCell ref="D85:E85"/>
    <mergeCell ref="D86:E86"/>
    <mergeCell ref="D87:E87"/>
    <mergeCell ref="C88:C93"/>
    <mergeCell ref="D88:E88"/>
    <mergeCell ref="C94:C97"/>
    <mergeCell ref="D94:E94"/>
    <mergeCell ref="D95:E95"/>
    <mergeCell ref="D96:E96"/>
    <mergeCell ref="D97:E97"/>
    <mergeCell ref="D89:E89"/>
    <mergeCell ref="D79:E79"/>
    <mergeCell ref="D82:E82"/>
    <mergeCell ref="D90:E90"/>
    <mergeCell ref="D91:E91"/>
    <mergeCell ref="D92:E92"/>
    <mergeCell ref="D93:E93"/>
    <mergeCell ref="C27:C28"/>
    <mergeCell ref="D27:E27"/>
    <mergeCell ref="D28:E28"/>
    <mergeCell ref="B75:E75"/>
    <mergeCell ref="D57:E57"/>
    <mergeCell ref="D58:D64"/>
    <mergeCell ref="D65:D71"/>
    <mergeCell ref="C58:C71"/>
    <mergeCell ref="C72:E72"/>
    <mergeCell ref="D73:E73"/>
    <mergeCell ref="D74:E74"/>
    <mergeCell ref="B11:B74"/>
    <mergeCell ref="D18:E18"/>
    <mergeCell ref="C19:E19"/>
    <mergeCell ref="C22:C26"/>
    <mergeCell ref="D22:E22"/>
    <mergeCell ref="D23:E23"/>
    <mergeCell ref="D24:E24"/>
    <mergeCell ref="D25:E25"/>
    <mergeCell ref="D26:E26"/>
    <mergeCell ref="D20:E20"/>
    <mergeCell ref="D21:E21"/>
    <mergeCell ref="D29:D35"/>
    <mergeCell ref="D36:D42"/>
    <mergeCell ref="C29:C42"/>
    <mergeCell ref="D43:D49"/>
    <mergeCell ref="D50:D56"/>
    <mergeCell ref="C43:C57"/>
    <mergeCell ref="D17:E17"/>
    <mergeCell ref="B2:F2"/>
    <mergeCell ref="B5:B10"/>
    <mergeCell ref="C5:E5"/>
    <mergeCell ref="C6:E6"/>
    <mergeCell ref="C7:E7"/>
    <mergeCell ref="C8:E8"/>
    <mergeCell ref="C9:E9"/>
    <mergeCell ref="C10:E10"/>
    <mergeCell ref="C11:E11"/>
    <mergeCell ref="D14:E14"/>
    <mergeCell ref="D15:E15"/>
    <mergeCell ref="D16:E16"/>
    <mergeCell ref="D12:E12"/>
    <mergeCell ref="D13:E13"/>
    <mergeCell ref="B4:F4"/>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B1:T22"/>
  <sheetViews>
    <sheetView workbookViewId="0">
      <selection activeCell="G8" sqref="G8:G22"/>
    </sheetView>
  </sheetViews>
  <sheetFormatPr defaultColWidth="9" defaultRowHeight="13.5"/>
  <cols>
    <col min="1" max="1" width="2.375" style="18" customWidth="1"/>
    <col min="2" max="4" width="2.625" style="18" customWidth="1"/>
    <col min="5" max="5" width="17" style="18" customWidth="1"/>
    <col min="6" max="6" width="7.375" style="18" customWidth="1"/>
    <col min="7" max="19" width="10.625" style="18" customWidth="1"/>
    <col min="20" max="20" width="10.625" style="301" customWidth="1"/>
    <col min="21" max="16384" width="9" style="18"/>
  </cols>
  <sheetData>
    <row r="1" spans="2:20" ht="14.25" thickBot="1"/>
    <row r="2" spans="2:20" s="1" customFormat="1" ht="15" thickBot="1">
      <c r="B2" s="1276"/>
      <c r="C2" s="1277"/>
      <c r="D2" s="1277"/>
      <c r="E2" s="1277"/>
      <c r="F2" s="1278"/>
      <c r="G2" s="952">
        <f>入力⑧乳牛増殖計画!G4</f>
        <v>0</v>
      </c>
      <c r="H2" s="953">
        <f t="shared" ref="H2:T2" si="0">G2+1</f>
        <v>1</v>
      </c>
      <c r="I2" s="953">
        <f t="shared" si="0"/>
        <v>2</v>
      </c>
      <c r="J2" s="953">
        <f t="shared" si="0"/>
        <v>3</v>
      </c>
      <c r="K2" s="953">
        <f t="shared" si="0"/>
        <v>4</v>
      </c>
      <c r="L2" s="953">
        <f t="shared" si="0"/>
        <v>5</v>
      </c>
      <c r="M2" s="953">
        <f t="shared" si="0"/>
        <v>6</v>
      </c>
      <c r="N2" s="953">
        <f t="shared" si="0"/>
        <v>7</v>
      </c>
      <c r="O2" s="953">
        <f t="shared" si="0"/>
        <v>8</v>
      </c>
      <c r="P2" s="954">
        <f t="shared" si="0"/>
        <v>9</v>
      </c>
      <c r="Q2" s="953">
        <f t="shared" si="0"/>
        <v>10</v>
      </c>
      <c r="R2" s="953">
        <f t="shared" si="0"/>
        <v>11</v>
      </c>
      <c r="S2" s="955">
        <f t="shared" si="0"/>
        <v>12</v>
      </c>
      <c r="T2" s="467">
        <f t="shared" si="0"/>
        <v>13</v>
      </c>
    </row>
    <row r="3" spans="2:20" s="1" customFormat="1" ht="24" customHeight="1">
      <c r="B3" s="1281" t="s">
        <v>5</v>
      </c>
      <c r="C3" s="1148"/>
      <c r="D3" s="1148"/>
      <c r="E3" s="1148"/>
      <c r="F3" s="409" t="s">
        <v>41</v>
      </c>
      <c r="G3" s="472">
        <f>IF(入力⑧乳牛増殖計画!G19=0,0,(G4*(入力⑧乳牛増殖計画!G20+入力⑧乳牛増殖計画!G21+入力⑧乳牛増殖計画!G22+入力⑧乳牛増殖計画!G23)+G5*入力⑧乳牛増殖計画!G24)/入力⑧乳牛増殖計画!G19)</f>
        <v>0</v>
      </c>
      <c r="H3" s="472">
        <f>IF(入力⑧乳牛増殖計画!H19=0,0,(H4*(入力⑧乳牛増殖計画!H20+入力⑧乳牛増殖計画!H21+入力⑧乳牛増殖計画!H22+入力⑧乳牛増殖計画!H23)+H5*入力⑧乳牛増殖計画!H24)/入力⑧乳牛増殖計画!H19)</f>
        <v>0</v>
      </c>
      <c r="I3" s="400">
        <f>IF(入力⑧乳牛増殖計画!I19=0,0,(I4*(入力⑧乳牛増殖計画!I20+入力⑧乳牛増殖計画!I21+入力⑧乳牛増殖計画!I22+入力⑧乳牛増殖計画!I23)+I5*入力⑧乳牛増殖計画!I24)/入力⑧乳牛増殖計画!I19)</f>
        <v>0</v>
      </c>
      <c r="J3" s="400">
        <f>IF(入力⑧乳牛増殖計画!J19=0,0,(J4*(入力⑧乳牛増殖計画!J20+入力⑧乳牛増殖計画!J21+入力⑧乳牛増殖計画!J22+入力⑧乳牛増殖計画!J23)+J5*入力⑧乳牛増殖計画!J24)/入力⑧乳牛増殖計画!J19)</f>
        <v>0</v>
      </c>
      <c r="K3" s="400">
        <f>IF(入力⑧乳牛増殖計画!K19=0,0,(K4*(入力⑧乳牛増殖計画!K20+入力⑧乳牛増殖計画!K21+入力⑧乳牛増殖計画!K22+入力⑧乳牛増殖計画!K23)+K5*入力⑧乳牛増殖計画!K24)/入力⑧乳牛増殖計画!K19)</f>
        <v>0</v>
      </c>
      <c r="L3" s="400">
        <f>IF(入力⑧乳牛増殖計画!L19=0,0,(L4*(入力⑧乳牛増殖計画!L20+入力⑧乳牛増殖計画!L21+入力⑧乳牛増殖計画!L22+入力⑧乳牛増殖計画!L23)+L5*入力⑧乳牛増殖計画!L24)/入力⑧乳牛増殖計画!L19)</f>
        <v>0</v>
      </c>
      <c r="M3" s="400">
        <f>IF(入力⑧乳牛増殖計画!M19=0,0,(M4*(入力⑧乳牛増殖計画!M20+入力⑧乳牛増殖計画!M21+入力⑧乳牛増殖計画!M22+入力⑧乳牛増殖計画!M23)+M5*入力⑧乳牛増殖計画!M24)/入力⑧乳牛増殖計画!M19)</f>
        <v>0</v>
      </c>
      <c r="N3" s="400">
        <f>IF(入力⑧乳牛増殖計画!N19=0,0,(N4*(入力⑧乳牛増殖計画!N20+入力⑧乳牛増殖計画!N21+入力⑧乳牛増殖計画!N22+入力⑧乳牛増殖計画!N23)+N5*入力⑧乳牛増殖計画!N24)/入力⑧乳牛増殖計画!N19)</f>
        <v>0</v>
      </c>
      <c r="O3" s="400">
        <f>IF(入力⑧乳牛増殖計画!O19=0,0,(O4*(入力⑧乳牛増殖計画!O20+入力⑧乳牛増殖計画!O21+入力⑧乳牛増殖計画!O22+入力⑧乳牛増殖計画!O23)+O5*入力⑧乳牛増殖計画!O24)/入力⑧乳牛増殖計画!O19)</f>
        <v>0</v>
      </c>
      <c r="P3" s="415">
        <f>IF(入力⑧乳牛増殖計画!P19=0,0,(P4*(入力⑧乳牛増殖計画!P20+入力⑧乳牛増殖計画!P21+入力⑧乳牛増殖計画!P22+入力⑧乳牛増殖計画!P23)+P5*入力⑧乳牛増殖計画!P24)/入力⑧乳牛増殖計画!P19)</f>
        <v>0</v>
      </c>
      <c r="Q3" s="400">
        <f>IF(入力⑧乳牛増殖計画!Q19=0,0,(Q4*(入力⑧乳牛増殖計画!Q20+入力⑧乳牛増殖計画!Q21+入力⑧乳牛増殖計画!Q22+入力⑧乳牛増殖計画!Q23)+Q5*入力⑧乳牛増殖計画!Q24)/入力⑧乳牛増殖計画!Q19)</f>
        <v>0</v>
      </c>
      <c r="R3" s="400">
        <f>IF(入力⑧乳牛増殖計画!R19=0,0,(R4*(入力⑧乳牛増殖計画!R20+入力⑧乳牛増殖計画!R21+入力⑧乳牛増殖計画!R22+入力⑧乳牛増殖計画!R23)+R5*入力⑧乳牛増殖計画!R24)/入力⑧乳牛増殖計画!R19)</f>
        <v>0</v>
      </c>
      <c r="S3" s="433">
        <f>IF(入力⑧乳牛増殖計画!S19=0,0,(S4*(入力⑧乳牛増殖計画!S20+入力⑧乳牛増殖計画!S21+入力⑧乳牛増殖計画!S22+入力⑧乳牛増殖計画!S23)+S5*入力⑧乳牛増殖計画!S24)/入力⑧乳牛増殖計画!S19)</f>
        <v>0</v>
      </c>
      <c r="T3" s="467">
        <f>IF(入力⑧乳牛増殖計画!T19=0,0,(T4*(入力⑧乳牛増殖計画!T20+入力⑧乳牛増殖計画!T21+入力⑧乳牛増殖計画!T22+入力⑧乳牛増殖計画!T23)+T5*入力⑧乳牛増殖計画!T24)/入力⑧乳牛増殖計画!T19)</f>
        <v>0</v>
      </c>
    </row>
    <row r="4" spans="2:20" s="1" customFormat="1" ht="24" customHeight="1">
      <c r="B4" s="408"/>
      <c r="C4" s="407"/>
      <c r="D4" s="1280" t="s">
        <v>316</v>
      </c>
      <c r="E4" s="1280"/>
      <c r="F4" s="473" t="s">
        <v>41</v>
      </c>
      <c r="G4" s="8">
        <f>'入力④（前提条件）'!E7</f>
        <v>0</v>
      </c>
      <c r="H4" s="8">
        <f>G4</f>
        <v>0</v>
      </c>
      <c r="I4" s="8">
        <f t="shared" ref="I4:S4" si="1">H4</f>
        <v>0</v>
      </c>
      <c r="J4" s="8">
        <f t="shared" si="1"/>
        <v>0</v>
      </c>
      <c r="K4" s="8">
        <f t="shared" si="1"/>
        <v>0</v>
      </c>
      <c r="L4" s="8">
        <f t="shared" si="1"/>
        <v>0</v>
      </c>
      <c r="M4" s="8">
        <f t="shared" si="1"/>
        <v>0</v>
      </c>
      <c r="N4" s="8">
        <f t="shared" si="1"/>
        <v>0</v>
      </c>
      <c r="O4" s="8">
        <f t="shared" si="1"/>
        <v>0</v>
      </c>
      <c r="P4" s="417">
        <f t="shared" si="1"/>
        <v>0</v>
      </c>
      <c r="Q4" s="10">
        <f t="shared" si="1"/>
        <v>0</v>
      </c>
      <c r="R4" s="10">
        <f t="shared" si="1"/>
        <v>0</v>
      </c>
      <c r="S4" s="431">
        <f t="shared" si="1"/>
        <v>0</v>
      </c>
      <c r="T4" s="467">
        <f t="shared" ref="T4" si="2">S4</f>
        <v>0</v>
      </c>
    </row>
    <row r="5" spans="2:20" s="1" customFormat="1" ht="24" customHeight="1">
      <c r="B5" s="408"/>
      <c r="C5" s="407"/>
      <c r="D5" s="1280" t="s">
        <v>280</v>
      </c>
      <c r="E5" s="1280"/>
      <c r="F5" s="473" t="s">
        <v>41</v>
      </c>
      <c r="G5" s="8">
        <f>'入力④（前提条件）'!E7</f>
        <v>0</v>
      </c>
      <c r="H5" s="8">
        <f>G5</f>
        <v>0</v>
      </c>
      <c r="I5" s="8">
        <f t="shared" ref="I5:S7" si="3">H5</f>
        <v>0</v>
      </c>
      <c r="J5" s="8">
        <f t="shared" si="3"/>
        <v>0</v>
      </c>
      <c r="K5" s="8">
        <f t="shared" si="3"/>
        <v>0</v>
      </c>
      <c r="L5" s="8">
        <f t="shared" si="3"/>
        <v>0</v>
      </c>
      <c r="M5" s="8">
        <f t="shared" si="3"/>
        <v>0</v>
      </c>
      <c r="N5" s="8">
        <f t="shared" si="3"/>
        <v>0</v>
      </c>
      <c r="O5" s="8">
        <f t="shared" si="3"/>
        <v>0</v>
      </c>
      <c r="P5" s="417">
        <f t="shared" si="3"/>
        <v>0</v>
      </c>
      <c r="Q5" s="10">
        <f t="shared" si="3"/>
        <v>0</v>
      </c>
      <c r="R5" s="10">
        <f t="shared" si="3"/>
        <v>0</v>
      </c>
      <c r="S5" s="431">
        <f t="shared" si="3"/>
        <v>0</v>
      </c>
      <c r="T5" s="467">
        <f t="shared" ref="T5" si="4">S5</f>
        <v>0</v>
      </c>
    </row>
    <row r="6" spans="2:20" s="1" customFormat="1" ht="24" customHeight="1">
      <c r="B6" s="1282" t="s">
        <v>252</v>
      </c>
      <c r="C6" s="1280"/>
      <c r="D6" s="1280"/>
      <c r="E6" s="1280"/>
      <c r="F6" s="473" t="s">
        <v>253</v>
      </c>
      <c r="G6" s="474">
        <f>入力⑧乳牛増殖計画!G69*G3/1000</f>
        <v>0</v>
      </c>
      <c r="H6" s="474">
        <f>入力⑧乳牛増殖計画!H69*H3/1000</f>
        <v>0</v>
      </c>
      <c r="I6" s="474">
        <f>入力⑧乳牛増殖計画!I69*I3/1000</f>
        <v>0</v>
      </c>
      <c r="J6" s="474">
        <f>入力⑧乳牛増殖計画!J69*J3/1000</f>
        <v>0</v>
      </c>
      <c r="K6" s="474">
        <f>入力⑧乳牛増殖計画!K69*K3/1000</f>
        <v>0</v>
      </c>
      <c r="L6" s="474">
        <f>入力⑧乳牛増殖計画!L69*L3/1000</f>
        <v>0</v>
      </c>
      <c r="M6" s="474">
        <f>入力⑧乳牛増殖計画!M69*M3/1000</f>
        <v>0</v>
      </c>
      <c r="N6" s="474">
        <f>入力⑧乳牛増殖計画!N69*N3/1000</f>
        <v>0</v>
      </c>
      <c r="O6" s="474">
        <f>入力⑧乳牛増殖計画!O69*O3/1000</f>
        <v>0</v>
      </c>
      <c r="P6" s="475">
        <f>入力⑧乳牛増殖計画!P69*P3/1000</f>
        <v>0</v>
      </c>
      <c r="Q6" s="9">
        <f>入力⑧乳牛増殖計画!Q69*Q3/1000</f>
        <v>0</v>
      </c>
      <c r="R6" s="9">
        <f>入力⑧乳牛増殖計画!R69*R3/1000</f>
        <v>0</v>
      </c>
      <c r="S6" s="432">
        <f>入力⑧乳牛増殖計画!S69*S3/1000</f>
        <v>0</v>
      </c>
      <c r="T6" s="467">
        <f>入力⑧乳牛増殖計画!T69*T3/1000</f>
        <v>0</v>
      </c>
    </row>
    <row r="7" spans="2:20" s="1" customFormat="1" ht="24" customHeight="1">
      <c r="B7" s="1283" t="s">
        <v>279</v>
      </c>
      <c r="C7" s="1287" t="s">
        <v>641</v>
      </c>
      <c r="D7" s="1287"/>
      <c r="E7" s="1288"/>
      <c r="F7" s="2" t="s">
        <v>42</v>
      </c>
      <c r="G7" s="468">
        <f>'入力④（前提条件）'!E13</f>
        <v>99</v>
      </c>
      <c r="H7" s="469">
        <f>G7</f>
        <v>99</v>
      </c>
      <c r="I7" s="469">
        <f t="shared" si="3"/>
        <v>99</v>
      </c>
      <c r="J7" s="469">
        <f t="shared" si="3"/>
        <v>99</v>
      </c>
      <c r="K7" s="469">
        <f t="shared" si="3"/>
        <v>99</v>
      </c>
      <c r="L7" s="469">
        <f t="shared" si="3"/>
        <v>99</v>
      </c>
      <c r="M7" s="469">
        <f t="shared" si="3"/>
        <v>99</v>
      </c>
      <c r="N7" s="469">
        <f t="shared" si="3"/>
        <v>99</v>
      </c>
      <c r="O7" s="469">
        <f t="shared" si="3"/>
        <v>99</v>
      </c>
      <c r="P7" s="470">
        <f t="shared" si="3"/>
        <v>99</v>
      </c>
      <c r="Q7" s="469">
        <f t="shared" si="3"/>
        <v>99</v>
      </c>
      <c r="R7" s="469">
        <f t="shared" si="3"/>
        <v>99</v>
      </c>
      <c r="S7" s="471">
        <f t="shared" si="3"/>
        <v>99</v>
      </c>
      <c r="T7" s="467">
        <f t="shared" ref="T7" si="5">S7</f>
        <v>99</v>
      </c>
    </row>
    <row r="8" spans="2:20" s="1" customFormat="1" ht="24" customHeight="1">
      <c r="B8" s="1172"/>
      <c r="C8" s="1239" t="s">
        <v>16</v>
      </c>
      <c r="D8" s="1239"/>
      <c r="E8" s="1280"/>
      <c r="F8" s="3" t="s">
        <v>43</v>
      </c>
      <c r="G8" s="8">
        <f>'入力④（前提条件）'!E17</f>
        <v>51360</v>
      </c>
      <c r="H8" s="10">
        <f t="shared" ref="H8:S8" si="6">G8</f>
        <v>51360</v>
      </c>
      <c r="I8" s="10">
        <f t="shared" si="6"/>
        <v>51360</v>
      </c>
      <c r="J8" s="10">
        <f t="shared" si="6"/>
        <v>51360</v>
      </c>
      <c r="K8" s="10">
        <f t="shared" si="6"/>
        <v>51360</v>
      </c>
      <c r="L8" s="10">
        <f t="shared" si="6"/>
        <v>51360</v>
      </c>
      <c r="M8" s="10">
        <f t="shared" si="6"/>
        <v>51360</v>
      </c>
      <c r="N8" s="10">
        <f t="shared" si="6"/>
        <v>51360</v>
      </c>
      <c r="O8" s="10">
        <f t="shared" si="6"/>
        <v>51360</v>
      </c>
      <c r="P8" s="188">
        <f t="shared" si="6"/>
        <v>51360</v>
      </c>
      <c r="Q8" s="10">
        <f t="shared" si="6"/>
        <v>51360</v>
      </c>
      <c r="R8" s="10">
        <f t="shared" si="6"/>
        <v>51360</v>
      </c>
      <c r="S8" s="431">
        <f t="shared" si="6"/>
        <v>51360</v>
      </c>
      <c r="T8" s="467">
        <f t="shared" ref="T8" si="7">S8</f>
        <v>51360</v>
      </c>
    </row>
    <row r="9" spans="2:20" s="1" customFormat="1" ht="24" customHeight="1">
      <c r="B9" s="1172"/>
      <c r="C9" s="1239" t="s">
        <v>17</v>
      </c>
      <c r="D9" s="1239"/>
      <c r="E9" s="1280"/>
      <c r="F9" s="3" t="s">
        <v>43</v>
      </c>
      <c r="G9" s="8">
        <f>'入力④（前提条件）'!E18</f>
        <v>41533</v>
      </c>
      <c r="H9" s="10">
        <f t="shared" ref="H9:S9" si="8">G9</f>
        <v>41533</v>
      </c>
      <c r="I9" s="10">
        <f t="shared" si="8"/>
        <v>41533</v>
      </c>
      <c r="J9" s="10">
        <f t="shared" si="8"/>
        <v>41533</v>
      </c>
      <c r="K9" s="10">
        <f t="shared" si="8"/>
        <v>41533</v>
      </c>
      <c r="L9" s="10">
        <f t="shared" si="8"/>
        <v>41533</v>
      </c>
      <c r="M9" s="10">
        <f t="shared" si="8"/>
        <v>41533</v>
      </c>
      <c r="N9" s="10">
        <f t="shared" si="8"/>
        <v>41533</v>
      </c>
      <c r="O9" s="10">
        <f t="shared" si="8"/>
        <v>41533</v>
      </c>
      <c r="P9" s="188">
        <f t="shared" si="8"/>
        <v>41533</v>
      </c>
      <c r="Q9" s="10">
        <f t="shared" si="8"/>
        <v>41533</v>
      </c>
      <c r="R9" s="10">
        <f t="shared" si="8"/>
        <v>41533</v>
      </c>
      <c r="S9" s="431">
        <f t="shared" si="8"/>
        <v>41533</v>
      </c>
      <c r="T9" s="467">
        <f t="shared" ref="T9" si="9">S9</f>
        <v>41533</v>
      </c>
    </row>
    <row r="10" spans="2:20" s="1" customFormat="1" ht="24" customHeight="1">
      <c r="B10" s="1172"/>
      <c r="C10" s="1280" t="s">
        <v>48</v>
      </c>
      <c r="D10" s="1280"/>
      <c r="E10" s="1280"/>
      <c r="F10" s="3" t="s">
        <v>43</v>
      </c>
      <c r="G10" s="8">
        <f>'入力④（前提条件）'!E19</f>
        <v>67108</v>
      </c>
      <c r="H10" s="10">
        <f t="shared" ref="H10:S10" si="10">G10</f>
        <v>67108</v>
      </c>
      <c r="I10" s="10">
        <f t="shared" si="10"/>
        <v>67108</v>
      </c>
      <c r="J10" s="10">
        <f t="shared" si="10"/>
        <v>67108</v>
      </c>
      <c r="K10" s="10">
        <f t="shared" si="10"/>
        <v>67108</v>
      </c>
      <c r="L10" s="10">
        <f t="shared" si="10"/>
        <v>67108</v>
      </c>
      <c r="M10" s="10">
        <f t="shared" si="10"/>
        <v>67108</v>
      </c>
      <c r="N10" s="10">
        <f t="shared" si="10"/>
        <v>67108</v>
      </c>
      <c r="O10" s="10">
        <f t="shared" si="10"/>
        <v>67108</v>
      </c>
      <c r="P10" s="188">
        <f t="shared" si="10"/>
        <v>67108</v>
      </c>
      <c r="Q10" s="10">
        <f t="shared" si="10"/>
        <v>67108</v>
      </c>
      <c r="R10" s="10">
        <f t="shared" si="10"/>
        <v>67108</v>
      </c>
      <c r="S10" s="431">
        <f t="shared" si="10"/>
        <v>67108</v>
      </c>
      <c r="T10" s="467">
        <f t="shared" ref="T10" si="11">S10</f>
        <v>67108</v>
      </c>
    </row>
    <row r="11" spans="2:20" s="1" customFormat="1" ht="24" customHeight="1">
      <c r="B11" s="1172"/>
      <c r="C11" s="1280" t="s">
        <v>47</v>
      </c>
      <c r="D11" s="1280"/>
      <c r="E11" s="1280"/>
      <c r="F11" s="3" t="s">
        <v>43</v>
      </c>
      <c r="G11" s="8">
        <f>'入力④（前提条件）'!E20</f>
        <v>106078</v>
      </c>
      <c r="H11" s="10">
        <f t="shared" ref="H11:S11" si="12">G11</f>
        <v>106078</v>
      </c>
      <c r="I11" s="10">
        <f t="shared" si="12"/>
        <v>106078</v>
      </c>
      <c r="J11" s="10">
        <f t="shared" si="12"/>
        <v>106078</v>
      </c>
      <c r="K11" s="10">
        <f t="shared" si="12"/>
        <v>106078</v>
      </c>
      <c r="L11" s="10">
        <f t="shared" si="12"/>
        <v>106078</v>
      </c>
      <c r="M11" s="10">
        <f t="shared" si="12"/>
        <v>106078</v>
      </c>
      <c r="N11" s="10">
        <f t="shared" si="12"/>
        <v>106078</v>
      </c>
      <c r="O11" s="10">
        <f t="shared" si="12"/>
        <v>106078</v>
      </c>
      <c r="P11" s="188">
        <f t="shared" si="12"/>
        <v>106078</v>
      </c>
      <c r="Q11" s="10">
        <f t="shared" si="12"/>
        <v>106078</v>
      </c>
      <c r="R11" s="10">
        <f t="shared" si="12"/>
        <v>106078</v>
      </c>
      <c r="S11" s="431">
        <f t="shared" si="12"/>
        <v>106078</v>
      </c>
      <c r="T11" s="467">
        <f t="shared" ref="T11" si="13">S11</f>
        <v>106078</v>
      </c>
    </row>
    <row r="12" spans="2:20" s="1" customFormat="1" ht="24" customHeight="1">
      <c r="B12" s="1172"/>
      <c r="C12" s="1239" t="s">
        <v>18</v>
      </c>
      <c r="D12" s="1239"/>
      <c r="E12" s="1280"/>
      <c r="F12" s="3" t="s">
        <v>43</v>
      </c>
      <c r="G12" s="8">
        <f>'入力④（前提条件）'!E21</f>
        <v>212000</v>
      </c>
      <c r="H12" s="10">
        <f t="shared" ref="H12:S12" si="14">G12</f>
        <v>212000</v>
      </c>
      <c r="I12" s="10">
        <f t="shared" si="14"/>
        <v>212000</v>
      </c>
      <c r="J12" s="10">
        <f t="shared" si="14"/>
        <v>212000</v>
      </c>
      <c r="K12" s="10">
        <f t="shared" si="14"/>
        <v>212000</v>
      </c>
      <c r="L12" s="10">
        <f t="shared" si="14"/>
        <v>212000</v>
      </c>
      <c r="M12" s="10">
        <f t="shared" si="14"/>
        <v>212000</v>
      </c>
      <c r="N12" s="10">
        <f t="shared" si="14"/>
        <v>212000</v>
      </c>
      <c r="O12" s="10">
        <f t="shared" si="14"/>
        <v>212000</v>
      </c>
      <c r="P12" s="188">
        <f t="shared" si="14"/>
        <v>212000</v>
      </c>
      <c r="Q12" s="10">
        <f t="shared" si="14"/>
        <v>212000</v>
      </c>
      <c r="R12" s="10">
        <f t="shared" si="14"/>
        <v>212000</v>
      </c>
      <c r="S12" s="431">
        <f t="shared" si="14"/>
        <v>212000</v>
      </c>
      <c r="T12" s="467">
        <f t="shared" ref="T12" si="15">S12</f>
        <v>212000</v>
      </c>
    </row>
    <row r="13" spans="2:20" s="1" customFormat="1" ht="24" customHeight="1">
      <c r="B13" s="1172"/>
      <c r="C13" s="1239" t="s">
        <v>19</v>
      </c>
      <c r="D13" s="1239"/>
      <c r="E13" s="1280"/>
      <c r="F13" s="3" t="s">
        <v>43</v>
      </c>
      <c r="G13" s="8">
        <f>'入力④（前提条件）'!E22</f>
        <v>505000</v>
      </c>
      <c r="H13" s="10">
        <f t="shared" ref="H13:S13" si="16">G13</f>
        <v>505000</v>
      </c>
      <c r="I13" s="10">
        <f t="shared" si="16"/>
        <v>505000</v>
      </c>
      <c r="J13" s="10">
        <f t="shared" si="16"/>
        <v>505000</v>
      </c>
      <c r="K13" s="10">
        <f t="shared" si="16"/>
        <v>505000</v>
      </c>
      <c r="L13" s="10">
        <f t="shared" si="16"/>
        <v>505000</v>
      </c>
      <c r="M13" s="10">
        <f t="shared" si="16"/>
        <v>505000</v>
      </c>
      <c r="N13" s="10">
        <f t="shared" si="16"/>
        <v>505000</v>
      </c>
      <c r="O13" s="10">
        <f t="shared" si="16"/>
        <v>505000</v>
      </c>
      <c r="P13" s="188">
        <f t="shared" si="16"/>
        <v>505000</v>
      </c>
      <c r="Q13" s="10">
        <f t="shared" si="16"/>
        <v>505000</v>
      </c>
      <c r="R13" s="10">
        <f t="shared" si="16"/>
        <v>505000</v>
      </c>
      <c r="S13" s="431">
        <f t="shared" si="16"/>
        <v>505000</v>
      </c>
      <c r="T13" s="467">
        <f t="shared" ref="T13" si="17">S13</f>
        <v>505000</v>
      </c>
    </row>
    <row r="14" spans="2:20" s="1" customFormat="1" ht="24" customHeight="1">
      <c r="B14" s="1172"/>
      <c r="C14" s="1239" t="s">
        <v>20</v>
      </c>
      <c r="D14" s="1239"/>
      <c r="E14" s="1280"/>
      <c r="F14" s="3" t="s">
        <v>43</v>
      </c>
      <c r="G14" s="8">
        <f>'入力④（前提条件）'!E23</f>
        <v>283000</v>
      </c>
      <c r="H14" s="10">
        <f t="shared" ref="H14:S14" si="18">G14</f>
        <v>283000</v>
      </c>
      <c r="I14" s="10">
        <f t="shared" si="18"/>
        <v>283000</v>
      </c>
      <c r="J14" s="10">
        <f t="shared" si="18"/>
        <v>283000</v>
      </c>
      <c r="K14" s="10">
        <f t="shared" si="18"/>
        <v>283000</v>
      </c>
      <c r="L14" s="10">
        <f t="shared" si="18"/>
        <v>283000</v>
      </c>
      <c r="M14" s="10">
        <f t="shared" si="18"/>
        <v>283000</v>
      </c>
      <c r="N14" s="10">
        <f t="shared" si="18"/>
        <v>283000</v>
      </c>
      <c r="O14" s="10">
        <f t="shared" si="18"/>
        <v>283000</v>
      </c>
      <c r="P14" s="188">
        <f t="shared" si="18"/>
        <v>283000</v>
      </c>
      <c r="Q14" s="10">
        <f t="shared" si="18"/>
        <v>283000</v>
      </c>
      <c r="R14" s="10">
        <f t="shared" si="18"/>
        <v>283000</v>
      </c>
      <c r="S14" s="431">
        <f t="shared" si="18"/>
        <v>283000</v>
      </c>
      <c r="T14" s="467">
        <f t="shared" ref="T14" si="19">S14</f>
        <v>283000</v>
      </c>
    </row>
    <row r="15" spans="2:20" s="1" customFormat="1" ht="24" customHeight="1">
      <c r="B15" s="1172"/>
      <c r="C15" s="1118" t="s">
        <v>14</v>
      </c>
      <c r="D15" s="1118"/>
      <c r="E15" s="1279"/>
      <c r="F15" s="5" t="s">
        <v>43</v>
      </c>
      <c r="G15" s="15">
        <f>'入力④（前提条件）'!E24</f>
        <v>88918</v>
      </c>
      <c r="H15" s="16">
        <f t="shared" ref="H15:S15" si="20">G15</f>
        <v>88918</v>
      </c>
      <c r="I15" s="16">
        <f t="shared" si="20"/>
        <v>88918</v>
      </c>
      <c r="J15" s="16">
        <f t="shared" si="20"/>
        <v>88918</v>
      </c>
      <c r="K15" s="16">
        <f t="shared" si="20"/>
        <v>88918</v>
      </c>
      <c r="L15" s="16">
        <f t="shared" si="20"/>
        <v>88918</v>
      </c>
      <c r="M15" s="16">
        <f t="shared" si="20"/>
        <v>88918</v>
      </c>
      <c r="N15" s="16">
        <f t="shared" si="20"/>
        <v>88918</v>
      </c>
      <c r="O15" s="16">
        <f t="shared" si="20"/>
        <v>88918</v>
      </c>
      <c r="P15" s="416">
        <f t="shared" si="20"/>
        <v>88918</v>
      </c>
      <c r="Q15" s="16">
        <f t="shared" si="20"/>
        <v>88918</v>
      </c>
      <c r="R15" s="16">
        <f t="shared" si="20"/>
        <v>88918</v>
      </c>
      <c r="S15" s="434">
        <f t="shared" si="20"/>
        <v>88918</v>
      </c>
      <c r="T15" s="467">
        <f t="shared" ref="T15" si="21">S15</f>
        <v>88918</v>
      </c>
    </row>
    <row r="16" spans="2:20" s="1" customFormat="1" ht="24" customHeight="1">
      <c r="B16" s="1172"/>
      <c r="C16" s="1118" t="s">
        <v>256</v>
      </c>
      <c r="D16" s="1118"/>
      <c r="E16" s="1279"/>
      <c r="F16" s="5" t="s">
        <v>43</v>
      </c>
      <c r="G16" s="15">
        <f>棚卸!$D$27</f>
        <v>312100</v>
      </c>
      <c r="H16" s="16">
        <f>棚卸!$D$27</f>
        <v>312100</v>
      </c>
      <c r="I16" s="16">
        <f>棚卸!$D$27</f>
        <v>312100</v>
      </c>
      <c r="J16" s="16">
        <f>棚卸!$D$27</f>
        <v>312100</v>
      </c>
      <c r="K16" s="16">
        <f>棚卸!$D$27</f>
        <v>312100</v>
      </c>
      <c r="L16" s="16">
        <f>棚卸!$D$27</f>
        <v>312100</v>
      </c>
      <c r="M16" s="16">
        <f>棚卸!$D$27</f>
        <v>312100</v>
      </c>
      <c r="N16" s="16">
        <f>棚卸!$D$27</f>
        <v>312100</v>
      </c>
      <c r="O16" s="16">
        <f>棚卸!$D$27</f>
        <v>312100</v>
      </c>
      <c r="P16" s="416">
        <f>棚卸!$D$27</f>
        <v>312100</v>
      </c>
      <c r="Q16" s="16">
        <f>棚卸!$D$27</f>
        <v>312100</v>
      </c>
      <c r="R16" s="16">
        <f>棚卸!$D$27</f>
        <v>312100</v>
      </c>
      <c r="S16" s="434">
        <f>棚卸!$D$27</f>
        <v>312100</v>
      </c>
      <c r="T16" s="467">
        <f>棚卸!$D$27</f>
        <v>312100</v>
      </c>
    </row>
    <row r="17" spans="2:20" s="1" customFormat="1" ht="24" customHeight="1">
      <c r="B17" s="1172"/>
      <c r="C17" s="1280" t="s">
        <v>258</v>
      </c>
      <c r="D17" s="1280"/>
      <c r="E17" s="1280"/>
      <c r="F17" s="3" t="s">
        <v>43</v>
      </c>
      <c r="G17" s="8">
        <f>'入力④（前提条件）'!E25</f>
        <v>320267</v>
      </c>
      <c r="H17" s="8">
        <f t="shared" ref="H17:S17" si="22">G17</f>
        <v>320267</v>
      </c>
      <c r="I17" s="8">
        <f t="shared" si="22"/>
        <v>320267</v>
      </c>
      <c r="J17" s="8">
        <f t="shared" si="22"/>
        <v>320267</v>
      </c>
      <c r="K17" s="8">
        <f t="shared" si="22"/>
        <v>320267</v>
      </c>
      <c r="L17" s="8">
        <f t="shared" si="22"/>
        <v>320267</v>
      </c>
      <c r="M17" s="8">
        <f t="shared" si="22"/>
        <v>320267</v>
      </c>
      <c r="N17" s="8">
        <f t="shared" si="22"/>
        <v>320267</v>
      </c>
      <c r="O17" s="8">
        <f t="shared" si="22"/>
        <v>320267</v>
      </c>
      <c r="P17" s="417">
        <f t="shared" si="22"/>
        <v>320267</v>
      </c>
      <c r="Q17" s="10">
        <f t="shared" si="22"/>
        <v>320267</v>
      </c>
      <c r="R17" s="10">
        <f t="shared" si="22"/>
        <v>320267</v>
      </c>
      <c r="S17" s="431">
        <f t="shared" si="22"/>
        <v>320267</v>
      </c>
      <c r="T17" s="467">
        <f t="shared" ref="T17" si="23">S17</f>
        <v>320267</v>
      </c>
    </row>
    <row r="18" spans="2:20" s="1" customFormat="1" ht="24" customHeight="1">
      <c r="B18" s="1172"/>
      <c r="C18" s="1280" t="s">
        <v>259</v>
      </c>
      <c r="D18" s="1280"/>
      <c r="E18" s="1280"/>
      <c r="F18" s="3" t="s">
        <v>43</v>
      </c>
      <c r="G18" s="8">
        <f>'入力④（前提条件）'!E26</f>
        <v>382961</v>
      </c>
      <c r="H18" s="8">
        <f t="shared" ref="H18:S18" si="24">G18</f>
        <v>382961</v>
      </c>
      <c r="I18" s="8">
        <f t="shared" si="24"/>
        <v>382961</v>
      </c>
      <c r="J18" s="8">
        <f t="shared" si="24"/>
        <v>382961</v>
      </c>
      <c r="K18" s="8">
        <f t="shared" si="24"/>
        <v>382961</v>
      </c>
      <c r="L18" s="8">
        <f t="shared" si="24"/>
        <v>382961</v>
      </c>
      <c r="M18" s="8">
        <f t="shared" si="24"/>
        <v>382961</v>
      </c>
      <c r="N18" s="8">
        <f t="shared" si="24"/>
        <v>382961</v>
      </c>
      <c r="O18" s="8">
        <f t="shared" si="24"/>
        <v>382961</v>
      </c>
      <c r="P18" s="417">
        <f t="shared" si="24"/>
        <v>382961</v>
      </c>
      <c r="Q18" s="10">
        <f t="shared" si="24"/>
        <v>382961</v>
      </c>
      <c r="R18" s="10">
        <f t="shared" si="24"/>
        <v>382961</v>
      </c>
      <c r="S18" s="431">
        <f t="shared" si="24"/>
        <v>382961</v>
      </c>
      <c r="T18" s="467">
        <f t="shared" ref="T18" si="25">S18</f>
        <v>382961</v>
      </c>
    </row>
    <row r="19" spans="2:20" s="1" customFormat="1" ht="24" customHeight="1">
      <c r="B19" s="1172"/>
      <c r="C19" s="1280" t="s">
        <v>261</v>
      </c>
      <c r="D19" s="1280"/>
      <c r="E19" s="1280"/>
      <c r="F19" s="3" t="s">
        <v>43</v>
      </c>
      <c r="G19" s="8">
        <f>'入力④（前提条件）'!E27</f>
        <v>638900</v>
      </c>
      <c r="H19" s="8">
        <f t="shared" ref="H19:S19" si="26">G19</f>
        <v>638900</v>
      </c>
      <c r="I19" s="8">
        <f t="shared" si="26"/>
        <v>638900</v>
      </c>
      <c r="J19" s="8">
        <f t="shared" si="26"/>
        <v>638900</v>
      </c>
      <c r="K19" s="8">
        <f t="shared" si="26"/>
        <v>638900</v>
      </c>
      <c r="L19" s="8">
        <f t="shared" si="26"/>
        <v>638900</v>
      </c>
      <c r="M19" s="8">
        <f t="shared" si="26"/>
        <v>638900</v>
      </c>
      <c r="N19" s="8">
        <f t="shared" si="26"/>
        <v>638900</v>
      </c>
      <c r="O19" s="8">
        <f t="shared" si="26"/>
        <v>638900</v>
      </c>
      <c r="P19" s="417">
        <f t="shared" si="26"/>
        <v>638900</v>
      </c>
      <c r="Q19" s="10">
        <f t="shared" si="26"/>
        <v>638900</v>
      </c>
      <c r="R19" s="10">
        <f t="shared" si="26"/>
        <v>638900</v>
      </c>
      <c r="S19" s="431">
        <f t="shared" si="26"/>
        <v>638900</v>
      </c>
      <c r="T19" s="467">
        <f t="shared" ref="T19" si="27">S19</f>
        <v>638900</v>
      </c>
    </row>
    <row r="20" spans="2:20" s="1" customFormat="1" ht="24" customHeight="1">
      <c r="B20" s="1172"/>
      <c r="C20" s="1280" t="s">
        <v>593</v>
      </c>
      <c r="D20" s="1280"/>
      <c r="E20" s="1280"/>
      <c r="F20" s="3" t="s">
        <v>43</v>
      </c>
      <c r="G20" s="8">
        <f>'入力④（前提条件）'!E28</f>
        <v>754600</v>
      </c>
      <c r="H20" s="8">
        <f t="shared" ref="H20:S20" si="28">G20</f>
        <v>754600</v>
      </c>
      <c r="I20" s="8">
        <f t="shared" si="28"/>
        <v>754600</v>
      </c>
      <c r="J20" s="8">
        <f t="shared" si="28"/>
        <v>754600</v>
      </c>
      <c r="K20" s="8">
        <f t="shared" si="28"/>
        <v>754600</v>
      </c>
      <c r="L20" s="8">
        <f t="shared" si="28"/>
        <v>754600</v>
      </c>
      <c r="M20" s="8">
        <f t="shared" si="28"/>
        <v>754600</v>
      </c>
      <c r="N20" s="8">
        <f t="shared" si="28"/>
        <v>754600</v>
      </c>
      <c r="O20" s="8">
        <f t="shared" si="28"/>
        <v>754600</v>
      </c>
      <c r="P20" s="417">
        <f t="shared" si="28"/>
        <v>754600</v>
      </c>
      <c r="Q20" s="10">
        <f t="shared" si="28"/>
        <v>754600</v>
      </c>
      <c r="R20" s="10">
        <f t="shared" si="28"/>
        <v>754600</v>
      </c>
      <c r="S20" s="431">
        <f t="shared" si="28"/>
        <v>754600</v>
      </c>
      <c r="T20" s="467">
        <f t="shared" ref="T20" si="29">S20</f>
        <v>754600</v>
      </c>
    </row>
    <row r="21" spans="2:20" s="1" customFormat="1" ht="24" customHeight="1">
      <c r="B21" s="1172"/>
      <c r="C21" s="1280" t="s">
        <v>263</v>
      </c>
      <c r="D21" s="1280"/>
      <c r="E21" s="1280"/>
      <c r="F21" s="3" t="s">
        <v>43</v>
      </c>
      <c r="G21" s="8">
        <f>'入力④（前提条件）'!E29</f>
        <v>453100</v>
      </c>
      <c r="H21" s="8">
        <f t="shared" ref="H21:S21" si="30">G21</f>
        <v>453100</v>
      </c>
      <c r="I21" s="8">
        <f t="shared" si="30"/>
        <v>453100</v>
      </c>
      <c r="J21" s="8">
        <f t="shared" si="30"/>
        <v>453100</v>
      </c>
      <c r="K21" s="8">
        <f t="shared" si="30"/>
        <v>453100</v>
      </c>
      <c r="L21" s="8">
        <f t="shared" si="30"/>
        <v>453100</v>
      </c>
      <c r="M21" s="8">
        <f t="shared" si="30"/>
        <v>453100</v>
      </c>
      <c r="N21" s="8">
        <f t="shared" si="30"/>
        <v>453100</v>
      </c>
      <c r="O21" s="8">
        <f t="shared" si="30"/>
        <v>453100</v>
      </c>
      <c r="P21" s="417">
        <f t="shared" si="30"/>
        <v>453100</v>
      </c>
      <c r="Q21" s="10">
        <f t="shared" si="30"/>
        <v>453100</v>
      </c>
      <c r="R21" s="10">
        <f t="shared" si="30"/>
        <v>453100</v>
      </c>
      <c r="S21" s="431">
        <f t="shared" si="30"/>
        <v>453100</v>
      </c>
      <c r="T21" s="467">
        <f t="shared" ref="T21" si="31">S21</f>
        <v>453100</v>
      </c>
    </row>
    <row r="22" spans="2:20" s="1" customFormat="1" ht="24" customHeight="1" thickBot="1">
      <c r="B22" s="1284"/>
      <c r="C22" s="1285" t="s">
        <v>262</v>
      </c>
      <c r="D22" s="1285"/>
      <c r="E22" s="1286"/>
      <c r="F22" s="4" t="s">
        <v>43</v>
      </c>
      <c r="G22" s="905">
        <f>棚卸!$D$27</f>
        <v>312100</v>
      </c>
      <c r="H22" s="906">
        <f>棚卸!$D$27</f>
        <v>312100</v>
      </c>
      <c r="I22" s="906">
        <f>棚卸!$D$27</f>
        <v>312100</v>
      </c>
      <c r="J22" s="906">
        <f>棚卸!$D$27</f>
        <v>312100</v>
      </c>
      <c r="K22" s="906">
        <f>棚卸!$D$27</f>
        <v>312100</v>
      </c>
      <c r="L22" s="906">
        <f>棚卸!$D$27</f>
        <v>312100</v>
      </c>
      <c r="M22" s="906">
        <f>棚卸!$D$27</f>
        <v>312100</v>
      </c>
      <c r="N22" s="906">
        <f>棚卸!$D$27</f>
        <v>312100</v>
      </c>
      <c r="O22" s="906">
        <f>棚卸!$D$27</f>
        <v>312100</v>
      </c>
      <c r="P22" s="906">
        <f>棚卸!$D$27</f>
        <v>312100</v>
      </c>
      <c r="Q22" s="906">
        <f>棚卸!$D$27</f>
        <v>312100</v>
      </c>
      <c r="R22" s="906">
        <f>棚卸!$D$27</f>
        <v>312100</v>
      </c>
      <c r="S22" s="907">
        <f>棚卸!$D$27</f>
        <v>312100</v>
      </c>
      <c r="T22" s="467">
        <f>棚卸!$D$27</f>
        <v>312100</v>
      </c>
    </row>
  </sheetData>
  <mergeCells count="22">
    <mergeCell ref="C19:E19"/>
    <mergeCell ref="C20:E20"/>
    <mergeCell ref="B7:B22"/>
    <mergeCell ref="C22:E22"/>
    <mergeCell ref="C21:E21"/>
    <mergeCell ref="C12:E12"/>
    <mergeCell ref="C13:E13"/>
    <mergeCell ref="C14:E14"/>
    <mergeCell ref="C17:E17"/>
    <mergeCell ref="C18:E18"/>
    <mergeCell ref="C11:E11"/>
    <mergeCell ref="C10:E10"/>
    <mergeCell ref="C7:E7"/>
    <mergeCell ref="C8:E8"/>
    <mergeCell ref="C16:E16"/>
    <mergeCell ref="B2:F2"/>
    <mergeCell ref="C15:E15"/>
    <mergeCell ref="C9:E9"/>
    <mergeCell ref="B3:E3"/>
    <mergeCell ref="B6:E6"/>
    <mergeCell ref="D5:E5"/>
    <mergeCell ref="D4:E4"/>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89"/>
  <sheetViews>
    <sheetView topLeftCell="A55" workbookViewId="0">
      <selection activeCell="K81" sqref="K81"/>
    </sheetView>
  </sheetViews>
  <sheetFormatPr defaultRowHeight="13.5"/>
  <sheetData>
    <row r="1" spans="1:62" ht="18.75">
      <c r="A1" s="757" t="s">
        <v>512</v>
      </c>
      <c r="B1" s="757"/>
      <c r="C1" s="757"/>
      <c r="D1" s="757"/>
      <c r="E1" s="757"/>
      <c r="F1" s="757"/>
      <c r="G1" s="757"/>
      <c r="H1" s="757"/>
      <c r="I1" s="757"/>
      <c r="J1" s="757"/>
      <c r="K1" s="757"/>
      <c r="L1" s="757"/>
      <c r="M1" s="757"/>
      <c r="N1" s="758"/>
      <c r="O1" s="758"/>
      <c r="P1" s="758"/>
      <c r="Q1" s="757"/>
      <c r="R1" s="759"/>
      <c r="S1" s="759"/>
      <c r="T1" s="760"/>
      <c r="U1" s="756"/>
      <c r="V1" s="756"/>
      <c r="W1" s="756"/>
      <c r="X1" s="756"/>
      <c r="Y1" s="756"/>
      <c r="Z1" s="756"/>
      <c r="AA1" s="761"/>
      <c r="AB1" s="756"/>
      <c r="AC1" s="756"/>
      <c r="AD1" s="756"/>
      <c r="AE1" s="761"/>
      <c r="AF1" s="758"/>
      <c r="AG1" s="758"/>
      <c r="AH1" s="758"/>
      <c r="AI1" s="757"/>
      <c r="AJ1" s="758"/>
      <c r="AK1" s="758"/>
      <c r="AL1" s="758"/>
      <c r="AM1" s="758"/>
      <c r="AN1" s="758"/>
      <c r="AO1" s="759"/>
      <c r="AP1" s="759"/>
      <c r="AQ1" s="759"/>
      <c r="AR1" s="759"/>
      <c r="AS1" s="759"/>
      <c r="AT1" s="759"/>
      <c r="AU1" s="759"/>
      <c r="AV1" s="759"/>
      <c r="AW1" s="759"/>
      <c r="AX1" s="759"/>
      <c r="AY1" s="759"/>
      <c r="AZ1" s="1327"/>
      <c r="BA1" s="1327"/>
      <c r="BB1" s="1327"/>
      <c r="BC1" s="1327"/>
      <c r="BD1" s="1327"/>
      <c r="BE1" s="756"/>
      <c r="BF1" s="759"/>
      <c r="BG1" s="759"/>
      <c r="BH1" s="760"/>
      <c r="BI1" s="756"/>
      <c r="BJ1" s="762"/>
    </row>
    <row r="2" spans="1:62" ht="18.75">
      <c r="A2" s="756"/>
      <c r="B2" s="756"/>
      <c r="C2" s="765"/>
      <c r="D2" s="759"/>
      <c r="E2" s="759"/>
      <c r="F2" s="759"/>
      <c r="G2" s="759"/>
      <c r="H2" s="759"/>
      <c r="I2" s="766"/>
      <c r="J2" s="766"/>
      <c r="K2" s="766"/>
      <c r="L2" s="766"/>
      <c r="M2" s="767"/>
      <c r="N2" s="767"/>
      <c r="O2" s="767"/>
      <c r="P2" s="767"/>
      <c r="Q2" s="768"/>
      <c r="R2" s="759"/>
      <c r="S2" s="759"/>
      <c r="T2" s="760"/>
      <c r="U2" s="756"/>
      <c r="V2" s="756"/>
      <c r="W2" s="759"/>
      <c r="X2" s="759"/>
      <c r="Y2" s="759"/>
      <c r="Z2" s="759"/>
      <c r="AA2" s="769"/>
      <c r="AB2" s="766"/>
      <c r="AC2" s="766"/>
      <c r="AD2" s="766"/>
      <c r="AE2" s="768"/>
      <c r="AF2" s="767"/>
      <c r="AG2" s="759"/>
      <c r="AH2" s="759"/>
      <c r="AI2" s="769"/>
      <c r="AJ2" s="766"/>
      <c r="AK2" s="767"/>
      <c r="AL2" s="767"/>
      <c r="AM2" s="767"/>
      <c r="AN2" s="759"/>
      <c r="AO2" s="759"/>
      <c r="AP2" s="759"/>
      <c r="AQ2" s="760"/>
      <c r="AR2" s="756"/>
      <c r="AS2" s="759"/>
      <c r="AT2" s="759"/>
      <c r="AU2" s="759"/>
      <c r="AV2" s="759"/>
      <c r="AW2" s="766"/>
      <c r="AX2" s="766"/>
      <c r="AY2" s="766"/>
      <c r="AZ2" s="766"/>
      <c r="BA2" s="767"/>
      <c r="BB2" s="767"/>
      <c r="BC2" s="767"/>
      <c r="BD2" s="767"/>
      <c r="BE2" s="767"/>
      <c r="BF2" s="759"/>
      <c r="BG2" s="759"/>
      <c r="BH2" s="760"/>
      <c r="BI2" s="756"/>
      <c r="BJ2" s="762"/>
    </row>
    <row r="3" spans="1:62" ht="17.25">
      <c r="A3" s="770" t="s">
        <v>513</v>
      </c>
      <c r="B3" s="763"/>
      <c r="C3" s="771"/>
      <c r="D3" s="772"/>
      <c r="E3" s="772"/>
      <c r="F3" s="772"/>
      <c r="G3" s="772"/>
      <c r="H3" s="772"/>
      <c r="I3" s="772"/>
      <c r="J3" s="772"/>
      <c r="K3" s="773"/>
      <c r="L3" s="774"/>
      <c r="M3" s="756"/>
      <c r="N3" s="772"/>
      <c r="O3" s="772"/>
      <c r="P3" s="772"/>
      <c r="Q3" s="775"/>
      <c r="R3" s="772"/>
      <c r="S3" s="772"/>
      <c r="T3" s="772"/>
      <c r="U3" s="772"/>
      <c r="V3" s="772"/>
      <c r="W3" s="772"/>
      <c r="X3" s="772"/>
      <c r="Y3" s="772"/>
      <c r="Z3" s="772"/>
      <c r="AA3" s="775"/>
      <c r="AB3" s="772"/>
      <c r="AC3" s="772"/>
      <c r="AD3" s="756"/>
      <c r="AE3" s="776"/>
      <c r="AF3" s="774"/>
      <c r="AG3" s="772"/>
      <c r="AH3" s="772"/>
      <c r="AI3" s="775"/>
      <c r="AJ3" s="772"/>
      <c r="AK3" s="772"/>
      <c r="AL3" s="772"/>
      <c r="AM3" s="772"/>
      <c r="AN3" s="772"/>
      <c r="AO3" s="772"/>
      <c r="AP3" s="772"/>
      <c r="AQ3" s="772"/>
      <c r="AR3" s="772"/>
      <c r="AS3" s="772"/>
      <c r="AT3" s="772"/>
      <c r="AU3" s="772"/>
      <c r="AV3" s="772"/>
      <c r="AW3" s="772"/>
      <c r="AX3" s="772"/>
      <c r="AY3" s="773"/>
      <c r="AZ3" s="774"/>
      <c r="BA3" s="756"/>
      <c r="BB3" s="772"/>
      <c r="BC3" s="772"/>
      <c r="BD3" s="772"/>
      <c r="BE3" s="772"/>
      <c r="BF3" s="772"/>
      <c r="BG3" s="772"/>
      <c r="BH3" s="772"/>
      <c r="BI3" s="772"/>
      <c r="BJ3" s="756"/>
    </row>
    <row r="4" spans="1:62">
      <c r="A4" s="764"/>
      <c r="B4" s="764"/>
      <c r="C4" s="778"/>
      <c r="D4" s="779"/>
      <c r="E4" s="779"/>
      <c r="F4" s="779"/>
      <c r="G4" s="779"/>
      <c r="H4" s="779"/>
      <c r="I4" s="779"/>
      <c r="J4" s="779"/>
      <c r="K4" s="780"/>
      <c r="L4" s="781"/>
      <c r="M4" s="760"/>
      <c r="N4" s="779"/>
      <c r="O4" s="779"/>
      <c r="P4" s="779"/>
      <c r="Q4" s="782"/>
      <c r="R4" s="779"/>
      <c r="S4" s="779"/>
      <c r="T4" s="779"/>
      <c r="U4" s="779"/>
      <c r="V4" s="779"/>
      <c r="W4" s="760"/>
      <c r="X4" s="760"/>
      <c r="Y4" s="760"/>
      <c r="Z4" s="760"/>
      <c r="AA4" s="764"/>
      <c r="AB4" s="760"/>
      <c r="AC4" s="760"/>
      <c r="AD4" s="760"/>
      <c r="AE4" s="764"/>
      <c r="AF4" s="760"/>
      <c r="AG4" s="760"/>
      <c r="AH4" s="760"/>
      <c r="AI4" s="764"/>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77"/>
    </row>
    <row r="5" spans="1:62" ht="14.25" thickBot="1">
      <c r="A5" s="1328" t="s">
        <v>514</v>
      </c>
      <c r="B5" s="1328"/>
      <c r="C5" s="1328"/>
      <c r="D5" s="1328"/>
      <c r="E5" s="1328"/>
      <c r="F5" s="1328"/>
      <c r="G5" s="1328"/>
      <c r="H5" s="1328"/>
      <c r="I5" s="1328"/>
      <c r="J5" s="1328"/>
      <c r="K5" s="760"/>
      <c r="L5" s="760"/>
      <c r="M5" s="760"/>
      <c r="N5" s="760"/>
      <c r="O5" s="760"/>
      <c r="P5" s="760"/>
      <c r="Q5" s="764"/>
      <c r="R5" s="760"/>
      <c r="S5" s="760"/>
      <c r="T5" s="760"/>
      <c r="U5" s="760"/>
      <c r="V5" s="780"/>
      <c r="W5" s="780"/>
      <c r="X5" s="780"/>
      <c r="Y5" s="780"/>
      <c r="Z5" s="780"/>
      <c r="AA5" s="780"/>
      <c r="AB5" s="780"/>
      <c r="AC5" s="780"/>
      <c r="AD5" s="780"/>
      <c r="AE5" s="764"/>
      <c r="AF5" s="760"/>
      <c r="AG5" s="760"/>
      <c r="AH5" s="760"/>
      <c r="AI5" s="764"/>
      <c r="AJ5" s="760"/>
      <c r="AK5" s="760"/>
      <c r="AL5" s="760"/>
      <c r="AM5" s="760"/>
      <c r="AN5" s="760"/>
      <c r="AO5" s="760"/>
      <c r="AP5" s="780"/>
      <c r="AQ5" s="780"/>
      <c r="AR5" s="780"/>
      <c r="AS5" s="780"/>
      <c r="AT5" s="783"/>
      <c r="AU5" s="783"/>
      <c r="AV5" s="781"/>
      <c r="AW5" s="760"/>
      <c r="AX5" s="760"/>
      <c r="AY5" s="760"/>
      <c r="AZ5" s="760"/>
      <c r="BA5" s="760"/>
      <c r="BB5" s="760"/>
      <c r="BC5" s="760"/>
      <c r="BD5" s="760"/>
      <c r="BE5" s="760"/>
      <c r="BF5" s="760"/>
      <c r="BG5" s="760"/>
      <c r="BH5" s="760"/>
      <c r="BI5" s="780" t="s">
        <v>515</v>
      </c>
      <c r="BJ5" s="784"/>
    </row>
    <row r="6" spans="1:62" ht="14.25" thickTop="1">
      <c r="A6" s="764"/>
      <c r="B6" s="785"/>
      <c r="C6" s="786"/>
      <c r="D6" s="1329" t="s">
        <v>473</v>
      </c>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1"/>
      <c r="AN6" s="1332" t="s">
        <v>495</v>
      </c>
      <c r="AO6" s="1333"/>
      <c r="AP6" s="1333"/>
      <c r="AQ6" s="1333"/>
      <c r="AR6" s="1333"/>
      <c r="AS6" s="1333"/>
      <c r="AT6" s="1333"/>
      <c r="AU6" s="1334"/>
      <c r="AV6" s="1332" t="s">
        <v>496</v>
      </c>
      <c r="AW6" s="1333"/>
      <c r="AX6" s="1333"/>
      <c r="AY6" s="1334"/>
      <c r="AZ6" s="1333" t="s">
        <v>497</v>
      </c>
      <c r="BA6" s="1333"/>
      <c r="BB6" s="1334"/>
      <c r="BC6" s="1320" t="s">
        <v>498</v>
      </c>
      <c r="BD6" s="1335" t="s">
        <v>499</v>
      </c>
      <c r="BE6" s="1325" t="s">
        <v>500</v>
      </c>
      <c r="BF6" s="1320" t="s">
        <v>501</v>
      </c>
      <c r="BG6" s="1320" t="s">
        <v>502</v>
      </c>
      <c r="BH6" s="1320" t="s">
        <v>503</v>
      </c>
      <c r="BI6" s="1320" t="s">
        <v>504</v>
      </c>
      <c r="BJ6" s="787"/>
    </row>
    <row r="7" spans="1:62">
      <c r="A7" s="764"/>
      <c r="B7" s="764"/>
      <c r="C7" s="777"/>
      <c r="D7" s="1301" t="s">
        <v>474</v>
      </c>
      <c r="E7" s="1304" t="s">
        <v>475</v>
      </c>
      <c r="F7" s="1305"/>
      <c r="G7" s="1306"/>
      <c r="H7" s="1307" t="s">
        <v>476</v>
      </c>
      <c r="I7" s="1308"/>
      <c r="J7" s="1308"/>
      <c r="K7" s="1309"/>
      <c r="L7" s="1308" t="s">
        <v>477</v>
      </c>
      <c r="M7" s="1308"/>
      <c r="N7" s="1309"/>
      <c r="O7" s="1304" t="s">
        <v>478</v>
      </c>
      <c r="P7" s="1305"/>
      <c r="Q7" s="1306"/>
      <c r="R7" s="1307" t="s">
        <v>479</v>
      </c>
      <c r="S7" s="1308"/>
      <c r="T7" s="1309"/>
      <c r="U7" s="1298" t="s">
        <v>480</v>
      </c>
      <c r="V7" s="1295" t="s">
        <v>481</v>
      </c>
      <c r="W7" s="1298" t="s">
        <v>482</v>
      </c>
      <c r="X7" s="1298" t="s">
        <v>483</v>
      </c>
      <c r="Y7" s="1304" t="s">
        <v>484</v>
      </c>
      <c r="Z7" s="1305"/>
      <c r="AA7" s="1305"/>
      <c r="AB7" s="1306"/>
      <c r="AC7" s="1304" t="s">
        <v>485</v>
      </c>
      <c r="AD7" s="1305"/>
      <c r="AE7" s="1305"/>
      <c r="AF7" s="1306"/>
      <c r="AG7" s="1321" t="s">
        <v>486</v>
      </c>
      <c r="AH7" s="1321"/>
      <c r="AI7" s="1321"/>
      <c r="AJ7" s="1321"/>
      <c r="AK7" s="1307" t="s">
        <v>487</v>
      </c>
      <c r="AL7" s="1308"/>
      <c r="AM7" s="1309"/>
      <c r="AN7" s="1341" t="s">
        <v>474</v>
      </c>
      <c r="AO7" s="1317" t="s">
        <v>505</v>
      </c>
      <c r="AP7" s="1310" t="s">
        <v>506</v>
      </c>
      <c r="AQ7" s="1307" t="s">
        <v>507</v>
      </c>
      <c r="AR7" s="1308"/>
      <c r="AS7" s="1309"/>
      <c r="AT7" s="1313" t="s">
        <v>508</v>
      </c>
      <c r="AU7" s="1310"/>
      <c r="AV7" s="1310" t="s">
        <v>474</v>
      </c>
      <c r="AW7" s="1317" t="s">
        <v>489</v>
      </c>
      <c r="AX7" s="1317" t="s">
        <v>490</v>
      </c>
      <c r="AY7" s="1317" t="s">
        <v>494</v>
      </c>
      <c r="AZ7" s="1310" t="s">
        <v>474</v>
      </c>
      <c r="BA7" s="1310" t="s">
        <v>509</v>
      </c>
      <c r="BB7" s="1313" t="s">
        <v>510</v>
      </c>
      <c r="BC7" s="1299"/>
      <c r="BD7" s="1336"/>
      <c r="BE7" s="1302"/>
      <c r="BF7" s="1299"/>
      <c r="BG7" s="1299"/>
      <c r="BH7" s="1299"/>
      <c r="BI7" s="1299"/>
      <c r="BJ7" s="788"/>
    </row>
    <row r="8" spans="1:62">
      <c r="A8" s="764"/>
      <c r="B8" s="789" t="s">
        <v>516</v>
      </c>
      <c r="C8" s="777"/>
      <c r="D8" s="1302"/>
      <c r="E8" s="1291" t="s">
        <v>488</v>
      </c>
      <c r="F8" s="1291" t="s">
        <v>489</v>
      </c>
      <c r="G8" s="1291" t="s">
        <v>490</v>
      </c>
      <c r="H8" s="1291" t="s">
        <v>488</v>
      </c>
      <c r="I8" s="1313" t="s">
        <v>491</v>
      </c>
      <c r="J8" s="1310"/>
      <c r="K8" s="1298" t="s">
        <v>492</v>
      </c>
      <c r="L8" s="1339" t="s">
        <v>488</v>
      </c>
      <c r="M8" s="1291" t="s">
        <v>489</v>
      </c>
      <c r="N8" s="1291" t="s">
        <v>490</v>
      </c>
      <c r="O8" s="1291" t="s">
        <v>488</v>
      </c>
      <c r="P8" s="1291" t="s">
        <v>489</v>
      </c>
      <c r="Q8" s="1293" t="s">
        <v>490</v>
      </c>
      <c r="R8" s="1291" t="s">
        <v>488</v>
      </c>
      <c r="S8" s="1291" t="s">
        <v>489</v>
      </c>
      <c r="T8" s="1291" t="s">
        <v>490</v>
      </c>
      <c r="U8" s="1299"/>
      <c r="V8" s="1296"/>
      <c r="W8" s="1299"/>
      <c r="X8" s="1299"/>
      <c r="Y8" s="1322" t="s">
        <v>488</v>
      </c>
      <c r="Z8" s="1315" t="s">
        <v>489</v>
      </c>
      <c r="AA8" s="1318" t="s">
        <v>493</v>
      </c>
      <c r="AB8" s="1315" t="s">
        <v>494</v>
      </c>
      <c r="AC8" s="1317" t="s">
        <v>488</v>
      </c>
      <c r="AD8" s="1317" t="s">
        <v>489</v>
      </c>
      <c r="AE8" s="1326" t="s">
        <v>493</v>
      </c>
      <c r="AF8" s="1310" t="s">
        <v>494</v>
      </c>
      <c r="AG8" s="1322" t="s">
        <v>488</v>
      </c>
      <c r="AH8" s="1315" t="s">
        <v>489</v>
      </c>
      <c r="AI8" s="1318" t="s">
        <v>493</v>
      </c>
      <c r="AJ8" s="1315" t="s">
        <v>494</v>
      </c>
      <c r="AK8" s="1317" t="s">
        <v>488</v>
      </c>
      <c r="AL8" s="1317" t="s">
        <v>489</v>
      </c>
      <c r="AM8" s="1313" t="s">
        <v>494</v>
      </c>
      <c r="AN8" s="1342"/>
      <c r="AO8" s="1315"/>
      <c r="AP8" s="1311"/>
      <c r="AQ8" s="1313" t="s">
        <v>488</v>
      </c>
      <c r="AR8" s="1317" t="s">
        <v>505</v>
      </c>
      <c r="AS8" s="1323" t="s">
        <v>506</v>
      </c>
      <c r="AT8" s="790"/>
      <c r="AU8" s="1298" t="s">
        <v>511</v>
      </c>
      <c r="AV8" s="1315"/>
      <c r="AW8" s="1315"/>
      <c r="AX8" s="1315"/>
      <c r="AY8" s="1315"/>
      <c r="AZ8" s="1311"/>
      <c r="BA8" s="1311"/>
      <c r="BB8" s="1338"/>
      <c r="BC8" s="1299"/>
      <c r="BD8" s="1336"/>
      <c r="BE8" s="1302"/>
      <c r="BF8" s="1299"/>
      <c r="BG8" s="1299"/>
      <c r="BH8" s="1299"/>
      <c r="BI8" s="1299"/>
      <c r="BJ8" s="778"/>
    </row>
    <row r="9" spans="1:62">
      <c r="A9" s="791"/>
      <c r="B9" s="791"/>
      <c r="C9" s="792"/>
      <c r="D9" s="1303"/>
      <c r="E9" s="1292"/>
      <c r="F9" s="1292"/>
      <c r="G9" s="1292"/>
      <c r="H9" s="1292"/>
      <c r="I9" s="793"/>
      <c r="J9" s="794" t="s">
        <v>490</v>
      </c>
      <c r="K9" s="1300"/>
      <c r="L9" s="1340"/>
      <c r="M9" s="1292"/>
      <c r="N9" s="1292"/>
      <c r="O9" s="1292"/>
      <c r="P9" s="1292"/>
      <c r="Q9" s="1294"/>
      <c r="R9" s="1292"/>
      <c r="S9" s="1292"/>
      <c r="T9" s="1292"/>
      <c r="U9" s="1300"/>
      <c r="V9" s="1297"/>
      <c r="W9" s="1300"/>
      <c r="X9" s="1300"/>
      <c r="Y9" s="1292"/>
      <c r="Z9" s="1316"/>
      <c r="AA9" s="1319"/>
      <c r="AB9" s="1316"/>
      <c r="AC9" s="1316"/>
      <c r="AD9" s="1316"/>
      <c r="AE9" s="1319"/>
      <c r="AF9" s="1312"/>
      <c r="AG9" s="1292"/>
      <c r="AH9" s="1316"/>
      <c r="AI9" s="1319"/>
      <c r="AJ9" s="1316"/>
      <c r="AK9" s="1316"/>
      <c r="AL9" s="1316"/>
      <c r="AM9" s="1314"/>
      <c r="AN9" s="1343"/>
      <c r="AO9" s="1316"/>
      <c r="AP9" s="1312"/>
      <c r="AQ9" s="1314"/>
      <c r="AR9" s="1316"/>
      <c r="AS9" s="1324"/>
      <c r="AT9" s="795"/>
      <c r="AU9" s="1300"/>
      <c r="AV9" s="1316"/>
      <c r="AW9" s="1316"/>
      <c r="AX9" s="1316"/>
      <c r="AY9" s="1316"/>
      <c r="AZ9" s="1312"/>
      <c r="BA9" s="1312"/>
      <c r="BB9" s="1316"/>
      <c r="BC9" s="1300"/>
      <c r="BD9" s="1337"/>
      <c r="BE9" s="1303"/>
      <c r="BF9" s="1300"/>
      <c r="BG9" s="1300"/>
      <c r="BH9" s="1300"/>
      <c r="BI9" s="1300"/>
      <c r="BJ9" s="796"/>
    </row>
    <row r="10" spans="1:62">
      <c r="A10" s="764"/>
      <c r="B10" s="764"/>
      <c r="C10" s="777"/>
      <c r="D10" s="797"/>
      <c r="E10" s="798"/>
      <c r="F10" s="798"/>
      <c r="G10" s="798"/>
      <c r="H10" s="798"/>
      <c r="I10" s="760"/>
      <c r="J10" s="798"/>
      <c r="K10" s="798"/>
      <c r="L10" s="798"/>
      <c r="M10" s="798"/>
      <c r="N10" s="798"/>
      <c r="O10" s="798"/>
      <c r="P10" s="798"/>
      <c r="Q10" s="799"/>
      <c r="R10" s="798"/>
      <c r="S10" s="798"/>
      <c r="T10" s="798"/>
      <c r="U10" s="798"/>
      <c r="V10" s="798"/>
      <c r="W10" s="798"/>
      <c r="X10" s="798"/>
      <c r="Y10" s="798"/>
      <c r="Z10" s="800"/>
      <c r="AA10" s="801"/>
      <c r="AB10" s="800"/>
      <c r="AC10" s="800"/>
      <c r="AD10" s="800"/>
      <c r="AE10" s="801"/>
      <c r="AF10" s="800"/>
      <c r="AG10" s="798"/>
      <c r="AH10" s="800"/>
      <c r="AI10" s="801"/>
      <c r="AJ10" s="800"/>
      <c r="AK10" s="800"/>
      <c r="AL10" s="800"/>
      <c r="AM10" s="800"/>
      <c r="AN10" s="800"/>
      <c r="AO10" s="800"/>
      <c r="AP10" s="800"/>
      <c r="AQ10" s="800"/>
      <c r="AR10" s="800"/>
      <c r="AS10" s="798"/>
      <c r="AT10" s="802"/>
      <c r="AU10" s="803"/>
      <c r="AV10" s="800"/>
      <c r="AW10" s="800"/>
      <c r="AX10" s="800"/>
      <c r="AY10" s="800"/>
      <c r="AZ10" s="800"/>
      <c r="BA10" s="800"/>
      <c r="BB10" s="800"/>
      <c r="BC10" s="760"/>
      <c r="BD10" s="800"/>
      <c r="BE10" s="800"/>
      <c r="BF10" s="804"/>
      <c r="BG10" s="798"/>
      <c r="BH10" s="800"/>
      <c r="BI10" s="803"/>
      <c r="BJ10" s="805"/>
    </row>
    <row r="11" spans="1:62">
      <c r="A11" s="764"/>
      <c r="B11" s="764" t="s">
        <v>517</v>
      </c>
      <c r="C11" s="806"/>
      <c r="D11" s="778">
        <v>1</v>
      </c>
      <c r="E11" s="778">
        <v>2</v>
      </c>
      <c r="F11" s="778">
        <v>3</v>
      </c>
      <c r="G11" s="778">
        <v>4</v>
      </c>
      <c r="H11" s="778">
        <v>5</v>
      </c>
      <c r="I11" s="778">
        <v>6</v>
      </c>
      <c r="J11" s="778">
        <v>7</v>
      </c>
      <c r="K11" s="778">
        <v>8</v>
      </c>
      <c r="L11" s="778">
        <v>9</v>
      </c>
      <c r="M11" s="778">
        <v>10</v>
      </c>
      <c r="N11" s="778">
        <v>11</v>
      </c>
      <c r="O11" s="778">
        <v>12</v>
      </c>
      <c r="P11" s="778">
        <v>13</v>
      </c>
      <c r="Q11" s="778">
        <v>14</v>
      </c>
      <c r="R11" s="778">
        <v>15</v>
      </c>
      <c r="S11" s="778">
        <v>16</v>
      </c>
      <c r="T11" s="778">
        <v>17</v>
      </c>
      <c r="U11" s="778">
        <v>18</v>
      </c>
      <c r="V11" s="778">
        <v>19</v>
      </c>
      <c r="W11" s="778">
        <v>20</v>
      </c>
      <c r="X11" s="778">
        <v>21</v>
      </c>
      <c r="Y11" s="778">
        <v>22</v>
      </c>
      <c r="Z11" s="778">
        <v>23</v>
      </c>
      <c r="AA11" s="778">
        <v>24</v>
      </c>
      <c r="AB11" s="778">
        <v>25</v>
      </c>
      <c r="AC11" s="778">
        <v>26</v>
      </c>
      <c r="AD11" s="778">
        <v>27</v>
      </c>
      <c r="AE11" s="778">
        <v>28</v>
      </c>
      <c r="AF11" s="778">
        <v>29</v>
      </c>
      <c r="AG11" s="778">
        <v>30</v>
      </c>
      <c r="AH11" s="778">
        <v>31</v>
      </c>
      <c r="AI11" s="778">
        <v>32</v>
      </c>
      <c r="AJ11" s="778">
        <v>33</v>
      </c>
      <c r="AK11" s="778">
        <v>34</v>
      </c>
      <c r="AL11" s="778">
        <v>35</v>
      </c>
      <c r="AM11" s="778">
        <v>36</v>
      </c>
      <c r="AN11" s="778">
        <v>37</v>
      </c>
      <c r="AO11" s="778">
        <v>38</v>
      </c>
      <c r="AP11" s="778">
        <v>39</v>
      </c>
      <c r="AQ11" s="778">
        <v>40</v>
      </c>
      <c r="AR11" s="778">
        <v>41</v>
      </c>
      <c r="AS11" s="778">
        <v>42</v>
      </c>
      <c r="AT11" s="778">
        <v>43</v>
      </c>
      <c r="AU11" s="778">
        <v>44</v>
      </c>
      <c r="AV11" s="778">
        <v>45</v>
      </c>
      <c r="AW11" s="778">
        <v>46</v>
      </c>
      <c r="AX11" s="778">
        <v>47</v>
      </c>
      <c r="AY11" s="778">
        <v>48</v>
      </c>
      <c r="AZ11" s="778">
        <v>49</v>
      </c>
      <c r="BA11" s="778">
        <v>50</v>
      </c>
      <c r="BB11" s="778">
        <v>51</v>
      </c>
      <c r="BC11" s="778">
        <v>52</v>
      </c>
      <c r="BD11" s="778">
        <v>53</v>
      </c>
      <c r="BE11" s="778">
        <v>54</v>
      </c>
      <c r="BF11" s="778">
        <v>55</v>
      </c>
      <c r="BG11" s="778">
        <v>56</v>
      </c>
      <c r="BH11" s="778">
        <v>57</v>
      </c>
      <c r="BI11" s="778">
        <v>58</v>
      </c>
      <c r="BJ11" s="787"/>
    </row>
    <row r="12" spans="1:62">
      <c r="A12" s="756"/>
      <c r="B12" s="756"/>
      <c r="C12" s="806"/>
      <c r="D12" s="760"/>
      <c r="E12" s="760"/>
      <c r="F12" s="760"/>
      <c r="G12" s="760"/>
      <c r="H12" s="760"/>
      <c r="I12" s="760"/>
      <c r="J12" s="760"/>
      <c r="K12" s="760"/>
      <c r="L12" s="760"/>
      <c r="M12" s="760"/>
      <c r="N12" s="760"/>
      <c r="O12" s="760"/>
      <c r="P12" s="760"/>
      <c r="Q12" s="764"/>
      <c r="R12" s="760"/>
      <c r="S12" s="760"/>
      <c r="T12" s="760"/>
      <c r="U12" s="760"/>
      <c r="V12" s="760"/>
      <c r="W12" s="807"/>
      <c r="X12" s="807"/>
      <c r="Y12" s="807"/>
      <c r="Z12" s="807"/>
      <c r="AA12" s="808"/>
      <c r="AB12" s="807"/>
      <c r="AC12" s="807"/>
      <c r="AD12" s="807"/>
      <c r="AE12" s="808"/>
      <c r="AF12" s="807"/>
      <c r="AG12" s="807"/>
      <c r="AH12" s="807"/>
      <c r="AI12" s="808"/>
      <c r="AJ12" s="807"/>
      <c r="AK12" s="807"/>
      <c r="AL12" s="807"/>
      <c r="AM12" s="807"/>
      <c r="AN12" s="807"/>
      <c r="AO12" s="807"/>
      <c r="AP12" s="807"/>
      <c r="AQ12" s="807"/>
      <c r="AR12" s="807"/>
      <c r="AS12" s="809"/>
      <c r="AT12" s="809"/>
      <c r="AU12" s="809"/>
      <c r="AV12" s="809"/>
      <c r="AW12" s="809"/>
      <c r="AX12" s="809"/>
      <c r="AY12" s="809"/>
      <c r="AZ12" s="809"/>
      <c r="BA12" s="809"/>
      <c r="BB12" s="809"/>
      <c r="BC12" s="809"/>
      <c r="BD12" s="809"/>
      <c r="BE12" s="809"/>
      <c r="BF12" s="809"/>
      <c r="BG12" s="809"/>
      <c r="BH12" s="809"/>
      <c r="BI12" s="809"/>
      <c r="BJ12" s="787"/>
    </row>
    <row r="13" spans="1:62">
      <c r="A13" s="1290" t="s">
        <v>518</v>
      </c>
      <c r="B13" s="1290"/>
      <c r="C13" s="810">
        <v>1</v>
      </c>
      <c r="D13" s="811">
        <v>749211</v>
      </c>
      <c r="E13" s="811">
        <v>14929</v>
      </c>
      <c r="F13" s="811">
        <v>14929</v>
      </c>
      <c r="G13" s="811" t="s">
        <v>465</v>
      </c>
      <c r="H13" s="811">
        <v>402009</v>
      </c>
      <c r="I13" s="811">
        <v>329466</v>
      </c>
      <c r="J13" s="811">
        <v>2460</v>
      </c>
      <c r="K13" s="811">
        <v>72543</v>
      </c>
      <c r="L13" s="811">
        <v>11406</v>
      </c>
      <c r="M13" s="811">
        <v>10254</v>
      </c>
      <c r="N13" s="811">
        <v>1152</v>
      </c>
      <c r="O13" s="811">
        <v>28334</v>
      </c>
      <c r="P13" s="811">
        <v>28334</v>
      </c>
      <c r="Q13" s="811" t="s">
        <v>465</v>
      </c>
      <c r="R13" s="811">
        <v>1597</v>
      </c>
      <c r="S13" s="811">
        <v>1596</v>
      </c>
      <c r="T13" s="811">
        <v>1</v>
      </c>
      <c r="U13" s="811">
        <v>29510</v>
      </c>
      <c r="V13" s="811">
        <v>17581</v>
      </c>
      <c r="W13" s="811">
        <v>11072</v>
      </c>
      <c r="X13" s="811">
        <v>164315</v>
      </c>
      <c r="Y13" s="811">
        <v>21168</v>
      </c>
      <c r="Z13" s="811">
        <v>7275</v>
      </c>
      <c r="AA13" s="811" t="s">
        <v>465</v>
      </c>
      <c r="AB13" s="811">
        <v>13893</v>
      </c>
      <c r="AC13" s="811">
        <v>5229</v>
      </c>
      <c r="AD13" s="811">
        <v>3323</v>
      </c>
      <c r="AE13" s="811" t="s">
        <v>465</v>
      </c>
      <c r="AF13" s="811">
        <v>1906</v>
      </c>
      <c r="AG13" s="811">
        <v>39632</v>
      </c>
      <c r="AH13" s="811">
        <v>24010</v>
      </c>
      <c r="AI13" s="811" t="s">
        <v>465</v>
      </c>
      <c r="AJ13" s="811">
        <v>15622</v>
      </c>
      <c r="AK13" s="811">
        <v>2429</v>
      </c>
      <c r="AL13" s="811">
        <v>2396</v>
      </c>
      <c r="AM13" s="811">
        <v>33</v>
      </c>
      <c r="AN13" s="811">
        <v>168847</v>
      </c>
      <c r="AO13" s="811">
        <v>139456</v>
      </c>
      <c r="AP13" s="811">
        <v>29391</v>
      </c>
      <c r="AQ13" s="811">
        <v>157742</v>
      </c>
      <c r="AR13" s="811">
        <v>129099</v>
      </c>
      <c r="AS13" s="811">
        <v>28643</v>
      </c>
      <c r="AT13" s="811">
        <v>11105</v>
      </c>
      <c r="AU13" s="811">
        <v>7976</v>
      </c>
      <c r="AV13" s="811">
        <v>918058</v>
      </c>
      <c r="AW13" s="811">
        <v>506677</v>
      </c>
      <c r="AX13" s="811">
        <v>215612</v>
      </c>
      <c r="AY13" s="811">
        <v>195769</v>
      </c>
      <c r="AZ13" s="811">
        <v>181622</v>
      </c>
      <c r="BA13" s="811">
        <v>164028</v>
      </c>
      <c r="BB13" s="811">
        <v>17594</v>
      </c>
      <c r="BC13" s="811">
        <v>736436</v>
      </c>
      <c r="BD13" s="811">
        <v>2926</v>
      </c>
      <c r="BE13" s="811">
        <v>4541</v>
      </c>
      <c r="BF13" s="811">
        <v>743903</v>
      </c>
      <c r="BG13" s="811">
        <v>25403</v>
      </c>
      <c r="BH13" s="811">
        <v>13129</v>
      </c>
      <c r="BI13" s="811">
        <v>782435</v>
      </c>
      <c r="BJ13" s="812">
        <v>1</v>
      </c>
    </row>
    <row r="14" spans="1:62">
      <c r="A14" s="764" t="s">
        <v>467</v>
      </c>
      <c r="B14" s="756"/>
      <c r="C14" s="813">
        <v>2</v>
      </c>
      <c r="D14" s="814">
        <v>716336</v>
      </c>
      <c r="E14" s="814">
        <v>13081</v>
      </c>
      <c r="F14" s="814">
        <v>13081</v>
      </c>
      <c r="G14" s="814" t="s">
        <v>465</v>
      </c>
      <c r="H14" s="814">
        <v>438242</v>
      </c>
      <c r="I14" s="814">
        <v>377827</v>
      </c>
      <c r="J14" s="814">
        <v>2476</v>
      </c>
      <c r="K14" s="814">
        <v>60415</v>
      </c>
      <c r="L14" s="814">
        <v>7450</v>
      </c>
      <c r="M14" s="814">
        <v>5205</v>
      </c>
      <c r="N14" s="814">
        <v>2245</v>
      </c>
      <c r="O14" s="814">
        <v>26523</v>
      </c>
      <c r="P14" s="814">
        <v>26523</v>
      </c>
      <c r="Q14" s="814" t="s">
        <v>465</v>
      </c>
      <c r="R14" s="814">
        <v>2871</v>
      </c>
      <c r="S14" s="814">
        <v>2854</v>
      </c>
      <c r="T14" s="814">
        <v>17</v>
      </c>
      <c r="U14" s="814">
        <v>31426</v>
      </c>
      <c r="V14" s="814">
        <v>13659</v>
      </c>
      <c r="W14" s="814">
        <v>13582</v>
      </c>
      <c r="X14" s="814">
        <v>119450</v>
      </c>
      <c r="Y14" s="814">
        <v>11535</v>
      </c>
      <c r="Z14" s="814">
        <v>4627</v>
      </c>
      <c r="AA14" s="814" t="s">
        <v>465</v>
      </c>
      <c r="AB14" s="814">
        <v>6908</v>
      </c>
      <c r="AC14" s="814">
        <v>8210</v>
      </c>
      <c r="AD14" s="814">
        <v>6270</v>
      </c>
      <c r="AE14" s="814" t="s">
        <v>465</v>
      </c>
      <c r="AF14" s="814">
        <v>1940</v>
      </c>
      <c r="AG14" s="814">
        <v>27118</v>
      </c>
      <c r="AH14" s="814">
        <v>19911</v>
      </c>
      <c r="AI14" s="814" t="s">
        <v>465</v>
      </c>
      <c r="AJ14" s="814">
        <v>7207</v>
      </c>
      <c r="AK14" s="814">
        <v>3189</v>
      </c>
      <c r="AL14" s="814">
        <v>3117</v>
      </c>
      <c r="AM14" s="814">
        <v>72</v>
      </c>
      <c r="AN14" s="814">
        <v>323560</v>
      </c>
      <c r="AO14" s="814">
        <v>304411</v>
      </c>
      <c r="AP14" s="814">
        <v>19149</v>
      </c>
      <c r="AQ14" s="814">
        <v>300583</v>
      </c>
      <c r="AR14" s="814">
        <v>281977</v>
      </c>
      <c r="AS14" s="814">
        <v>18606</v>
      </c>
      <c r="AT14" s="814">
        <v>22977</v>
      </c>
      <c r="AU14" s="814">
        <v>16565</v>
      </c>
      <c r="AV14" s="814">
        <v>1039896</v>
      </c>
      <c r="AW14" s="814">
        <v>534755</v>
      </c>
      <c r="AX14" s="814">
        <v>369564</v>
      </c>
      <c r="AY14" s="814">
        <v>135577</v>
      </c>
      <c r="AZ14" s="814">
        <v>170197</v>
      </c>
      <c r="BA14" s="814">
        <v>137518</v>
      </c>
      <c r="BB14" s="814">
        <v>32679</v>
      </c>
      <c r="BC14" s="814">
        <v>869699</v>
      </c>
      <c r="BD14" s="814">
        <v>1358</v>
      </c>
      <c r="BE14" s="814">
        <v>8677</v>
      </c>
      <c r="BF14" s="814">
        <v>879734</v>
      </c>
      <c r="BG14" s="814">
        <v>18885</v>
      </c>
      <c r="BH14" s="814">
        <v>11458</v>
      </c>
      <c r="BI14" s="814">
        <v>910077</v>
      </c>
      <c r="BJ14" s="815">
        <v>2</v>
      </c>
    </row>
    <row r="15" spans="1:62">
      <c r="A15" s="764" t="s">
        <v>468</v>
      </c>
      <c r="B15" s="756"/>
      <c r="C15" s="813">
        <v>3</v>
      </c>
      <c r="D15" s="814">
        <v>736498</v>
      </c>
      <c r="E15" s="814">
        <v>14633</v>
      </c>
      <c r="F15" s="814">
        <v>14633</v>
      </c>
      <c r="G15" s="814" t="s">
        <v>465</v>
      </c>
      <c r="H15" s="814">
        <v>441943</v>
      </c>
      <c r="I15" s="814">
        <v>383986</v>
      </c>
      <c r="J15" s="814">
        <v>1826</v>
      </c>
      <c r="K15" s="814">
        <v>57957</v>
      </c>
      <c r="L15" s="814">
        <v>6759</v>
      </c>
      <c r="M15" s="814">
        <v>5511</v>
      </c>
      <c r="N15" s="814">
        <v>1248</v>
      </c>
      <c r="O15" s="814">
        <v>29439</v>
      </c>
      <c r="P15" s="814">
        <v>29439</v>
      </c>
      <c r="Q15" s="814" t="s">
        <v>465</v>
      </c>
      <c r="R15" s="814">
        <v>1823</v>
      </c>
      <c r="S15" s="814">
        <v>1823</v>
      </c>
      <c r="T15" s="814" t="s">
        <v>465</v>
      </c>
      <c r="U15" s="814">
        <v>31421</v>
      </c>
      <c r="V15" s="814">
        <v>21938</v>
      </c>
      <c r="W15" s="814">
        <v>12196</v>
      </c>
      <c r="X15" s="814">
        <v>125768</v>
      </c>
      <c r="Y15" s="814">
        <v>12929</v>
      </c>
      <c r="Z15" s="814">
        <v>4685</v>
      </c>
      <c r="AA15" s="814" t="s">
        <v>465</v>
      </c>
      <c r="AB15" s="814">
        <v>8244</v>
      </c>
      <c r="AC15" s="814">
        <v>6095</v>
      </c>
      <c r="AD15" s="814">
        <v>4759</v>
      </c>
      <c r="AE15" s="814" t="s">
        <v>465</v>
      </c>
      <c r="AF15" s="814">
        <v>1336</v>
      </c>
      <c r="AG15" s="814">
        <v>28733</v>
      </c>
      <c r="AH15" s="814">
        <v>20030</v>
      </c>
      <c r="AI15" s="814" t="s">
        <v>465</v>
      </c>
      <c r="AJ15" s="814">
        <v>8703</v>
      </c>
      <c r="AK15" s="814">
        <v>2821</v>
      </c>
      <c r="AL15" s="814">
        <v>2651</v>
      </c>
      <c r="AM15" s="814">
        <v>170</v>
      </c>
      <c r="AN15" s="814">
        <v>253208</v>
      </c>
      <c r="AO15" s="814">
        <v>231804</v>
      </c>
      <c r="AP15" s="814">
        <v>21404</v>
      </c>
      <c r="AQ15" s="814">
        <v>236451</v>
      </c>
      <c r="AR15" s="814">
        <v>215433</v>
      </c>
      <c r="AS15" s="814">
        <v>21018</v>
      </c>
      <c r="AT15" s="814">
        <v>16757</v>
      </c>
      <c r="AU15" s="814">
        <v>12721</v>
      </c>
      <c r="AV15" s="814">
        <v>989706</v>
      </c>
      <c r="AW15" s="814">
        <v>552650</v>
      </c>
      <c r="AX15" s="814">
        <v>292835</v>
      </c>
      <c r="AY15" s="814">
        <v>144221</v>
      </c>
      <c r="AZ15" s="814">
        <v>169992</v>
      </c>
      <c r="BA15" s="814">
        <v>150329</v>
      </c>
      <c r="BB15" s="814">
        <v>19663</v>
      </c>
      <c r="BC15" s="814">
        <v>819714</v>
      </c>
      <c r="BD15" s="814">
        <v>1648</v>
      </c>
      <c r="BE15" s="814">
        <v>7900</v>
      </c>
      <c r="BF15" s="814">
        <v>829262</v>
      </c>
      <c r="BG15" s="814">
        <v>20794</v>
      </c>
      <c r="BH15" s="814">
        <v>12056</v>
      </c>
      <c r="BI15" s="814">
        <v>862112</v>
      </c>
      <c r="BJ15" s="815">
        <v>3</v>
      </c>
    </row>
    <row r="16" spans="1:62">
      <c r="A16" s="764" t="s">
        <v>469</v>
      </c>
      <c r="B16" s="756"/>
      <c r="C16" s="813">
        <v>4</v>
      </c>
      <c r="D16" s="814">
        <v>729038</v>
      </c>
      <c r="E16" s="814">
        <v>16514</v>
      </c>
      <c r="F16" s="814">
        <v>16514</v>
      </c>
      <c r="G16" s="814" t="s">
        <v>465</v>
      </c>
      <c r="H16" s="814">
        <v>413244</v>
      </c>
      <c r="I16" s="814">
        <v>338440</v>
      </c>
      <c r="J16" s="814">
        <v>2033</v>
      </c>
      <c r="K16" s="814">
        <v>74804</v>
      </c>
      <c r="L16" s="814">
        <v>7096</v>
      </c>
      <c r="M16" s="814">
        <v>5963</v>
      </c>
      <c r="N16" s="814">
        <v>1133</v>
      </c>
      <c r="O16" s="814">
        <v>27646</v>
      </c>
      <c r="P16" s="814">
        <v>27646</v>
      </c>
      <c r="Q16" s="814" t="s">
        <v>465</v>
      </c>
      <c r="R16" s="814">
        <v>1866</v>
      </c>
      <c r="S16" s="814">
        <v>1866</v>
      </c>
      <c r="T16" s="814">
        <v>0</v>
      </c>
      <c r="U16" s="814">
        <v>30016</v>
      </c>
      <c r="V16" s="814">
        <v>14839</v>
      </c>
      <c r="W16" s="814">
        <v>10499</v>
      </c>
      <c r="X16" s="814">
        <v>146696</v>
      </c>
      <c r="Y16" s="814">
        <v>17614</v>
      </c>
      <c r="Z16" s="814">
        <v>7668</v>
      </c>
      <c r="AA16" s="814" t="s">
        <v>465</v>
      </c>
      <c r="AB16" s="814">
        <v>9946</v>
      </c>
      <c r="AC16" s="814">
        <v>6283</v>
      </c>
      <c r="AD16" s="814">
        <v>3277</v>
      </c>
      <c r="AE16" s="814" t="s">
        <v>465</v>
      </c>
      <c r="AF16" s="814">
        <v>3006</v>
      </c>
      <c r="AG16" s="814">
        <v>33419</v>
      </c>
      <c r="AH16" s="814">
        <v>21020</v>
      </c>
      <c r="AI16" s="814" t="s">
        <v>465</v>
      </c>
      <c r="AJ16" s="814">
        <v>12399</v>
      </c>
      <c r="AK16" s="814">
        <v>3306</v>
      </c>
      <c r="AL16" s="814">
        <v>3277</v>
      </c>
      <c r="AM16" s="814">
        <v>29</v>
      </c>
      <c r="AN16" s="814">
        <v>221583</v>
      </c>
      <c r="AO16" s="814">
        <v>198320</v>
      </c>
      <c r="AP16" s="814">
        <v>23263</v>
      </c>
      <c r="AQ16" s="814">
        <v>206492</v>
      </c>
      <c r="AR16" s="814">
        <v>183750</v>
      </c>
      <c r="AS16" s="814">
        <v>22742</v>
      </c>
      <c r="AT16" s="814">
        <v>15091</v>
      </c>
      <c r="AU16" s="814">
        <v>11484</v>
      </c>
      <c r="AV16" s="814">
        <v>950621</v>
      </c>
      <c r="AW16" s="814">
        <v>502255</v>
      </c>
      <c r="AX16" s="814">
        <v>276290</v>
      </c>
      <c r="AY16" s="814">
        <v>172076</v>
      </c>
      <c r="AZ16" s="814">
        <v>174944</v>
      </c>
      <c r="BA16" s="814">
        <v>154701</v>
      </c>
      <c r="BB16" s="814">
        <v>20243</v>
      </c>
      <c r="BC16" s="814">
        <v>775677</v>
      </c>
      <c r="BD16" s="814">
        <v>2113</v>
      </c>
      <c r="BE16" s="814">
        <v>5967</v>
      </c>
      <c r="BF16" s="814">
        <v>783757</v>
      </c>
      <c r="BG16" s="814">
        <v>22585</v>
      </c>
      <c r="BH16" s="814">
        <v>13607</v>
      </c>
      <c r="BI16" s="814">
        <v>819949</v>
      </c>
      <c r="BJ16" s="815">
        <v>4</v>
      </c>
    </row>
    <row r="17" spans="1:62">
      <c r="A17" s="764" t="s">
        <v>470</v>
      </c>
      <c r="B17" s="756"/>
      <c r="C17" s="813">
        <v>5</v>
      </c>
      <c r="D17" s="814">
        <v>721531</v>
      </c>
      <c r="E17" s="814">
        <v>16273</v>
      </c>
      <c r="F17" s="814">
        <v>16273</v>
      </c>
      <c r="G17" s="814" t="s">
        <v>465</v>
      </c>
      <c r="H17" s="814">
        <v>394381</v>
      </c>
      <c r="I17" s="814">
        <v>302583</v>
      </c>
      <c r="J17" s="814">
        <v>2426</v>
      </c>
      <c r="K17" s="814">
        <v>91798</v>
      </c>
      <c r="L17" s="814">
        <v>9957</v>
      </c>
      <c r="M17" s="814">
        <v>7865</v>
      </c>
      <c r="N17" s="814">
        <v>2092</v>
      </c>
      <c r="O17" s="814">
        <v>27592</v>
      </c>
      <c r="P17" s="814">
        <v>27592</v>
      </c>
      <c r="Q17" s="814" t="s">
        <v>465</v>
      </c>
      <c r="R17" s="814">
        <v>1604</v>
      </c>
      <c r="S17" s="814">
        <v>1604</v>
      </c>
      <c r="T17" s="814">
        <v>0</v>
      </c>
      <c r="U17" s="814">
        <v>25644</v>
      </c>
      <c r="V17" s="814">
        <v>16155</v>
      </c>
      <c r="W17" s="814">
        <v>11074</v>
      </c>
      <c r="X17" s="814">
        <v>153461</v>
      </c>
      <c r="Y17" s="814">
        <v>20114</v>
      </c>
      <c r="Z17" s="814">
        <v>7259</v>
      </c>
      <c r="AA17" s="814" t="s">
        <v>465</v>
      </c>
      <c r="AB17" s="814">
        <v>12855</v>
      </c>
      <c r="AC17" s="814">
        <v>4663</v>
      </c>
      <c r="AD17" s="814">
        <v>2962</v>
      </c>
      <c r="AE17" s="814" t="s">
        <v>465</v>
      </c>
      <c r="AF17" s="814">
        <v>1701</v>
      </c>
      <c r="AG17" s="814">
        <v>38156</v>
      </c>
      <c r="AH17" s="814">
        <v>24123</v>
      </c>
      <c r="AI17" s="814" t="s">
        <v>465</v>
      </c>
      <c r="AJ17" s="814">
        <v>14033</v>
      </c>
      <c r="AK17" s="814">
        <v>2457</v>
      </c>
      <c r="AL17" s="814">
        <v>2429</v>
      </c>
      <c r="AM17" s="814">
        <v>28</v>
      </c>
      <c r="AN17" s="814">
        <v>180727</v>
      </c>
      <c r="AO17" s="814">
        <v>155926</v>
      </c>
      <c r="AP17" s="814">
        <v>24801</v>
      </c>
      <c r="AQ17" s="814">
        <v>167820</v>
      </c>
      <c r="AR17" s="814">
        <v>143859</v>
      </c>
      <c r="AS17" s="814">
        <v>23961</v>
      </c>
      <c r="AT17" s="814">
        <v>12907</v>
      </c>
      <c r="AU17" s="814">
        <v>9627</v>
      </c>
      <c r="AV17" s="814">
        <v>902258</v>
      </c>
      <c r="AW17" s="814">
        <v>467938</v>
      </c>
      <c r="AX17" s="814">
        <v>252242</v>
      </c>
      <c r="AY17" s="814">
        <v>182078</v>
      </c>
      <c r="AZ17" s="814">
        <v>182758</v>
      </c>
      <c r="BA17" s="814">
        <v>163413</v>
      </c>
      <c r="BB17" s="814">
        <v>19345</v>
      </c>
      <c r="BC17" s="814">
        <v>719500</v>
      </c>
      <c r="BD17" s="814">
        <v>3092</v>
      </c>
      <c r="BE17" s="814">
        <v>4483</v>
      </c>
      <c r="BF17" s="814">
        <v>727075</v>
      </c>
      <c r="BG17" s="814">
        <v>24926</v>
      </c>
      <c r="BH17" s="814">
        <v>16609</v>
      </c>
      <c r="BI17" s="814">
        <v>768610</v>
      </c>
      <c r="BJ17" s="815">
        <v>5</v>
      </c>
    </row>
    <row r="18" spans="1:62">
      <c r="A18" s="764" t="s">
        <v>471</v>
      </c>
      <c r="B18" s="756"/>
      <c r="C18" s="813">
        <v>6</v>
      </c>
      <c r="D18" s="814">
        <v>772702</v>
      </c>
      <c r="E18" s="814">
        <v>16457</v>
      </c>
      <c r="F18" s="814">
        <v>16457</v>
      </c>
      <c r="G18" s="814" t="s">
        <v>465</v>
      </c>
      <c r="H18" s="814">
        <v>430461</v>
      </c>
      <c r="I18" s="814">
        <v>347565</v>
      </c>
      <c r="J18" s="814">
        <v>1894</v>
      </c>
      <c r="K18" s="814">
        <v>82896</v>
      </c>
      <c r="L18" s="814">
        <v>13590</v>
      </c>
      <c r="M18" s="814">
        <v>11111</v>
      </c>
      <c r="N18" s="814">
        <v>2479</v>
      </c>
      <c r="O18" s="814">
        <v>30789</v>
      </c>
      <c r="P18" s="814">
        <v>30789</v>
      </c>
      <c r="Q18" s="814" t="s">
        <v>465</v>
      </c>
      <c r="R18" s="814">
        <v>1847</v>
      </c>
      <c r="S18" s="814">
        <v>1847</v>
      </c>
      <c r="T18" s="814" t="s">
        <v>465</v>
      </c>
      <c r="U18" s="814">
        <v>30156</v>
      </c>
      <c r="V18" s="814">
        <v>16562</v>
      </c>
      <c r="W18" s="814">
        <v>10927</v>
      </c>
      <c r="X18" s="814">
        <v>156675</v>
      </c>
      <c r="Y18" s="814">
        <v>21543</v>
      </c>
      <c r="Z18" s="814">
        <v>6335</v>
      </c>
      <c r="AA18" s="814" t="s">
        <v>465</v>
      </c>
      <c r="AB18" s="814">
        <v>15208</v>
      </c>
      <c r="AC18" s="814">
        <v>4145</v>
      </c>
      <c r="AD18" s="814">
        <v>2047</v>
      </c>
      <c r="AE18" s="814" t="s">
        <v>465</v>
      </c>
      <c r="AF18" s="814">
        <v>2098</v>
      </c>
      <c r="AG18" s="814">
        <v>37705</v>
      </c>
      <c r="AH18" s="814">
        <v>23206</v>
      </c>
      <c r="AI18" s="814" t="s">
        <v>465</v>
      </c>
      <c r="AJ18" s="814">
        <v>14499</v>
      </c>
      <c r="AK18" s="814">
        <v>1845</v>
      </c>
      <c r="AL18" s="814">
        <v>1820</v>
      </c>
      <c r="AM18" s="814">
        <v>25</v>
      </c>
      <c r="AN18" s="814">
        <v>146191</v>
      </c>
      <c r="AO18" s="814">
        <v>120232</v>
      </c>
      <c r="AP18" s="814">
        <v>25959</v>
      </c>
      <c r="AQ18" s="814">
        <v>136252</v>
      </c>
      <c r="AR18" s="814">
        <v>110809</v>
      </c>
      <c r="AS18" s="814">
        <v>25443</v>
      </c>
      <c r="AT18" s="814">
        <v>9939</v>
      </c>
      <c r="AU18" s="814">
        <v>7291</v>
      </c>
      <c r="AV18" s="814">
        <v>918893</v>
      </c>
      <c r="AW18" s="814">
        <v>522887</v>
      </c>
      <c r="AX18" s="814">
        <v>207501</v>
      </c>
      <c r="AY18" s="814">
        <v>188505</v>
      </c>
      <c r="AZ18" s="814">
        <v>189379</v>
      </c>
      <c r="BA18" s="814">
        <v>171753</v>
      </c>
      <c r="BB18" s="814">
        <v>17626</v>
      </c>
      <c r="BC18" s="814">
        <v>729514</v>
      </c>
      <c r="BD18" s="814">
        <v>3336</v>
      </c>
      <c r="BE18" s="814">
        <v>3342</v>
      </c>
      <c r="BF18" s="814">
        <v>736192</v>
      </c>
      <c r="BG18" s="814">
        <v>25587</v>
      </c>
      <c r="BH18" s="814">
        <v>16488</v>
      </c>
      <c r="BI18" s="814">
        <v>778267</v>
      </c>
      <c r="BJ18" s="815">
        <v>6</v>
      </c>
    </row>
    <row r="19" spans="1:62">
      <c r="A19" s="764" t="s">
        <v>472</v>
      </c>
      <c r="B19" s="756"/>
      <c r="C19" s="813">
        <v>7</v>
      </c>
      <c r="D19" s="814">
        <v>773612</v>
      </c>
      <c r="E19" s="814">
        <v>13318</v>
      </c>
      <c r="F19" s="814">
        <v>13318</v>
      </c>
      <c r="G19" s="814" t="s">
        <v>465</v>
      </c>
      <c r="H19" s="814">
        <v>383878</v>
      </c>
      <c r="I19" s="814">
        <v>322336</v>
      </c>
      <c r="J19" s="814">
        <v>2909</v>
      </c>
      <c r="K19" s="814">
        <v>61542</v>
      </c>
      <c r="L19" s="814">
        <v>14760</v>
      </c>
      <c r="M19" s="814">
        <v>14608</v>
      </c>
      <c r="N19" s="814">
        <v>152</v>
      </c>
      <c r="O19" s="814">
        <v>28479</v>
      </c>
      <c r="P19" s="814">
        <v>28479</v>
      </c>
      <c r="Q19" s="814" t="s">
        <v>465</v>
      </c>
      <c r="R19" s="814">
        <v>1227</v>
      </c>
      <c r="S19" s="814">
        <v>1227</v>
      </c>
      <c r="T19" s="814" t="s">
        <v>465</v>
      </c>
      <c r="U19" s="814">
        <v>30802</v>
      </c>
      <c r="V19" s="814">
        <v>19676</v>
      </c>
      <c r="W19" s="814">
        <v>10914</v>
      </c>
      <c r="X19" s="814">
        <v>191233</v>
      </c>
      <c r="Y19" s="814">
        <v>25603</v>
      </c>
      <c r="Z19" s="814">
        <v>8036</v>
      </c>
      <c r="AA19" s="814" t="s">
        <v>465</v>
      </c>
      <c r="AB19" s="814">
        <v>17567</v>
      </c>
      <c r="AC19" s="814">
        <v>4882</v>
      </c>
      <c r="AD19" s="814">
        <v>3325</v>
      </c>
      <c r="AE19" s="814" t="s">
        <v>465</v>
      </c>
      <c r="AF19" s="814">
        <v>1557</v>
      </c>
      <c r="AG19" s="814">
        <v>46818</v>
      </c>
      <c r="AH19" s="814">
        <v>26563</v>
      </c>
      <c r="AI19" s="814" t="s">
        <v>465</v>
      </c>
      <c r="AJ19" s="814">
        <v>20255</v>
      </c>
      <c r="AK19" s="814">
        <v>2022</v>
      </c>
      <c r="AL19" s="814">
        <v>2007</v>
      </c>
      <c r="AM19" s="814">
        <v>15</v>
      </c>
      <c r="AN19" s="814">
        <v>113933</v>
      </c>
      <c r="AO19" s="814">
        <v>75943</v>
      </c>
      <c r="AP19" s="814">
        <v>37990</v>
      </c>
      <c r="AQ19" s="814">
        <v>107542</v>
      </c>
      <c r="AR19" s="814">
        <v>70486</v>
      </c>
      <c r="AS19" s="814">
        <v>37056</v>
      </c>
      <c r="AT19" s="814">
        <v>6391</v>
      </c>
      <c r="AU19" s="814">
        <v>3949</v>
      </c>
      <c r="AV19" s="814">
        <v>887545</v>
      </c>
      <c r="AW19" s="814">
        <v>516372</v>
      </c>
      <c r="AX19" s="814">
        <v>140546</v>
      </c>
      <c r="AY19" s="814">
        <v>230627</v>
      </c>
      <c r="AZ19" s="814">
        <v>185043</v>
      </c>
      <c r="BA19" s="814">
        <v>171665</v>
      </c>
      <c r="BB19" s="814">
        <v>13378</v>
      </c>
      <c r="BC19" s="814">
        <v>702502</v>
      </c>
      <c r="BD19" s="814">
        <v>3463</v>
      </c>
      <c r="BE19" s="814">
        <v>3263</v>
      </c>
      <c r="BF19" s="814">
        <v>709228</v>
      </c>
      <c r="BG19" s="814">
        <v>28328</v>
      </c>
      <c r="BH19" s="814">
        <v>10433</v>
      </c>
      <c r="BI19" s="814">
        <v>747989</v>
      </c>
      <c r="BJ19" s="815">
        <v>7</v>
      </c>
    </row>
    <row r="20" spans="1:62">
      <c r="A20" s="756"/>
      <c r="B20" s="756"/>
      <c r="C20" s="813"/>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R20" s="814"/>
      <c r="AS20" s="814"/>
      <c r="AT20" s="814"/>
      <c r="AU20" s="814"/>
      <c r="AV20" s="814"/>
      <c r="AW20" s="814"/>
      <c r="AX20" s="814"/>
      <c r="AY20" s="814"/>
      <c r="AZ20" s="814"/>
      <c r="BA20" s="814"/>
      <c r="BB20" s="814"/>
      <c r="BC20" s="814"/>
      <c r="BD20" s="814"/>
      <c r="BE20" s="814"/>
      <c r="BF20" s="814"/>
      <c r="BG20" s="814"/>
      <c r="BH20" s="814"/>
      <c r="BI20" s="814"/>
      <c r="BJ20" s="815"/>
    </row>
    <row r="21" spans="1:62">
      <c r="A21" s="756"/>
      <c r="B21" s="756"/>
      <c r="C21" s="813"/>
      <c r="D21" s="814"/>
      <c r="E21" s="814"/>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4"/>
      <c r="AY21" s="814"/>
      <c r="AZ21" s="814"/>
      <c r="BA21" s="814"/>
      <c r="BB21" s="814"/>
      <c r="BC21" s="814"/>
      <c r="BD21" s="814"/>
      <c r="BE21" s="814"/>
      <c r="BF21" s="814"/>
      <c r="BG21" s="814"/>
      <c r="BH21" s="814"/>
      <c r="BI21" s="814"/>
      <c r="BJ21" s="815"/>
    </row>
    <row r="22" spans="1:62">
      <c r="A22" s="756"/>
      <c r="B22" s="756"/>
      <c r="C22" s="813"/>
      <c r="D22" s="814"/>
      <c r="E22" s="814"/>
      <c r="F22" s="814"/>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4"/>
      <c r="AY22" s="814"/>
      <c r="AZ22" s="814"/>
      <c r="BA22" s="814"/>
      <c r="BB22" s="814"/>
      <c r="BC22" s="814"/>
      <c r="BD22" s="814"/>
      <c r="BE22" s="814"/>
      <c r="BF22" s="814"/>
      <c r="BG22" s="814"/>
      <c r="BH22" s="814"/>
      <c r="BI22" s="814"/>
      <c r="BJ22" s="815"/>
    </row>
    <row r="23" spans="1:62">
      <c r="A23" s="756"/>
      <c r="B23" s="756"/>
      <c r="C23" s="813"/>
      <c r="D23" s="814"/>
      <c r="E23" s="814"/>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814"/>
      <c r="AO23" s="814"/>
      <c r="AP23" s="814"/>
      <c r="AQ23" s="814"/>
      <c r="AR23" s="814"/>
      <c r="AS23" s="814"/>
      <c r="AT23" s="814"/>
      <c r="AU23" s="814"/>
      <c r="AV23" s="814"/>
      <c r="AW23" s="814"/>
      <c r="AX23" s="814"/>
      <c r="AY23" s="814"/>
      <c r="AZ23" s="814"/>
      <c r="BA23" s="814"/>
      <c r="BB23" s="814"/>
      <c r="BC23" s="814"/>
      <c r="BD23" s="814"/>
      <c r="BE23" s="814"/>
      <c r="BF23" s="814"/>
      <c r="BG23" s="814"/>
      <c r="BH23" s="814"/>
      <c r="BI23" s="814"/>
      <c r="BJ23" s="815"/>
    </row>
    <row r="24" spans="1:62">
      <c r="A24" s="756"/>
      <c r="B24" s="756"/>
      <c r="C24" s="813"/>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814"/>
      <c r="BA24" s="814"/>
      <c r="BB24" s="814"/>
      <c r="BC24" s="814"/>
      <c r="BD24" s="814"/>
      <c r="BE24" s="814"/>
      <c r="BF24" s="814"/>
      <c r="BG24" s="814"/>
      <c r="BH24" s="814"/>
      <c r="BI24" s="814"/>
      <c r="BJ24" s="815"/>
    </row>
    <row r="25" spans="1:62">
      <c r="A25" s="756"/>
      <c r="B25" s="756"/>
      <c r="C25" s="813"/>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4"/>
      <c r="AY25" s="814"/>
      <c r="AZ25" s="814"/>
      <c r="BA25" s="814"/>
      <c r="BB25" s="814"/>
      <c r="BC25" s="814"/>
      <c r="BD25" s="814"/>
      <c r="BE25" s="814"/>
      <c r="BF25" s="814"/>
      <c r="BG25" s="814"/>
      <c r="BH25" s="814"/>
      <c r="BI25" s="814"/>
      <c r="BJ25" s="815"/>
    </row>
    <row r="26" spans="1:62">
      <c r="A26" s="1290" t="s">
        <v>466</v>
      </c>
      <c r="B26" s="1290"/>
      <c r="C26" s="810">
        <v>8</v>
      </c>
      <c r="D26" s="811">
        <v>706982</v>
      </c>
      <c r="E26" s="811">
        <v>13014</v>
      </c>
      <c r="F26" s="811">
        <v>13014</v>
      </c>
      <c r="G26" s="811" t="s">
        <v>465</v>
      </c>
      <c r="H26" s="811">
        <v>348342</v>
      </c>
      <c r="I26" s="811">
        <v>250000</v>
      </c>
      <c r="J26" s="811">
        <v>3137</v>
      </c>
      <c r="K26" s="811">
        <v>98342</v>
      </c>
      <c r="L26" s="811">
        <v>10360</v>
      </c>
      <c r="M26" s="811">
        <v>8503</v>
      </c>
      <c r="N26" s="811">
        <v>1857</v>
      </c>
      <c r="O26" s="811">
        <v>26445</v>
      </c>
      <c r="P26" s="811">
        <v>26445</v>
      </c>
      <c r="Q26" s="811" t="s">
        <v>465</v>
      </c>
      <c r="R26" s="811">
        <v>1193</v>
      </c>
      <c r="S26" s="811">
        <v>1193</v>
      </c>
      <c r="T26" s="811" t="s">
        <v>465</v>
      </c>
      <c r="U26" s="811">
        <v>25172</v>
      </c>
      <c r="V26" s="811">
        <v>16978</v>
      </c>
      <c r="W26" s="811">
        <v>12171</v>
      </c>
      <c r="X26" s="811">
        <v>181644</v>
      </c>
      <c r="Y26" s="811">
        <v>23262</v>
      </c>
      <c r="Z26" s="811">
        <v>8661</v>
      </c>
      <c r="AA26" s="811" t="s">
        <v>465</v>
      </c>
      <c r="AB26" s="811">
        <v>14601</v>
      </c>
      <c r="AC26" s="811">
        <v>4268</v>
      </c>
      <c r="AD26" s="811">
        <v>2516</v>
      </c>
      <c r="AE26" s="811" t="s">
        <v>465</v>
      </c>
      <c r="AF26" s="811">
        <v>1752</v>
      </c>
      <c r="AG26" s="811">
        <v>42335</v>
      </c>
      <c r="AH26" s="811">
        <v>25780</v>
      </c>
      <c r="AI26" s="811" t="s">
        <v>465</v>
      </c>
      <c r="AJ26" s="811">
        <v>16555</v>
      </c>
      <c r="AK26" s="811">
        <v>1798</v>
      </c>
      <c r="AL26" s="811">
        <v>1785</v>
      </c>
      <c r="AM26" s="811">
        <v>13</v>
      </c>
      <c r="AN26" s="811">
        <v>153745</v>
      </c>
      <c r="AO26" s="811">
        <v>128116</v>
      </c>
      <c r="AP26" s="811">
        <v>25629</v>
      </c>
      <c r="AQ26" s="811">
        <v>143808</v>
      </c>
      <c r="AR26" s="811">
        <v>118713</v>
      </c>
      <c r="AS26" s="811">
        <v>25095</v>
      </c>
      <c r="AT26" s="811">
        <v>9937</v>
      </c>
      <c r="AU26" s="811">
        <v>7140</v>
      </c>
      <c r="AV26" s="811">
        <v>860727</v>
      </c>
      <c r="AW26" s="811">
        <v>414710</v>
      </c>
      <c r="AX26" s="811">
        <v>231452</v>
      </c>
      <c r="AY26" s="811">
        <v>214565</v>
      </c>
      <c r="AZ26" s="811">
        <v>190597</v>
      </c>
      <c r="BA26" s="811">
        <v>169341</v>
      </c>
      <c r="BB26" s="811">
        <v>21256</v>
      </c>
      <c r="BC26" s="811">
        <v>670130</v>
      </c>
      <c r="BD26" s="811">
        <v>4043</v>
      </c>
      <c r="BE26" s="811">
        <v>3931</v>
      </c>
      <c r="BF26" s="811">
        <v>678104</v>
      </c>
      <c r="BG26" s="811">
        <v>26264</v>
      </c>
      <c r="BH26" s="811">
        <v>19261</v>
      </c>
      <c r="BI26" s="811">
        <v>723629</v>
      </c>
      <c r="BJ26" s="812">
        <v>8</v>
      </c>
    </row>
    <row r="27" spans="1:62">
      <c r="A27" s="764" t="s">
        <v>467</v>
      </c>
      <c r="B27" s="756"/>
      <c r="C27" s="813">
        <v>9</v>
      </c>
      <c r="D27" s="814">
        <v>630359</v>
      </c>
      <c r="E27" s="814">
        <v>10052</v>
      </c>
      <c r="F27" s="816">
        <v>10052</v>
      </c>
      <c r="G27" s="814" t="s">
        <v>465</v>
      </c>
      <c r="H27" s="814">
        <v>285931</v>
      </c>
      <c r="I27" s="814">
        <v>203984</v>
      </c>
      <c r="J27" s="814">
        <v>2432</v>
      </c>
      <c r="K27" s="814">
        <v>81947</v>
      </c>
      <c r="L27" s="814">
        <v>11255</v>
      </c>
      <c r="M27" s="814">
        <v>3583</v>
      </c>
      <c r="N27" s="814">
        <v>7672</v>
      </c>
      <c r="O27" s="814">
        <v>25123</v>
      </c>
      <c r="P27" s="814">
        <v>25123</v>
      </c>
      <c r="Q27" s="814" t="s">
        <v>465</v>
      </c>
      <c r="R27" s="814">
        <v>2068</v>
      </c>
      <c r="S27" s="814">
        <v>2068</v>
      </c>
      <c r="T27" s="814" t="s">
        <v>465</v>
      </c>
      <c r="U27" s="814">
        <v>25407</v>
      </c>
      <c r="V27" s="814">
        <v>19727</v>
      </c>
      <c r="W27" s="814">
        <v>13645</v>
      </c>
      <c r="X27" s="814">
        <v>190300</v>
      </c>
      <c r="Y27" s="814">
        <v>9334</v>
      </c>
      <c r="Z27" s="814">
        <v>5537</v>
      </c>
      <c r="AA27" s="814" t="s">
        <v>465</v>
      </c>
      <c r="AB27" s="814">
        <v>3797</v>
      </c>
      <c r="AC27" s="814">
        <v>5528</v>
      </c>
      <c r="AD27" s="814">
        <v>3969</v>
      </c>
      <c r="AE27" s="814" t="s">
        <v>465</v>
      </c>
      <c r="AF27" s="814">
        <v>1559</v>
      </c>
      <c r="AG27" s="814">
        <v>28896</v>
      </c>
      <c r="AH27" s="814">
        <v>23634</v>
      </c>
      <c r="AI27" s="814" t="s">
        <v>465</v>
      </c>
      <c r="AJ27" s="814">
        <v>5262</v>
      </c>
      <c r="AK27" s="814">
        <v>3093</v>
      </c>
      <c r="AL27" s="814">
        <v>3093</v>
      </c>
      <c r="AM27" s="814" t="s">
        <v>465</v>
      </c>
      <c r="AN27" s="814">
        <v>352754</v>
      </c>
      <c r="AO27" s="814">
        <v>346052</v>
      </c>
      <c r="AP27" s="814">
        <v>6702</v>
      </c>
      <c r="AQ27" s="814">
        <v>331545</v>
      </c>
      <c r="AR27" s="814">
        <v>324843</v>
      </c>
      <c r="AS27" s="814">
        <v>6702</v>
      </c>
      <c r="AT27" s="814">
        <v>21209</v>
      </c>
      <c r="AU27" s="814">
        <v>16063</v>
      </c>
      <c r="AV27" s="814">
        <v>983113</v>
      </c>
      <c r="AW27" s="814">
        <v>344092</v>
      </c>
      <c r="AX27" s="814">
        <v>438103</v>
      </c>
      <c r="AY27" s="814">
        <v>200918</v>
      </c>
      <c r="AZ27" s="814">
        <v>243915</v>
      </c>
      <c r="BA27" s="814">
        <v>177853</v>
      </c>
      <c r="BB27" s="814">
        <v>66062</v>
      </c>
      <c r="BC27" s="814">
        <v>739198</v>
      </c>
      <c r="BD27" s="814">
        <v>5596</v>
      </c>
      <c r="BE27" s="814">
        <v>15151</v>
      </c>
      <c r="BF27" s="814">
        <v>759945</v>
      </c>
      <c r="BG27" s="814">
        <v>17349</v>
      </c>
      <c r="BH27" s="814">
        <v>35742</v>
      </c>
      <c r="BI27" s="814">
        <v>813036</v>
      </c>
      <c r="BJ27" s="815">
        <v>9</v>
      </c>
    </row>
    <row r="28" spans="1:62">
      <c r="A28" s="764" t="s">
        <v>468</v>
      </c>
      <c r="B28" s="756"/>
      <c r="C28" s="813">
        <v>10</v>
      </c>
      <c r="D28" s="814">
        <v>581011</v>
      </c>
      <c r="E28" s="814">
        <v>10951</v>
      </c>
      <c r="F28" s="816">
        <v>10951</v>
      </c>
      <c r="G28" s="814" t="s">
        <v>465</v>
      </c>
      <c r="H28" s="814">
        <v>282986</v>
      </c>
      <c r="I28" s="814">
        <v>165403</v>
      </c>
      <c r="J28" s="814">
        <v>3013</v>
      </c>
      <c r="K28" s="814">
        <v>117583</v>
      </c>
      <c r="L28" s="814">
        <v>6776</v>
      </c>
      <c r="M28" s="814">
        <v>2055</v>
      </c>
      <c r="N28" s="814">
        <v>4721</v>
      </c>
      <c r="O28" s="814">
        <v>34436</v>
      </c>
      <c r="P28" s="814">
        <v>34436</v>
      </c>
      <c r="Q28" s="814" t="s">
        <v>465</v>
      </c>
      <c r="R28" s="814">
        <v>2687</v>
      </c>
      <c r="S28" s="814">
        <v>2687</v>
      </c>
      <c r="T28" s="814" t="s">
        <v>465</v>
      </c>
      <c r="U28" s="814">
        <v>26870</v>
      </c>
      <c r="V28" s="814">
        <v>15000</v>
      </c>
      <c r="W28" s="814">
        <v>14911</v>
      </c>
      <c r="X28" s="814">
        <v>119317</v>
      </c>
      <c r="Y28" s="814">
        <v>14489</v>
      </c>
      <c r="Z28" s="814">
        <v>5505</v>
      </c>
      <c r="AA28" s="814" t="s">
        <v>465</v>
      </c>
      <c r="AB28" s="814">
        <v>8984</v>
      </c>
      <c r="AC28" s="814">
        <v>4737</v>
      </c>
      <c r="AD28" s="814">
        <v>1907</v>
      </c>
      <c r="AE28" s="814" t="s">
        <v>465</v>
      </c>
      <c r="AF28" s="814">
        <v>2830</v>
      </c>
      <c r="AG28" s="814">
        <v>45584</v>
      </c>
      <c r="AH28" s="814">
        <v>26883</v>
      </c>
      <c r="AI28" s="814" t="s">
        <v>465</v>
      </c>
      <c r="AJ28" s="814">
        <v>18701</v>
      </c>
      <c r="AK28" s="814">
        <v>2267</v>
      </c>
      <c r="AL28" s="814">
        <v>2235</v>
      </c>
      <c r="AM28" s="814">
        <v>32</v>
      </c>
      <c r="AN28" s="814">
        <v>288730</v>
      </c>
      <c r="AO28" s="814">
        <v>279598</v>
      </c>
      <c r="AP28" s="814">
        <v>9132</v>
      </c>
      <c r="AQ28" s="814">
        <v>263497</v>
      </c>
      <c r="AR28" s="814">
        <v>254783</v>
      </c>
      <c r="AS28" s="814">
        <v>8714</v>
      </c>
      <c r="AT28" s="814">
        <v>25233</v>
      </c>
      <c r="AU28" s="814">
        <v>17874</v>
      </c>
      <c r="AV28" s="814">
        <v>869741</v>
      </c>
      <c r="AW28" s="814">
        <v>314962</v>
      </c>
      <c r="AX28" s="814">
        <v>404915</v>
      </c>
      <c r="AY28" s="814">
        <v>149864</v>
      </c>
      <c r="AZ28" s="814">
        <v>189719</v>
      </c>
      <c r="BA28" s="814">
        <v>153912</v>
      </c>
      <c r="BB28" s="814">
        <v>35807</v>
      </c>
      <c r="BC28" s="814">
        <v>680022</v>
      </c>
      <c r="BD28" s="814">
        <v>3832</v>
      </c>
      <c r="BE28" s="814">
        <v>5229</v>
      </c>
      <c r="BF28" s="814">
        <v>689083</v>
      </c>
      <c r="BG28" s="814">
        <v>23683</v>
      </c>
      <c r="BH28" s="814">
        <v>40890</v>
      </c>
      <c r="BI28" s="814">
        <v>753656</v>
      </c>
      <c r="BJ28" s="815">
        <v>10</v>
      </c>
    </row>
    <row r="29" spans="1:62">
      <c r="A29" s="764" t="s">
        <v>469</v>
      </c>
      <c r="B29" s="756"/>
      <c r="C29" s="813">
        <v>11</v>
      </c>
      <c r="D29" s="814">
        <v>661016</v>
      </c>
      <c r="E29" s="814">
        <v>13276</v>
      </c>
      <c r="F29" s="816">
        <v>13276</v>
      </c>
      <c r="G29" s="814" t="s">
        <v>465</v>
      </c>
      <c r="H29" s="814">
        <v>340493</v>
      </c>
      <c r="I29" s="814">
        <v>223550</v>
      </c>
      <c r="J29" s="814">
        <v>2893</v>
      </c>
      <c r="K29" s="814">
        <v>116943</v>
      </c>
      <c r="L29" s="814">
        <v>8287</v>
      </c>
      <c r="M29" s="814">
        <v>5559</v>
      </c>
      <c r="N29" s="814">
        <v>2728</v>
      </c>
      <c r="O29" s="814">
        <v>25591</v>
      </c>
      <c r="P29" s="814">
        <v>25591</v>
      </c>
      <c r="Q29" s="814" t="s">
        <v>465</v>
      </c>
      <c r="R29" s="814">
        <v>1422</v>
      </c>
      <c r="S29" s="814">
        <v>1422</v>
      </c>
      <c r="T29" s="814" t="s">
        <v>465</v>
      </c>
      <c r="U29" s="814">
        <v>26082</v>
      </c>
      <c r="V29" s="814">
        <v>14138</v>
      </c>
      <c r="W29" s="814">
        <v>11477</v>
      </c>
      <c r="X29" s="814">
        <v>161499</v>
      </c>
      <c r="Y29" s="814">
        <v>18063</v>
      </c>
      <c r="Z29" s="814">
        <v>10782</v>
      </c>
      <c r="AA29" s="814" t="s">
        <v>465</v>
      </c>
      <c r="AB29" s="814">
        <v>7281</v>
      </c>
      <c r="AC29" s="814">
        <v>4042</v>
      </c>
      <c r="AD29" s="814">
        <v>2100</v>
      </c>
      <c r="AE29" s="814" t="s">
        <v>465</v>
      </c>
      <c r="AF29" s="814">
        <v>1942</v>
      </c>
      <c r="AG29" s="814">
        <v>34072</v>
      </c>
      <c r="AH29" s="814">
        <v>24568</v>
      </c>
      <c r="AI29" s="814" t="s">
        <v>465</v>
      </c>
      <c r="AJ29" s="814">
        <v>9504</v>
      </c>
      <c r="AK29" s="814">
        <v>2574</v>
      </c>
      <c r="AL29" s="814">
        <v>2564</v>
      </c>
      <c r="AM29" s="814">
        <v>10</v>
      </c>
      <c r="AN29" s="814">
        <v>226892</v>
      </c>
      <c r="AO29" s="814">
        <v>212215</v>
      </c>
      <c r="AP29" s="814">
        <v>14677</v>
      </c>
      <c r="AQ29" s="814">
        <v>212114</v>
      </c>
      <c r="AR29" s="814">
        <v>197783</v>
      </c>
      <c r="AS29" s="814">
        <v>14331</v>
      </c>
      <c r="AT29" s="814">
        <v>14778</v>
      </c>
      <c r="AU29" s="814">
        <v>10859</v>
      </c>
      <c r="AV29" s="814">
        <v>887908</v>
      </c>
      <c r="AW29" s="814">
        <v>372893</v>
      </c>
      <c r="AX29" s="814">
        <v>334779</v>
      </c>
      <c r="AY29" s="814">
        <v>180236</v>
      </c>
      <c r="AZ29" s="814">
        <v>198640</v>
      </c>
      <c r="BA29" s="814">
        <v>169595</v>
      </c>
      <c r="BB29" s="814">
        <v>29045</v>
      </c>
      <c r="BC29" s="814">
        <v>689268</v>
      </c>
      <c r="BD29" s="814">
        <v>3764</v>
      </c>
      <c r="BE29" s="814">
        <v>5079</v>
      </c>
      <c r="BF29" s="814">
        <v>698111</v>
      </c>
      <c r="BG29" s="814">
        <v>20988</v>
      </c>
      <c r="BH29" s="814">
        <v>25486</v>
      </c>
      <c r="BI29" s="814">
        <v>744585</v>
      </c>
      <c r="BJ29" s="815">
        <v>11</v>
      </c>
    </row>
    <row r="30" spans="1:62">
      <c r="A30" s="764" t="s">
        <v>470</v>
      </c>
      <c r="B30" s="756"/>
      <c r="C30" s="813">
        <v>12</v>
      </c>
      <c r="D30" s="814">
        <v>674918</v>
      </c>
      <c r="E30" s="814">
        <v>14013</v>
      </c>
      <c r="F30" s="816">
        <v>14013</v>
      </c>
      <c r="G30" s="814" t="s">
        <v>465</v>
      </c>
      <c r="H30" s="814">
        <v>347865</v>
      </c>
      <c r="I30" s="814">
        <v>226967</v>
      </c>
      <c r="J30" s="814">
        <v>3458</v>
      </c>
      <c r="K30" s="814">
        <v>120898</v>
      </c>
      <c r="L30" s="814">
        <v>9248</v>
      </c>
      <c r="M30" s="814">
        <v>5926</v>
      </c>
      <c r="N30" s="814">
        <v>3322</v>
      </c>
      <c r="O30" s="814">
        <v>25742</v>
      </c>
      <c r="P30" s="814">
        <v>25742</v>
      </c>
      <c r="Q30" s="814" t="s">
        <v>465</v>
      </c>
      <c r="R30" s="814">
        <v>1377</v>
      </c>
      <c r="S30" s="814">
        <v>1377</v>
      </c>
      <c r="T30" s="814" t="s">
        <v>465</v>
      </c>
      <c r="U30" s="814">
        <v>21751</v>
      </c>
      <c r="V30" s="814">
        <v>14688</v>
      </c>
      <c r="W30" s="814">
        <v>11791</v>
      </c>
      <c r="X30" s="814">
        <v>161882</v>
      </c>
      <c r="Y30" s="814">
        <v>21400</v>
      </c>
      <c r="Z30" s="814">
        <v>8747</v>
      </c>
      <c r="AA30" s="814" t="s">
        <v>465</v>
      </c>
      <c r="AB30" s="814">
        <v>12653</v>
      </c>
      <c r="AC30" s="814">
        <v>3572</v>
      </c>
      <c r="AD30" s="814">
        <v>2208</v>
      </c>
      <c r="AE30" s="814" t="s">
        <v>465</v>
      </c>
      <c r="AF30" s="814">
        <v>1364</v>
      </c>
      <c r="AG30" s="814">
        <v>39952</v>
      </c>
      <c r="AH30" s="814">
        <v>25972</v>
      </c>
      <c r="AI30" s="814" t="s">
        <v>465</v>
      </c>
      <c r="AJ30" s="814">
        <v>13980</v>
      </c>
      <c r="AK30" s="814">
        <v>1637</v>
      </c>
      <c r="AL30" s="814">
        <v>1613</v>
      </c>
      <c r="AM30" s="814">
        <v>24</v>
      </c>
      <c r="AN30" s="814">
        <v>187482</v>
      </c>
      <c r="AO30" s="814">
        <v>168068</v>
      </c>
      <c r="AP30" s="814">
        <v>19414</v>
      </c>
      <c r="AQ30" s="814">
        <v>174711</v>
      </c>
      <c r="AR30" s="814">
        <v>155546</v>
      </c>
      <c r="AS30" s="814">
        <v>19165</v>
      </c>
      <c r="AT30" s="814">
        <v>12771</v>
      </c>
      <c r="AU30" s="814">
        <v>9651</v>
      </c>
      <c r="AV30" s="814">
        <v>862400</v>
      </c>
      <c r="AW30" s="814">
        <v>376751</v>
      </c>
      <c r="AX30" s="814">
        <v>295746</v>
      </c>
      <c r="AY30" s="814">
        <v>189903</v>
      </c>
      <c r="AZ30" s="814">
        <v>194230</v>
      </c>
      <c r="BA30" s="814">
        <v>168629</v>
      </c>
      <c r="BB30" s="814">
        <v>25601</v>
      </c>
      <c r="BC30" s="814">
        <v>668170</v>
      </c>
      <c r="BD30" s="814">
        <v>4247</v>
      </c>
      <c r="BE30" s="814">
        <v>4103</v>
      </c>
      <c r="BF30" s="814">
        <v>676520</v>
      </c>
      <c r="BG30" s="814">
        <v>25332</v>
      </c>
      <c r="BH30" s="814">
        <v>24413</v>
      </c>
      <c r="BI30" s="814">
        <v>726265</v>
      </c>
      <c r="BJ30" s="815">
        <v>12</v>
      </c>
    </row>
    <row r="31" spans="1:62">
      <c r="A31" s="764" t="s">
        <v>471</v>
      </c>
      <c r="B31" s="756"/>
      <c r="C31" s="813">
        <v>13</v>
      </c>
      <c r="D31" s="814">
        <v>705548</v>
      </c>
      <c r="E31" s="814">
        <v>15054</v>
      </c>
      <c r="F31" s="816">
        <v>15054</v>
      </c>
      <c r="G31" s="814" t="s">
        <v>465</v>
      </c>
      <c r="H31" s="814">
        <v>365528</v>
      </c>
      <c r="I31" s="814">
        <v>245407</v>
      </c>
      <c r="J31" s="814">
        <v>1835</v>
      </c>
      <c r="K31" s="814">
        <v>120121</v>
      </c>
      <c r="L31" s="814">
        <v>11076</v>
      </c>
      <c r="M31" s="814">
        <v>7039</v>
      </c>
      <c r="N31" s="814">
        <v>4037</v>
      </c>
      <c r="O31" s="814">
        <v>26758</v>
      </c>
      <c r="P31" s="814">
        <v>26758</v>
      </c>
      <c r="Q31" s="814" t="s">
        <v>465</v>
      </c>
      <c r="R31" s="814">
        <v>1719</v>
      </c>
      <c r="S31" s="814">
        <v>1719</v>
      </c>
      <c r="T31" s="814" t="s">
        <v>465</v>
      </c>
      <c r="U31" s="814">
        <v>26360</v>
      </c>
      <c r="V31" s="814">
        <v>15880</v>
      </c>
      <c r="W31" s="814">
        <v>11497</v>
      </c>
      <c r="X31" s="814">
        <v>168704</v>
      </c>
      <c r="Y31" s="814">
        <v>22311</v>
      </c>
      <c r="Z31" s="814">
        <v>7455</v>
      </c>
      <c r="AA31" s="814" t="s">
        <v>465</v>
      </c>
      <c r="AB31" s="814">
        <v>14856</v>
      </c>
      <c r="AC31" s="814">
        <v>3824</v>
      </c>
      <c r="AD31" s="814">
        <v>1735</v>
      </c>
      <c r="AE31" s="814" t="s">
        <v>465</v>
      </c>
      <c r="AF31" s="814">
        <v>2089</v>
      </c>
      <c r="AG31" s="814">
        <v>35367</v>
      </c>
      <c r="AH31" s="814">
        <v>24210</v>
      </c>
      <c r="AI31" s="814" t="s">
        <v>465</v>
      </c>
      <c r="AJ31" s="814">
        <v>11157</v>
      </c>
      <c r="AK31" s="814">
        <v>1470</v>
      </c>
      <c r="AL31" s="814">
        <v>1455</v>
      </c>
      <c r="AM31" s="814">
        <v>15</v>
      </c>
      <c r="AN31" s="814">
        <v>154695</v>
      </c>
      <c r="AO31" s="814">
        <v>129302</v>
      </c>
      <c r="AP31" s="814">
        <v>25393</v>
      </c>
      <c r="AQ31" s="814">
        <v>143596</v>
      </c>
      <c r="AR31" s="814">
        <v>118872</v>
      </c>
      <c r="AS31" s="814">
        <v>24724</v>
      </c>
      <c r="AT31" s="814">
        <v>11099</v>
      </c>
      <c r="AU31" s="814">
        <v>8562</v>
      </c>
      <c r="AV31" s="814">
        <v>860243</v>
      </c>
      <c r="AW31" s="814">
        <v>408127</v>
      </c>
      <c r="AX31" s="814">
        <v>255295</v>
      </c>
      <c r="AY31" s="814">
        <v>196821</v>
      </c>
      <c r="AZ31" s="814">
        <v>196038</v>
      </c>
      <c r="BA31" s="814">
        <v>172051</v>
      </c>
      <c r="BB31" s="814">
        <v>23987</v>
      </c>
      <c r="BC31" s="814">
        <v>664205</v>
      </c>
      <c r="BD31" s="814">
        <v>4525</v>
      </c>
      <c r="BE31" s="814">
        <v>3860</v>
      </c>
      <c r="BF31" s="814">
        <v>672590</v>
      </c>
      <c r="BG31" s="814">
        <v>26740</v>
      </c>
      <c r="BH31" s="814">
        <v>24718</v>
      </c>
      <c r="BI31" s="814">
        <v>724048</v>
      </c>
      <c r="BJ31" s="815">
        <v>13</v>
      </c>
    </row>
    <row r="32" spans="1:62">
      <c r="A32" s="764" t="s">
        <v>472</v>
      </c>
      <c r="B32" s="756"/>
      <c r="C32" s="813">
        <v>14</v>
      </c>
      <c r="D32" s="814">
        <v>740145</v>
      </c>
      <c r="E32" s="814">
        <v>12117</v>
      </c>
      <c r="F32" s="816">
        <v>12117</v>
      </c>
      <c r="G32" s="814" t="s">
        <v>465</v>
      </c>
      <c r="H32" s="814">
        <v>349958</v>
      </c>
      <c r="I32" s="814">
        <v>272624</v>
      </c>
      <c r="J32" s="814">
        <v>3350</v>
      </c>
      <c r="K32" s="814">
        <v>77334</v>
      </c>
      <c r="L32" s="814">
        <v>11360</v>
      </c>
      <c r="M32" s="814">
        <v>11143</v>
      </c>
      <c r="N32" s="814">
        <v>217</v>
      </c>
      <c r="O32" s="814">
        <v>26712</v>
      </c>
      <c r="P32" s="814">
        <v>26712</v>
      </c>
      <c r="Q32" s="814" t="s">
        <v>465</v>
      </c>
      <c r="R32" s="814">
        <v>861</v>
      </c>
      <c r="S32" s="814">
        <v>861</v>
      </c>
      <c r="T32" s="814" t="s">
        <v>465</v>
      </c>
      <c r="U32" s="814">
        <v>26314</v>
      </c>
      <c r="V32" s="814">
        <v>19078</v>
      </c>
      <c r="W32" s="814">
        <v>12569</v>
      </c>
      <c r="X32" s="814">
        <v>201168</v>
      </c>
      <c r="Y32" s="814">
        <v>26247</v>
      </c>
      <c r="Z32" s="814">
        <v>8520</v>
      </c>
      <c r="AA32" s="814" t="s">
        <v>465</v>
      </c>
      <c r="AB32" s="814">
        <v>17727</v>
      </c>
      <c r="AC32" s="814">
        <v>4729</v>
      </c>
      <c r="AD32" s="814">
        <v>2938</v>
      </c>
      <c r="AE32" s="814" t="s">
        <v>465</v>
      </c>
      <c r="AF32" s="814">
        <v>1791</v>
      </c>
      <c r="AG32" s="814">
        <v>47314</v>
      </c>
      <c r="AH32" s="814">
        <v>26349</v>
      </c>
      <c r="AI32" s="814" t="s">
        <v>465</v>
      </c>
      <c r="AJ32" s="814">
        <v>20965</v>
      </c>
      <c r="AK32" s="814">
        <v>1718</v>
      </c>
      <c r="AL32" s="814">
        <v>1710</v>
      </c>
      <c r="AM32" s="814">
        <v>8</v>
      </c>
      <c r="AN32" s="814">
        <v>110358</v>
      </c>
      <c r="AO32" s="814">
        <v>77969</v>
      </c>
      <c r="AP32" s="814">
        <v>32389</v>
      </c>
      <c r="AQ32" s="814">
        <v>104000</v>
      </c>
      <c r="AR32" s="814">
        <v>72316</v>
      </c>
      <c r="AS32" s="814">
        <v>31684</v>
      </c>
      <c r="AT32" s="814">
        <v>6358</v>
      </c>
      <c r="AU32" s="814">
        <v>4134</v>
      </c>
      <c r="AV32" s="814">
        <v>850503</v>
      </c>
      <c r="AW32" s="814">
        <v>449974</v>
      </c>
      <c r="AX32" s="814">
        <v>158870</v>
      </c>
      <c r="AY32" s="814">
        <v>241659</v>
      </c>
      <c r="AZ32" s="814">
        <v>184539</v>
      </c>
      <c r="BA32" s="814">
        <v>169336</v>
      </c>
      <c r="BB32" s="814">
        <v>15203</v>
      </c>
      <c r="BC32" s="814">
        <v>665964</v>
      </c>
      <c r="BD32" s="814">
        <v>3880</v>
      </c>
      <c r="BE32" s="814">
        <v>3317</v>
      </c>
      <c r="BF32" s="814">
        <v>673161</v>
      </c>
      <c r="BG32" s="814">
        <v>28195</v>
      </c>
      <c r="BH32" s="814">
        <v>12922</v>
      </c>
      <c r="BI32" s="814">
        <v>714278</v>
      </c>
      <c r="BJ32" s="815">
        <v>14</v>
      </c>
    </row>
    <row r="33" spans="1:62">
      <c r="A33" s="756"/>
      <c r="B33" s="756"/>
      <c r="C33" s="813"/>
      <c r="D33" s="814"/>
      <c r="E33" s="814"/>
      <c r="F33" s="816"/>
      <c r="G33" s="816"/>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814"/>
      <c r="BD33" s="814"/>
      <c r="BE33" s="814"/>
      <c r="BF33" s="814"/>
      <c r="BG33" s="814"/>
      <c r="BH33" s="814"/>
      <c r="BI33" s="814"/>
      <c r="BJ33" s="815"/>
    </row>
    <row r="34" spans="1:62">
      <c r="A34" s="756"/>
      <c r="B34" s="756"/>
      <c r="C34" s="813"/>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4"/>
      <c r="AY34" s="814"/>
      <c r="AZ34" s="814"/>
      <c r="BA34" s="814"/>
      <c r="BB34" s="814"/>
      <c r="BC34" s="814"/>
      <c r="BD34" s="814"/>
      <c r="BE34" s="814"/>
      <c r="BF34" s="814"/>
      <c r="BG34" s="814"/>
      <c r="BH34" s="814"/>
      <c r="BI34" s="814"/>
      <c r="BJ34" s="815"/>
    </row>
    <row r="35" spans="1:62">
      <c r="A35" s="756"/>
      <c r="B35" s="756"/>
      <c r="C35" s="813"/>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4"/>
      <c r="BA35" s="814"/>
      <c r="BB35" s="814"/>
      <c r="BC35" s="814"/>
      <c r="BD35" s="814"/>
      <c r="BE35" s="814"/>
      <c r="BF35" s="814"/>
      <c r="BG35" s="814"/>
      <c r="BH35" s="814"/>
      <c r="BI35" s="814"/>
      <c r="BJ35" s="815"/>
    </row>
    <row r="36" spans="1:62">
      <c r="A36" s="756"/>
      <c r="B36" s="756"/>
      <c r="C36" s="813"/>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4"/>
      <c r="BA36" s="814"/>
      <c r="BB36" s="814"/>
      <c r="BC36" s="814"/>
      <c r="BD36" s="814"/>
      <c r="BE36" s="814"/>
      <c r="BF36" s="814"/>
      <c r="BG36" s="814"/>
      <c r="BH36" s="814"/>
      <c r="BI36" s="814"/>
      <c r="BJ36" s="815"/>
    </row>
    <row r="37" spans="1:62">
      <c r="A37" s="756"/>
      <c r="B37" s="756"/>
      <c r="C37" s="813"/>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4"/>
      <c r="AY37" s="814"/>
      <c r="AZ37" s="814"/>
      <c r="BA37" s="814"/>
      <c r="BB37" s="814"/>
      <c r="BC37" s="814"/>
      <c r="BD37" s="814"/>
      <c r="BE37" s="814"/>
      <c r="BF37" s="814"/>
      <c r="BG37" s="814"/>
      <c r="BH37" s="814"/>
      <c r="BI37" s="814"/>
      <c r="BJ37" s="815"/>
    </row>
    <row r="38" spans="1:62">
      <c r="A38" s="756"/>
      <c r="B38" s="756"/>
      <c r="C38" s="813"/>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4"/>
      <c r="AM38" s="814"/>
      <c r="AN38" s="814"/>
      <c r="AO38" s="814"/>
      <c r="AP38" s="814"/>
      <c r="AQ38" s="814"/>
      <c r="AR38" s="814"/>
      <c r="AS38" s="814"/>
      <c r="AT38" s="814"/>
      <c r="AU38" s="814"/>
      <c r="AV38" s="814"/>
      <c r="AW38" s="814"/>
      <c r="AX38" s="814"/>
      <c r="AY38" s="814"/>
      <c r="AZ38" s="814"/>
      <c r="BA38" s="814"/>
      <c r="BB38" s="814"/>
      <c r="BC38" s="814"/>
      <c r="BD38" s="814"/>
      <c r="BE38" s="814"/>
      <c r="BF38" s="814"/>
      <c r="BG38" s="814"/>
      <c r="BH38" s="814"/>
      <c r="BI38" s="814"/>
      <c r="BJ38" s="815"/>
    </row>
    <row r="39" spans="1:62">
      <c r="A39" s="1290" t="s">
        <v>519</v>
      </c>
      <c r="B39" s="1290"/>
      <c r="C39" s="810">
        <v>15</v>
      </c>
      <c r="D39" s="811">
        <v>802347</v>
      </c>
      <c r="E39" s="811">
        <v>17339</v>
      </c>
      <c r="F39" s="811">
        <v>17339</v>
      </c>
      <c r="G39" s="811" t="s">
        <v>465</v>
      </c>
      <c r="H39" s="811">
        <v>469526</v>
      </c>
      <c r="I39" s="811">
        <v>429438</v>
      </c>
      <c r="J39" s="811">
        <v>1607</v>
      </c>
      <c r="K39" s="811">
        <v>40088</v>
      </c>
      <c r="L39" s="811">
        <v>12725</v>
      </c>
      <c r="M39" s="811">
        <v>12458</v>
      </c>
      <c r="N39" s="811">
        <v>267</v>
      </c>
      <c r="O39" s="811">
        <v>30711</v>
      </c>
      <c r="P39" s="811">
        <v>30711</v>
      </c>
      <c r="Q39" s="811" t="s">
        <v>465</v>
      </c>
      <c r="R39" s="811">
        <v>2105</v>
      </c>
      <c r="S39" s="811">
        <v>2103</v>
      </c>
      <c r="T39" s="811">
        <v>2</v>
      </c>
      <c r="U39" s="811">
        <v>34969</v>
      </c>
      <c r="V39" s="811">
        <v>18340</v>
      </c>
      <c r="W39" s="811">
        <v>9690</v>
      </c>
      <c r="X39" s="811">
        <v>142515</v>
      </c>
      <c r="Y39" s="811">
        <v>18538</v>
      </c>
      <c r="Z39" s="811">
        <v>5530</v>
      </c>
      <c r="AA39" s="811" t="s">
        <v>465</v>
      </c>
      <c r="AB39" s="811">
        <v>13008</v>
      </c>
      <c r="AC39" s="811">
        <v>6437</v>
      </c>
      <c r="AD39" s="811">
        <v>4339</v>
      </c>
      <c r="AE39" s="811" t="s">
        <v>465</v>
      </c>
      <c r="AF39" s="811">
        <v>2098</v>
      </c>
      <c r="AG39" s="811">
        <v>36230</v>
      </c>
      <c r="AH39" s="811">
        <v>21784</v>
      </c>
      <c r="AI39" s="811" t="s">
        <v>465</v>
      </c>
      <c r="AJ39" s="811">
        <v>14446</v>
      </c>
      <c r="AK39" s="811">
        <v>3222</v>
      </c>
      <c r="AL39" s="811">
        <v>3164</v>
      </c>
      <c r="AM39" s="811">
        <v>58</v>
      </c>
      <c r="AN39" s="811">
        <v>187848</v>
      </c>
      <c r="AO39" s="811">
        <v>153724</v>
      </c>
      <c r="AP39" s="811">
        <v>34124</v>
      </c>
      <c r="AQ39" s="811">
        <v>175275</v>
      </c>
      <c r="AR39" s="811">
        <v>142167</v>
      </c>
      <c r="AS39" s="811">
        <v>33108</v>
      </c>
      <c r="AT39" s="811">
        <v>12573</v>
      </c>
      <c r="AU39" s="811">
        <v>9027</v>
      </c>
      <c r="AV39" s="811">
        <v>990195</v>
      </c>
      <c r="AW39" s="811">
        <v>622382</v>
      </c>
      <c r="AX39" s="811">
        <v>195688</v>
      </c>
      <c r="AY39" s="811">
        <v>172125</v>
      </c>
      <c r="AZ39" s="811">
        <v>170329</v>
      </c>
      <c r="BA39" s="811">
        <v>157343</v>
      </c>
      <c r="BB39" s="811">
        <v>12986</v>
      </c>
      <c r="BC39" s="811">
        <v>819866</v>
      </c>
      <c r="BD39" s="811">
        <v>1520</v>
      </c>
      <c r="BE39" s="811">
        <v>5305</v>
      </c>
      <c r="BF39" s="811">
        <v>826691</v>
      </c>
      <c r="BG39" s="811">
        <v>24321</v>
      </c>
      <c r="BH39" s="811">
        <v>5414</v>
      </c>
      <c r="BI39" s="811">
        <v>856426</v>
      </c>
      <c r="BJ39" s="812">
        <v>15</v>
      </c>
    </row>
    <row r="40" spans="1:62">
      <c r="A40" s="764" t="s">
        <v>467</v>
      </c>
      <c r="B40" s="756"/>
      <c r="C40" s="813">
        <v>16</v>
      </c>
      <c r="D40" s="814">
        <v>728212</v>
      </c>
      <c r="E40" s="814">
        <v>13500</v>
      </c>
      <c r="F40" s="814">
        <v>13500</v>
      </c>
      <c r="G40" s="814" t="s">
        <v>465</v>
      </c>
      <c r="H40" s="814">
        <v>459279</v>
      </c>
      <c r="I40" s="814">
        <v>401839</v>
      </c>
      <c r="J40" s="814">
        <v>2482</v>
      </c>
      <c r="K40" s="814">
        <v>57440</v>
      </c>
      <c r="L40" s="814">
        <v>6927</v>
      </c>
      <c r="M40" s="814">
        <v>5430</v>
      </c>
      <c r="N40" s="814">
        <v>1497</v>
      </c>
      <c r="O40" s="814">
        <v>26717</v>
      </c>
      <c r="P40" s="814">
        <v>26717</v>
      </c>
      <c r="Q40" s="814" t="s">
        <v>465</v>
      </c>
      <c r="R40" s="814">
        <v>2981</v>
      </c>
      <c r="S40" s="814">
        <v>2962</v>
      </c>
      <c r="T40" s="814">
        <v>19</v>
      </c>
      <c r="U40" s="814">
        <v>32258</v>
      </c>
      <c r="V40" s="814">
        <v>12821</v>
      </c>
      <c r="W40" s="814">
        <v>13574</v>
      </c>
      <c r="X40" s="814">
        <v>109664</v>
      </c>
      <c r="Y40" s="814">
        <v>11838</v>
      </c>
      <c r="Z40" s="814">
        <v>4501</v>
      </c>
      <c r="AA40" s="814" t="s">
        <v>465</v>
      </c>
      <c r="AB40" s="814">
        <v>7337</v>
      </c>
      <c r="AC40" s="814">
        <v>8580</v>
      </c>
      <c r="AD40" s="814">
        <v>6588</v>
      </c>
      <c r="AE40" s="814" t="s">
        <v>465</v>
      </c>
      <c r="AF40" s="814">
        <v>1992</v>
      </c>
      <c r="AG40" s="814">
        <v>26870</v>
      </c>
      <c r="AH40" s="814">
        <v>19396</v>
      </c>
      <c r="AI40" s="814" t="s">
        <v>465</v>
      </c>
      <c r="AJ40" s="814">
        <v>7474</v>
      </c>
      <c r="AK40" s="814">
        <v>3203</v>
      </c>
      <c r="AL40" s="814">
        <v>3121</v>
      </c>
      <c r="AM40" s="814">
        <v>82</v>
      </c>
      <c r="AN40" s="814">
        <v>319529</v>
      </c>
      <c r="AO40" s="814">
        <v>298660</v>
      </c>
      <c r="AP40" s="814">
        <v>20869</v>
      </c>
      <c r="AQ40" s="814">
        <v>296309</v>
      </c>
      <c r="AR40" s="814">
        <v>276058</v>
      </c>
      <c r="AS40" s="814">
        <v>20251</v>
      </c>
      <c r="AT40" s="814">
        <v>23220</v>
      </c>
      <c r="AU40" s="814">
        <v>16633</v>
      </c>
      <c r="AV40" s="814">
        <v>1047741</v>
      </c>
      <c r="AW40" s="814">
        <v>561094</v>
      </c>
      <c r="AX40" s="814">
        <v>360098</v>
      </c>
      <c r="AY40" s="814">
        <v>126549</v>
      </c>
      <c r="AZ40" s="814">
        <v>160015</v>
      </c>
      <c r="BA40" s="814">
        <v>131946</v>
      </c>
      <c r="BB40" s="814">
        <v>28069</v>
      </c>
      <c r="BC40" s="814">
        <v>887726</v>
      </c>
      <c r="BD40" s="814">
        <v>773</v>
      </c>
      <c r="BE40" s="814">
        <v>7783</v>
      </c>
      <c r="BF40" s="814">
        <v>896282</v>
      </c>
      <c r="BG40" s="814">
        <v>19097</v>
      </c>
      <c r="BH40" s="814">
        <v>8104</v>
      </c>
      <c r="BI40" s="814">
        <v>923483</v>
      </c>
      <c r="BJ40" s="815">
        <v>16</v>
      </c>
    </row>
    <row r="41" spans="1:62">
      <c r="A41" s="764" t="s">
        <v>468</v>
      </c>
      <c r="B41" s="756"/>
      <c r="C41" s="813">
        <v>17</v>
      </c>
      <c r="D41" s="814">
        <v>763093</v>
      </c>
      <c r="E41" s="814">
        <v>15263</v>
      </c>
      <c r="F41" s="814">
        <v>15263</v>
      </c>
      <c r="G41" s="814" t="s">
        <v>465</v>
      </c>
      <c r="H41" s="814">
        <v>469134</v>
      </c>
      <c r="I41" s="814">
        <v>421376</v>
      </c>
      <c r="J41" s="814">
        <v>1623</v>
      </c>
      <c r="K41" s="814">
        <v>47758</v>
      </c>
      <c r="L41" s="814">
        <v>6753</v>
      </c>
      <c r="M41" s="814">
        <v>6100</v>
      </c>
      <c r="N41" s="814">
        <v>653</v>
      </c>
      <c r="O41" s="814">
        <v>28584</v>
      </c>
      <c r="P41" s="814">
        <v>28584</v>
      </c>
      <c r="Q41" s="814" t="s">
        <v>465</v>
      </c>
      <c r="R41" s="814">
        <v>1676</v>
      </c>
      <c r="S41" s="814">
        <v>1676</v>
      </c>
      <c r="T41" s="814" t="s">
        <v>465</v>
      </c>
      <c r="U41" s="814">
        <v>32199</v>
      </c>
      <c r="V41" s="814">
        <v>23125</v>
      </c>
      <c r="W41" s="814">
        <v>11731</v>
      </c>
      <c r="X41" s="814">
        <v>126872</v>
      </c>
      <c r="Y41" s="814">
        <v>12664</v>
      </c>
      <c r="Z41" s="814">
        <v>4545</v>
      </c>
      <c r="AA41" s="814" t="s">
        <v>465</v>
      </c>
      <c r="AB41" s="814">
        <v>8119</v>
      </c>
      <c r="AC41" s="814">
        <v>6328</v>
      </c>
      <c r="AD41" s="814">
        <v>5247</v>
      </c>
      <c r="AE41" s="814" t="s">
        <v>465</v>
      </c>
      <c r="AF41" s="814">
        <v>1081</v>
      </c>
      <c r="AG41" s="814">
        <v>25848</v>
      </c>
      <c r="AH41" s="814">
        <v>18857</v>
      </c>
      <c r="AI41" s="814" t="s">
        <v>465</v>
      </c>
      <c r="AJ41" s="814">
        <v>6991</v>
      </c>
      <c r="AK41" s="814">
        <v>2916</v>
      </c>
      <c r="AL41" s="814">
        <v>2722</v>
      </c>
      <c r="AM41" s="814">
        <v>194</v>
      </c>
      <c r="AN41" s="814">
        <v>247130</v>
      </c>
      <c r="AO41" s="814">
        <v>223627</v>
      </c>
      <c r="AP41" s="814">
        <v>23503</v>
      </c>
      <c r="AQ41" s="814">
        <v>231822</v>
      </c>
      <c r="AR41" s="814">
        <v>208700</v>
      </c>
      <c r="AS41" s="814">
        <v>23122</v>
      </c>
      <c r="AT41" s="814">
        <v>15308</v>
      </c>
      <c r="AU41" s="814">
        <v>11839</v>
      </c>
      <c r="AV41" s="814">
        <v>1010223</v>
      </c>
      <c r="AW41" s="814">
        <v>593305</v>
      </c>
      <c r="AX41" s="814">
        <v>273661</v>
      </c>
      <c r="AY41" s="814">
        <v>143257</v>
      </c>
      <c r="AZ41" s="814">
        <v>166617</v>
      </c>
      <c r="BA41" s="814">
        <v>149716</v>
      </c>
      <c r="BB41" s="814">
        <v>16901</v>
      </c>
      <c r="BC41" s="814">
        <v>843606</v>
      </c>
      <c r="BD41" s="814">
        <v>1275</v>
      </c>
      <c r="BE41" s="814">
        <v>8358</v>
      </c>
      <c r="BF41" s="814">
        <v>853239</v>
      </c>
      <c r="BG41" s="814">
        <v>20300</v>
      </c>
      <c r="BH41" s="814">
        <v>7124</v>
      </c>
      <c r="BI41" s="814">
        <v>880663</v>
      </c>
      <c r="BJ41" s="815">
        <v>17</v>
      </c>
    </row>
    <row r="42" spans="1:62">
      <c r="A42" s="764" t="s">
        <v>469</v>
      </c>
      <c r="B42" s="756"/>
      <c r="C42" s="813">
        <v>18</v>
      </c>
      <c r="D42" s="814">
        <v>772144</v>
      </c>
      <c r="E42" s="814">
        <v>18566</v>
      </c>
      <c r="F42" s="814">
        <v>18566</v>
      </c>
      <c r="G42" s="814" t="s">
        <v>465</v>
      </c>
      <c r="H42" s="814">
        <v>459352</v>
      </c>
      <c r="I42" s="814">
        <v>411259</v>
      </c>
      <c r="J42" s="814">
        <v>1488</v>
      </c>
      <c r="K42" s="814">
        <v>48093</v>
      </c>
      <c r="L42" s="814">
        <v>6338</v>
      </c>
      <c r="M42" s="814">
        <v>6217</v>
      </c>
      <c r="N42" s="814">
        <v>121</v>
      </c>
      <c r="O42" s="814">
        <v>28948</v>
      </c>
      <c r="P42" s="814">
        <v>28948</v>
      </c>
      <c r="Q42" s="814" t="s">
        <v>465</v>
      </c>
      <c r="R42" s="814">
        <v>2149</v>
      </c>
      <c r="S42" s="814">
        <v>2148</v>
      </c>
      <c r="T42" s="814">
        <v>1</v>
      </c>
      <c r="U42" s="814">
        <v>32510</v>
      </c>
      <c r="V42" s="814">
        <v>15284</v>
      </c>
      <c r="W42" s="814">
        <v>9879</v>
      </c>
      <c r="X42" s="814">
        <v>137313</v>
      </c>
      <c r="Y42" s="814">
        <v>17328</v>
      </c>
      <c r="Z42" s="814">
        <v>5695</v>
      </c>
      <c r="AA42" s="814" t="s">
        <v>465</v>
      </c>
      <c r="AB42" s="814">
        <v>11633</v>
      </c>
      <c r="AC42" s="814">
        <v>7705</v>
      </c>
      <c r="AD42" s="814">
        <v>4023</v>
      </c>
      <c r="AE42" s="814" t="s">
        <v>465</v>
      </c>
      <c r="AF42" s="814">
        <v>3682</v>
      </c>
      <c r="AG42" s="814">
        <v>33003</v>
      </c>
      <c r="AH42" s="814">
        <v>18771</v>
      </c>
      <c r="AI42" s="814" t="s">
        <v>465</v>
      </c>
      <c r="AJ42" s="814">
        <v>14232</v>
      </c>
      <c r="AK42" s="814">
        <v>3769</v>
      </c>
      <c r="AL42" s="814">
        <v>3729</v>
      </c>
      <c r="AM42" s="814">
        <v>40</v>
      </c>
      <c r="AN42" s="814">
        <v>218217</v>
      </c>
      <c r="AO42" s="814">
        <v>189513</v>
      </c>
      <c r="AP42" s="814">
        <v>28704</v>
      </c>
      <c r="AQ42" s="814">
        <v>202926</v>
      </c>
      <c r="AR42" s="814">
        <v>174854</v>
      </c>
      <c r="AS42" s="814">
        <v>28072</v>
      </c>
      <c r="AT42" s="814">
        <v>15291</v>
      </c>
      <c r="AU42" s="814">
        <v>11881</v>
      </c>
      <c r="AV42" s="814">
        <v>990361</v>
      </c>
      <c r="AW42" s="814">
        <v>584245</v>
      </c>
      <c r="AX42" s="814">
        <v>239216</v>
      </c>
      <c r="AY42" s="814">
        <v>166900</v>
      </c>
      <c r="AZ42" s="814">
        <v>159925</v>
      </c>
      <c r="BA42" s="814">
        <v>145261</v>
      </c>
      <c r="BB42" s="814">
        <v>14664</v>
      </c>
      <c r="BC42" s="814">
        <v>830436</v>
      </c>
      <c r="BD42" s="814">
        <v>1067</v>
      </c>
      <c r="BE42" s="814">
        <v>6531</v>
      </c>
      <c r="BF42" s="814">
        <v>838034</v>
      </c>
      <c r="BG42" s="814">
        <v>23598</v>
      </c>
      <c r="BH42" s="814">
        <v>6076</v>
      </c>
      <c r="BI42" s="814">
        <v>867708</v>
      </c>
      <c r="BJ42" s="815">
        <v>18</v>
      </c>
    </row>
    <row r="43" spans="1:62">
      <c r="A43" s="764" t="s">
        <v>470</v>
      </c>
      <c r="B43" s="756"/>
      <c r="C43" s="813">
        <v>19</v>
      </c>
      <c r="D43" s="814">
        <v>795051</v>
      </c>
      <c r="E43" s="814">
        <v>19835</v>
      </c>
      <c r="F43" s="814">
        <v>19835</v>
      </c>
      <c r="G43" s="814" t="s">
        <v>465</v>
      </c>
      <c r="H43" s="814">
        <v>467746</v>
      </c>
      <c r="I43" s="814">
        <v>421841</v>
      </c>
      <c r="J43" s="814">
        <v>799</v>
      </c>
      <c r="K43" s="814">
        <v>45905</v>
      </c>
      <c r="L43" s="814">
        <v>11077</v>
      </c>
      <c r="M43" s="814">
        <v>10922</v>
      </c>
      <c r="N43" s="814">
        <v>155</v>
      </c>
      <c r="O43" s="814">
        <v>30507</v>
      </c>
      <c r="P43" s="814">
        <v>30507</v>
      </c>
      <c r="Q43" s="814" t="s">
        <v>465</v>
      </c>
      <c r="R43" s="814">
        <v>1962</v>
      </c>
      <c r="S43" s="814">
        <v>1961</v>
      </c>
      <c r="T43" s="814">
        <v>1</v>
      </c>
      <c r="U43" s="814">
        <v>31784</v>
      </c>
      <c r="V43" s="814">
        <v>18469</v>
      </c>
      <c r="W43" s="814">
        <v>9944</v>
      </c>
      <c r="X43" s="814">
        <v>140181</v>
      </c>
      <c r="Y43" s="814">
        <v>18090</v>
      </c>
      <c r="Z43" s="814">
        <v>4912</v>
      </c>
      <c r="AA43" s="814" t="s">
        <v>465</v>
      </c>
      <c r="AB43" s="814">
        <v>13178</v>
      </c>
      <c r="AC43" s="814">
        <v>6382</v>
      </c>
      <c r="AD43" s="814">
        <v>4152</v>
      </c>
      <c r="AE43" s="814" t="s">
        <v>465</v>
      </c>
      <c r="AF43" s="814">
        <v>2230</v>
      </c>
      <c r="AG43" s="814">
        <v>35323</v>
      </c>
      <c r="AH43" s="814">
        <v>21207</v>
      </c>
      <c r="AI43" s="814" t="s">
        <v>465</v>
      </c>
      <c r="AJ43" s="814">
        <v>14116</v>
      </c>
      <c r="AK43" s="814">
        <v>3751</v>
      </c>
      <c r="AL43" s="814">
        <v>3716</v>
      </c>
      <c r="AM43" s="814">
        <v>35</v>
      </c>
      <c r="AN43" s="814">
        <v>170071</v>
      </c>
      <c r="AO43" s="814">
        <v>136776</v>
      </c>
      <c r="AP43" s="814">
        <v>33295</v>
      </c>
      <c r="AQ43" s="814">
        <v>156953</v>
      </c>
      <c r="AR43" s="814">
        <v>125429</v>
      </c>
      <c r="AS43" s="814">
        <v>31524</v>
      </c>
      <c r="AT43" s="814">
        <v>13118</v>
      </c>
      <c r="AU43" s="814">
        <v>9588</v>
      </c>
      <c r="AV43" s="814">
        <v>965122</v>
      </c>
      <c r="AW43" s="814">
        <v>611746</v>
      </c>
      <c r="AX43" s="814">
        <v>183636</v>
      </c>
      <c r="AY43" s="814">
        <v>169740</v>
      </c>
      <c r="AZ43" s="814">
        <v>164662</v>
      </c>
      <c r="BA43" s="814">
        <v>155186</v>
      </c>
      <c r="BB43" s="814">
        <v>9476</v>
      </c>
      <c r="BC43" s="814">
        <v>800460</v>
      </c>
      <c r="BD43" s="814">
        <v>1270</v>
      </c>
      <c r="BE43" s="814">
        <v>5086</v>
      </c>
      <c r="BF43" s="814">
        <v>806816</v>
      </c>
      <c r="BG43" s="814">
        <v>24285</v>
      </c>
      <c r="BH43" s="814">
        <v>4302</v>
      </c>
      <c r="BI43" s="814">
        <v>835403</v>
      </c>
      <c r="BJ43" s="815">
        <v>19</v>
      </c>
    </row>
    <row r="44" spans="1:62">
      <c r="A44" s="764" t="s">
        <v>471</v>
      </c>
      <c r="B44" s="756"/>
      <c r="C44" s="813">
        <v>20</v>
      </c>
      <c r="D44" s="814">
        <v>879475</v>
      </c>
      <c r="E44" s="814">
        <v>18688</v>
      </c>
      <c r="F44" s="814">
        <v>18688</v>
      </c>
      <c r="G44" s="814" t="s">
        <v>465</v>
      </c>
      <c r="H44" s="814">
        <v>533705</v>
      </c>
      <c r="I44" s="814">
        <v>509998</v>
      </c>
      <c r="J44" s="814">
        <v>1990</v>
      </c>
      <c r="K44" s="814">
        <v>23707</v>
      </c>
      <c r="L44" s="814">
        <v>17585</v>
      </c>
      <c r="M44" s="814">
        <v>17585</v>
      </c>
      <c r="N44" s="814" t="s">
        <v>465</v>
      </c>
      <c r="O44" s="814">
        <v>37196</v>
      </c>
      <c r="P44" s="814">
        <v>37196</v>
      </c>
      <c r="Q44" s="814" t="s">
        <v>465</v>
      </c>
      <c r="R44" s="814">
        <v>2051</v>
      </c>
      <c r="S44" s="814">
        <v>2051</v>
      </c>
      <c r="T44" s="814" t="s">
        <v>465</v>
      </c>
      <c r="U44" s="814">
        <v>36192</v>
      </c>
      <c r="V44" s="814">
        <v>17647</v>
      </c>
      <c r="W44" s="814">
        <v>10022</v>
      </c>
      <c r="X44" s="814">
        <v>137547</v>
      </c>
      <c r="Y44" s="814">
        <v>20319</v>
      </c>
      <c r="Z44" s="814">
        <v>4553</v>
      </c>
      <c r="AA44" s="814" t="s">
        <v>465</v>
      </c>
      <c r="AB44" s="814">
        <v>15766</v>
      </c>
      <c r="AC44" s="814">
        <v>4653</v>
      </c>
      <c r="AD44" s="814">
        <v>2542</v>
      </c>
      <c r="AE44" s="814" t="s">
        <v>465</v>
      </c>
      <c r="AF44" s="814">
        <v>2111</v>
      </c>
      <c r="AG44" s="814">
        <v>41428</v>
      </c>
      <c r="AH44" s="814">
        <v>21611</v>
      </c>
      <c r="AI44" s="814" t="s">
        <v>465</v>
      </c>
      <c r="AJ44" s="814">
        <v>19817</v>
      </c>
      <c r="AK44" s="814">
        <v>2442</v>
      </c>
      <c r="AL44" s="814">
        <v>2401</v>
      </c>
      <c r="AM44" s="814">
        <v>41</v>
      </c>
      <c r="AN44" s="814">
        <v>132670</v>
      </c>
      <c r="AO44" s="814">
        <v>105809</v>
      </c>
      <c r="AP44" s="814">
        <v>26861</v>
      </c>
      <c r="AQ44" s="814">
        <v>124576</v>
      </c>
      <c r="AR44" s="814">
        <v>97988</v>
      </c>
      <c r="AS44" s="814">
        <v>26588</v>
      </c>
      <c r="AT44" s="814">
        <v>8094</v>
      </c>
      <c r="AU44" s="814">
        <v>5272</v>
      </c>
      <c r="AV44" s="814">
        <v>1012145</v>
      </c>
      <c r="AW44" s="814">
        <v>705357</v>
      </c>
      <c r="AX44" s="814">
        <v>131506</v>
      </c>
      <c r="AY44" s="814">
        <v>175282</v>
      </c>
      <c r="AZ44" s="814">
        <v>178790</v>
      </c>
      <c r="BA44" s="814">
        <v>171278</v>
      </c>
      <c r="BB44" s="814">
        <v>7512</v>
      </c>
      <c r="BC44" s="814">
        <v>833355</v>
      </c>
      <c r="BD44" s="814">
        <v>1446</v>
      </c>
      <c r="BE44" s="814">
        <v>2520</v>
      </c>
      <c r="BF44" s="814">
        <v>837321</v>
      </c>
      <c r="BG44" s="814">
        <v>23753</v>
      </c>
      <c r="BH44" s="814">
        <v>3406</v>
      </c>
      <c r="BI44" s="814">
        <v>864480</v>
      </c>
      <c r="BJ44" s="815">
        <v>20</v>
      </c>
    </row>
    <row r="45" spans="1:62">
      <c r="A45" s="764" t="s">
        <v>472</v>
      </c>
      <c r="B45" s="756"/>
      <c r="C45" s="813">
        <v>21</v>
      </c>
      <c r="D45" s="814">
        <v>851306</v>
      </c>
      <c r="E45" s="814">
        <v>16106</v>
      </c>
      <c r="F45" s="814">
        <v>16106</v>
      </c>
      <c r="G45" s="814" t="s">
        <v>465</v>
      </c>
      <c r="H45" s="814">
        <v>462635</v>
      </c>
      <c r="I45" s="814">
        <v>437765</v>
      </c>
      <c r="J45" s="814">
        <v>1886</v>
      </c>
      <c r="K45" s="814">
        <v>24870</v>
      </c>
      <c r="L45" s="814">
        <v>22652</v>
      </c>
      <c r="M45" s="814">
        <v>22652</v>
      </c>
      <c r="N45" s="814" t="s">
        <v>465</v>
      </c>
      <c r="O45" s="814">
        <v>32578</v>
      </c>
      <c r="P45" s="814">
        <v>32578</v>
      </c>
      <c r="Q45" s="814" t="s">
        <v>465</v>
      </c>
      <c r="R45" s="814">
        <v>2078</v>
      </c>
      <c r="S45" s="814">
        <v>2078</v>
      </c>
      <c r="T45" s="814" t="s">
        <v>465</v>
      </c>
      <c r="U45" s="814">
        <v>41221</v>
      </c>
      <c r="V45" s="814">
        <v>21065</v>
      </c>
      <c r="W45" s="814">
        <v>7068</v>
      </c>
      <c r="X45" s="814">
        <v>168161</v>
      </c>
      <c r="Y45" s="814">
        <v>24109</v>
      </c>
      <c r="Z45" s="814">
        <v>6911</v>
      </c>
      <c r="AA45" s="814" t="s">
        <v>465</v>
      </c>
      <c r="AB45" s="814">
        <v>17198</v>
      </c>
      <c r="AC45" s="814">
        <v>5237</v>
      </c>
      <c r="AD45" s="814">
        <v>4225</v>
      </c>
      <c r="AE45" s="814" t="s">
        <v>465</v>
      </c>
      <c r="AF45" s="814">
        <v>1012</v>
      </c>
      <c r="AG45" s="814">
        <v>45669</v>
      </c>
      <c r="AH45" s="814">
        <v>27061</v>
      </c>
      <c r="AI45" s="814" t="s">
        <v>465</v>
      </c>
      <c r="AJ45" s="814">
        <v>18608</v>
      </c>
      <c r="AK45" s="814">
        <v>2727</v>
      </c>
      <c r="AL45" s="814">
        <v>2697</v>
      </c>
      <c r="AM45" s="814">
        <v>30</v>
      </c>
      <c r="AN45" s="814">
        <v>122230</v>
      </c>
      <c r="AO45" s="814">
        <v>71240</v>
      </c>
      <c r="AP45" s="814">
        <v>50990</v>
      </c>
      <c r="AQ45" s="814">
        <v>115766</v>
      </c>
      <c r="AR45" s="814">
        <v>66240</v>
      </c>
      <c r="AS45" s="814">
        <v>49526</v>
      </c>
      <c r="AT45" s="814">
        <v>6464</v>
      </c>
      <c r="AU45" s="814">
        <v>3519</v>
      </c>
      <c r="AV45" s="814">
        <v>973536</v>
      </c>
      <c r="AW45" s="814">
        <v>670531</v>
      </c>
      <c r="AX45" s="814">
        <v>97996</v>
      </c>
      <c r="AY45" s="814">
        <v>205009</v>
      </c>
      <c r="AZ45" s="814">
        <v>186214</v>
      </c>
      <c r="BA45" s="814">
        <v>177073</v>
      </c>
      <c r="BB45" s="814">
        <v>9141</v>
      </c>
      <c r="BC45" s="814">
        <v>787322</v>
      </c>
      <c r="BD45" s="814">
        <v>2493</v>
      </c>
      <c r="BE45" s="814">
        <v>3137</v>
      </c>
      <c r="BF45" s="814">
        <v>792952</v>
      </c>
      <c r="BG45" s="814">
        <v>28638</v>
      </c>
      <c r="BH45" s="814">
        <v>4658</v>
      </c>
      <c r="BI45" s="814">
        <v>826248</v>
      </c>
      <c r="BJ45" s="815">
        <v>21</v>
      </c>
    </row>
    <row r="46" spans="1:62">
      <c r="A46" s="756"/>
      <c r="B46" s="756"/>
      <c r="C46" s="813"/>
      <c r="D46" s="814"/>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814"/>
      <c r="BD46" s="814"/>
      <c r="BE46" s="814"/>
      <c r="BF46" s="814"/>
      <c r="BG46" s="814"/>
      <c r="BH46" s="814"/>
      <c r="BI46" s="814"/>
      <c r="BJ46" s="815"/>
    </row>
    <row r="47" spans="1:62">
      <c r="A47" s="756"/>
      <c r="B47" s="756"/>
      <c r="C47" s="813"/>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4"/>
      <c r="AY47" s="814"/>
      <c r="AZ47" s="814"/>
      <c r="BA47" s="814"/>
      <c r="BB47" s="814"/>
      <c r="BC47" s="814"/>
      <c r="BD47" s="814"/>
      <c r="BE47" s="814"/>
      <c r="BF47" s="814"/>
      <c r="BG47" s="814"/>
      <c r="BH47" s="814"/>
      <c r="BI47" s="814"/>
      <c r="BJ47" s="815"/>
    </row>
    <row r="48" spans="1:62">
      <c r="A48" s="756"/>
      <c r="B48" s="756"/>
      <c r="C48" s="813"/>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c r="BC48" s="814"/>
      <c r="BD48" s="814"/>
      <c r="BE48" s="814"/>
      <c r="BF48" s="814"/>
      <c r="BG48" s="814"/>
      <c r="BH48" s="814"/>
      <c r="BI48" s="814"/>
      <c r="BJ48" s="815"/>
    </row>
    <row r="49" spans="1:62">
      <c r="A49" s="756"/>
      <c r="B49" s="756"/>
      <c r="C49" s="813"/>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814"/>
      <c r="BD49" s="814"/>
      <c r="BE49" s="814"/>
      <c r="BF49" s="814"/>
      <c r="BG49" s="814"/>
      <c r="BH49" s="814"/>
      <c r="BI49" s="814"/>
      <c r="BJ49" s="815"/>
    </row>
    <row r="50" spans="1:62">
      <c r="A50" s="756"/>
      <c r="B50" s="756"/>
      <c r="C50" s="813"/>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4"/>
      <c r="AY50" s="814"/>
      <c r="AZ50" s="814"/>
      <c r="BA50" s="814"/>
      <c r="BB50" s="814"/>
      <c r="BC50" s="814"/>
      <c r="BD50" s="814"/>
      <c r="BE50" s="814"/>
      <c r="BF50" s="814"/>
      <c r="BG50" s="814"/>
      <c r="BH50" s="814"/>
      <c r="BI50" s="814"/>
      <c r="BJ50" s="815"/>
    </row>
    <row r="51" spans="1:62">
      <c r="A51" s="756"/>
      <c r="B51" s="756"/>
      <c r="C51" s="813"/>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4"/>
      <c r="AY51" s="814"/>
      <c r="AZ51" s="814"/>
      <c r="BA51" s="814"/>
      <c r="BB51" s="814"/>
      <c r="BC51" s="814"/>
      <c r="BD51" s="814"/>
      <c r="BE51" s="814"/>
      <c r="BF51" s="814"/>
      <c r="BG51" s="814"/>
      <c r="BH51" s="814"/>
      <c r="BI51" s="814"/>
      <c r="BJ51" s="815"/>
    </row>
    <row r="52" spans="1:62">
      <c r="A52" s="1289" t="s">
        <v>520</v>
      </c>
      <c r="B52" s="1289"/>
      <c r="C52" s="813">
        <v>22</v>
      </c>
      <c r="D52" s="814">
        <v>736660</v>
      </c>
      <c r="E52" s="814">
        <v>17644</v>
      </c>
      <c r="F52" s="814">
        <v>17644</v>
      </c>
      <c r="G52" s="814" t="s">
        <v>465</v>
      </c>
      <c r="H52" s="814">
        <v>431965</v>
      </c>
      <c r="I52" s="814">
        <v>364292</v>
      </c>
      <c r="J52" s="814">
        <v>2141</v>
      </c>
      <c r="K52" s="814">
        <v>67673</v>
      </c>
      <c r="L52" s="814">
        <v>8005</v>
      </c>
      <c r="M52" s="814">
        <v>6925</v>
      </c>
      <c r="N52" s="814">
        <v>1080</v>
      </c>
      <c r="O52" s="814">
        <v>23997</v>
      </c>
      <c r="P52" s="814">
        <v>23997</v>
      </c>
      <c r="Q52" s="814" t="s">
        <v>465</v>
      </c>
      <c r="R52" s="814">
        <v>1682</v>
      </c>
      <c r="S52" s="814">
        <v>1682</v>
      </c>
      <c r="T52" s="814" t="s">
        <v>465</v>
      </c>
      <c r="U52" s="814">
        <v>27559</v>
      </c>
      <c r="V52" s="814">
        <v>18941</v>
      </c>
      <c r="W52" s="814">
        <v>10042</v>
      </c>
      <c r="X52" s="814">
        <v>141730</v>
      </c>
      <c r="Y52" s="814">
        <v>17229</v>
      </c>
      <c r="Z52" s="814">
        <v>5676</v>
      </c>
      <c r="AA52" s="814" t="s">
        <v>465</v>
      </c>
      <c r="AB52" s="814">
        <v>11553</v>
      </c>
      <c r="AC52" s="814">
        <v>5552</v>
      </c>
      <c r="AD52" s="814">
        <v>3513</v>
      </c>
      <c r="AE52" s="814" t="s">
        <v>465</v>
      </c>
      <c r="AF52" s="814">
        <v>2039</v>
      </c>
      <c r="AG52" s="814">
        <v>30175</v>
      </c>
      <c r="AH52" s="814">
        <v>18090</v>
      </c>
      <c r="AI52" s="814" t="s">
        <v>465</v>
      </c>
      <c r="AJ52" s="814">
        <v>12085</v>
      </c>
      <c r="AK52" s="814">
        <v>2139</v>
      </c>
      <c r="AL52" s="814">
        <v>2139</v>
      </c>
      <c r="AM52" s="814" t="s">
        <v>465</v>
      </c>
      <c r="AN52" s="814">
        <v>195221</v>
      </c>
      <c r="AO52" s="814">
        <v>175229</v>
      </c>
      <c r="AP52" s="814">
        <v>19992</v>
      </c>
      <c r="AQ52" s="814">
        <v>177959</v>
      </c>
      <c r="AR52" s="814">
        <v>159383</v>
      </c>
      <c r="AS52" s="814">
        <v>18576</v>
      </c>
      <c r="AT52" s="814">
        <v>17262</v>
      </c>
      <c r="AU52" s="814">
        <v>14533</v>
      </c>
      <c r="AV52" s="814">
        <v>931881</v>
      </c>
      <c r="AW52" s="814">
        <v>518351</v>
      </c>
      <c r="AX52" s="814">
        <v>246123</v>
      </c>
      <c r="AY52" s="814">
        <v>167407</v>
      </c>
      <c r="AZ52" s="814">
        <v>141230</v>
      </c>
      <c r="BA52" s="814">
        <v>120782</v>
      </c>
      <c r="BB52" s="814">
        <v>20448</v>
      </c>
      <c r="BC52" s="814">
        <v>790651</v>
      </c>
      <c r="BD52" s="814">
        <v>1607</v>
      </c>
      <c r="BE52" s="814">
        <v>8594</v>
      </c>
      <c r="BF52" s="814">
        <v>800852</v>
      </c>
      <c r="BG52" s="814">
        <v>22395</v>
      </c>
      <c r="BH52" s="814">
        <v>8254</v>
      </c>
      <c r="BI52" s="814">
        <v>831501</v>
      </c>
      <c r="BJ52" s="815">
        <v>22</v>
      </c>
    </row>
    <row r="53" spans="1:62">
      <c r="A53" s="1289" t="s">
        <v>521</v>
      </c>
      <c r="B53" s="1289"/>
      <c r="C53" s="813">
        <v>23</v>
      </c>
      <c r="D53" s="814">
        <v>935603</v>
      </c>
      <c r="E53" s="814">
        <v>12828</v>
      </c>
      <c r="F53" s="814">
        <v>12828</v>
      </c>
      <c r="G53" s="814" t="s">
        <v>465</v>
      </c>
      <c r="H53" s="814">
        <v>584863</v>
      </c>
      <c r="I53" s="814">
        <v>562613</v>
      </c>
      <c r="J53" s="814">
        <v>782</v>
      </c>
      <c r="K53" s="814">
        <v>22250</v>
      </c>
      <c r="L53" s="814">
        <v>3495</v>
      </c>
      <c r="M53" s="814">
        <v>3361</v>
      </c>
      <c r="N53" s="814">
        <v>134</v>
      </c>
      <c r="O53" s="814">
        <v>40040</v>
      </c>
      <c r="P53" s="814">
        <v>40040</v>
      </c>
      <c r="Q53" s="814" t="s">
        <v>465</v>
      </c>
      <c r="R53" s="814">
        <v>1674</v>
      </c>
      <c r="S53" s="814">
        <v>1624</v>
      </c>
      <c r="T53" s="814">
        <v>50</v>
      </c>
      <c r="U53" s="814">
        <v>47719</v>
      </c>
      <c r="V53" s="814">
        <v>19807</v>
      </c>
      <c r="W53" s="814">
        <v>9875</v>
      </c>
      <c r="X53" s="814">
        <v>131461</v>
      </c>
      <c r="Y53" s="814">
        <v>14613</v>
      </c>
      <c r="Z53" s="814">
        <v>5395</v>
      </c>
      <c r="AA53" s="814" t="s">
        <v>465</v>
      </c>
      <c r="AB53" s="814">
        <v>9218</v>
      </c>
      <c r="AC53" s="814">
        <v>19818</v>
      </c>
      <c r="AD53" s="814">
        <v>5140</v>
      </c>
      <c r="AE53" s="814" t="s">
        <v>465</v>
      </c>
      <c r="AF53" s="814">
        <v>14678</v>
      </c>
      <c r="AG53" s="814">
        <v>44498</v>
      </c>
      <c r="AH53" s="814">
        <v>24815</v>
      </c>
      <c r="AI53" s="814" t="s">
        <v>465</v>
      </c>
      <c r="AJ53" s="814">
        <v>19683</v>
      </c>
      <c r="AK53" s="814">
        <v>4912</v>
      </c>
      <c r="AL53" s="814">
        <v>4451</v>
      </c>
      <c r="AM53" s="814">
        <v>461</v>
      </c>
      <c r="AN53" s="814">
        <v>202902</v>
      </c>
      <c r="AO53" s="814">
        <v>141508</v>
      </c>
      <c r="AP53" s="814">
        <v>61394</v>
      </c>
      <c r="AQ53" s="814">
        <v>192712</v>
      </c>
      <c r="AR53" s="814">
        <v>133449</v>
      </c>
      <c r="AS53" s="814">
        <v>59263</v>
      </c>
      <c r="AT53" s="814">
        <v>10190</v>
      </c>
      <c r="AU53" s="814">
        <v>5426</v>
      </c>
      <c r="AV53" s="814">
        <v>1138505</v>
      </c>
      <c r="AW53" s="814">
        <v>798280</v>
      </c>
      <c r="AX53" s="814">
        <v>164724</v>
      </c>
      <c r="AY53" s="814">
        <v>175501</v>
      </c>
      <c r="AZ53" s="814">
        <v>129813</v>
      </c>
      <c r="BA53" s="814">
        <v>109182</v>
      </c>
      <c r="BB53" s="814">
        <v>20631</v>
      </c>
      <c r="BC53" s="814">
        <v>1008692</v>
      </c>
      <c r="BD53" s="814">
        <v>5015</v>
      </c>
      <c r="BE53" s="814">
        <v>7622</v>
      </c>
      <c r="BF53" s="814">
        <v>1021329</v>
      </c>
      <c r="BG53" s="814">
        <v>20990</v>
      </c>
      <c r="BH53" s="814">
        <v>8422</v>
      </c>
      <c r="BI53" s="814">
        <v>1050741</v>
      </c>
      <c r="BJ53" s="815">
        <v>23</v>
      </c>
    </row>
    <row r="54" spans="1:62">
      <c r="A54" s="1289" t="s">
        <v>522</v>
      </c>
      <c r="B54" s="1289"/>
      <c r="C54" s="813">
        <v>24</v>
      </c>
      <c r="D54" s="814">
        <v>788053</v>
      </c>
      <c r="E54" s="814">
        <v>17668</v>
      </c>
      <c r="F54" s="814">
        <v>17668</v>
      </c>
      <c r="G54" s="814" t="s">
        <v>465</v>
      </c>
      <c r="H54" s="814">
        <v>472700</v>
      </c>
      <c r="I54" s="814">
        <v>428381</v>
      </c>
      <c r="J54" s="814">
        <v>2407</v>
      </c>
      <c r="K54" s="814">
        <v>44319</v>
      </c>
      <c r="L54" s="814">
        <v>8588</v>
      </c>
      <c r="M54" s="814">
        <v>8440</v>
      </c>
      <c r="N54" s="814">
        <v>148</v>
      </c>
      <c r="O54" s="814">
        <v>28964</v>
      </c>
      <c r="P54" s="814">
        <v>28964</v>
      </c>
      <c r="Q54" s="814" t="s">
        <v>465</v>
      </c>
      <c r="R54" s="814">
        <v>1992</v>
      </c>
      <c r="S54" s="814">
        <v>1989</v>
      </c>
      <c r="T54" s="814">
        <v>3</v>
      </c>
      <c r="U54" s="814">
        <v>32492</v>
      </c>
      <c r="V54" s="814">
        <v>13940</v>
      </c>
      <c r="W54" s="814">
        <v>7719</v>
      </c>
      <c r="X54" s="814">
        <v>143147</v>
      </c>
      <c r="Y54" s="814">
        <v>20871</v>
      </c>
      <c r="Z54" s="814">
        <v>6550</v>
      </c>
      <c r="AA54" s="814" t="s">
        <v>465</v>
      </c>
      <c r="AB54" s="814">
        <v>14321</v>
      </c>
      <c r="AC54" s="814">
        <v>4666</v>
      </c>
      <c r="AD54" s="814">
        <v>3886</v>
      </c>
      <c r="AE54" s="814" t="s">
        <v>465</v>
      </c>
      <c r="AF54" s="814">
        <v>780</v>
      </c>
      <c r="AG54" s="814">
        <v>32420</v>
      </c>
      <c r="AH54" s="814">
        <v>17477</v>
      </c>
      <c r="AI54" s="814" t="s">
        <v>465</v>
      </c>
      <c r="AJ54" s="814">
        <v>14943</v>
      </c>
      <c r="AK54" s="814">
        <v>2886</v>
      </c>
      <c r="AL54" s="814">
        <v>2844</v>
      </c>
      <c r="AM54" s="814">
        <v>42</v>
      </c>
      <c r="AN54" s="814">
        <v>187396</v>
      </c>
      <c r="AO54" s="814">
        <v>152272</v>
      </c>
      <c r="AP54" s="814">
        <v>35124</v>
      </c>
      <c r="AQ54" s="814">
        <v>174507</v>
      </c>
      <c r="AR54" s="814">
        <v>140336</v>
      </c>
      <c r="AS54" s="814">
        <v>34171</v>
      </c>
      <c r="AT54" s="814">
        <v>12889</v>
      </c>
      <c r="AU54" s="814">
        <v>9641</v>
      </c>
      <c r="AV54" s="814">
        <v>975449</v>
      </c>
      <c r="AW54" s="814">
        <v>603067</v>
      </c>
      <c r="AX54" s="814">
        <v>199149</v>
      </c>
      <c r="AY54" s="814">
        <v>173233</v>
      </c>
      <c r="AZ54" s="814">
        <v>187012</v>
      </c>
      <c r="BA54" s="814">
        <v>174173</v>
      </c>
      <c r="BB54" s="814">
        <v>12839</v>
      </c>
      <c r="BC54" s="814">
        <v>788437</v>
      </c>
      <c r="BD54" s="814">
        <v>1768</v>
      </c>
      <c r="BE54" s="814">
        <v>5661</v>
      </c>
      <c r="BF54" s="814">
        <v>795866</v>
      </c>
      <c r="BG54" s="814">
        <v>25170</v>
      </c>
      <c r="BH54" s="814">
        <v>6074</v>
      </c>
      <c r="BI54" s="814">
        <v>827110</v>
      </c>
      <c r="BJ54" s="815">
        <v>24</v>
      </c>
    </row>
    <row r="55" spans="1:62">
      <c r="A55" s="1289" t="s">
        <v>523</v>
      </c>
      <c r="B55" s="1289"/>
      <c r="C55" s="813">
        <v>25</v>
      </c>
      <c r="D55" s="814">
        <v>931933</v>
      </c>
      <c r="E55" s="814">
        <v>16157</v>
      </c>
      <c r="F55" s="814">
        <v>16157</v>
      </c>
      <c r="G55" s="814" t="s">
        <v>465</v>
      </c>
      <c r="H55" s="814">
        <v>501428</v>
      </c>
      <c r="I55" s="814">
        <v>489092</v>
      </c>
      <c r="J55" s="814">
        <v>907</v>
      </c>
      <c r="K55" s="814">
        <v>12336</v>
      </c>
      <c r="L55" s="814">
        <v>22606</v>
      </c>
      <c r="M55" s="814">
        <v>22606</v>
      </c>
      <c r="N55" s="814" t="s">
        <v>465</v>
      </c>
      <c r="O55" s="814">
        <v>32938</v>
      </c>
      <c r="P55" s="814">
        <v>32938</v>
      </c>
      <c r="Q55" s="814" t="s">
        <v>465</v>
      </c>
      <c r="R55" s="814">
        <v>3859</v>
      </c>
      <c r="S55" s="814">
        <v>3859</v>
      </c>
      <c r="T55" s="814" t="s">
        <v>465</v>
      </c>
      <c r="U55" s="814">
        <v>47829</v>
      </c>
      <c r="V55" s="814">
        <v>29211</v>
      </c>
      <c r="W55" s="814">
        <v>13028</v>
      </c>
      <c r="X55" s="814">
        <v>186246</v>
      </c>
      <c r="Y55" s="814">
        <v>20764</v>
      </c>
      <c r="Z55" s="814">
        <v>5577</v>
      </c>
      <c r="AA55" s="814" t="s">
        <v>465</v>
      </c>
      <c r="AB55" s="814">
        <v>15187</v>
      </c>
      <c r="AC55" s="814">
        <v>9332</v>
      </c>
      <c r="AD55" s="814">
        <v>5532</v>
      </c>
      <c r="AE55" s="814" t="s">
        <v>465</v>
      </c>
      <c r="AF55" s="814">
        <v>3800</v>
      </c>
      <c r="AG55" s="814">
        <v>45513</v>
      </c>
      <c r="AH55" s="814">
        <v>31432</v>
      </c>
      <c r="AI55" s="814" t="s">
        <v>465</v>
      </c>
      <c r="AJ55" s="814">
        <v>14081</v>
      </c>
      <c r="AK55" s="814">
        <v>3022</v>
      </c>
      <c r="AL55" s="814">
        <v>2932</v>
      </c>
      <c r="AM55" s="814">
        <v>90</v>
      </c>
      <c r="AN55" s="814">
        <v>185967</v>
      </c>
      <c r="AO55" s="814">
        <v>130750</v>
      </c>
      <c r="AP55" s="814">
        <v>55217</v>
      </c>
      <c r="AQ55" s="814">
        <v>180311</v>
      </c>
      <c r="AR55" s="814">
        <v>125793</v>
      </c>
      <c r="AS55" s="814">
        <v>54518</v>
      </c>
      <c r="AT55" s="814">
        <v>5656</v>
      </c>
      <c r="AU55" s="814">
        <v>1938</v>
      </c>
      <c r="AV55" s="814">
        <v>1117900</v>
      </c>
      <c r="AW55" s="814">
        <v>754503</v>
      </c>
      <c r="AX55" s="814">
        <v>143993</v>
      </c>
      <c r="AY55" s="814">
        <v>219404</v>
      </c>
      <c r="AZ55" s="814">
        <v>195103</v>
      </c>
      <c r="BA55" s="814">
        <v>187577</v>
      </c>
      <c r="BB55" s="814">
        <v>7526</v>
      </c>
      <c r="BC55" s="814">
        <v>922797</v>
      </c>
      <c r="BD55" s="814">
        <v>2362</v>
      </c>
      <c r="BE55" s="814">
        <v>1004</v>
      </c>
      <c r="BF55" s="814">
        <v>926163</v>
      </c>
      <c r="BG55" s="814">
        <v>25468</v>
      </c>
      <c r="BH55" s="814">
        <v>3228</v>
      </c>
      <c r="BI55" s="814">
        <v>954859</v>
      </c>
      <c r="BJ55" s="815">
        <v>25</v>
      </c>
    </row>
    <row r="56" spans="1:62">
      <c r="A56" s="1289" t="s">
        <v>524</v>
      </c>
      <c r="B56" s="1289"/>
      <c r="C56" s="813">
        <v>26</v>
      </c>
      <c r="D56" s="814">
        <v>765776</v>
      </c>
      <c r="E56" s="814">
        <v>11104</v>
      </c>
      <c r="F56" s="814">
        <v>11104</v>
      </c>
      <c r="G56" s="814" t="s">
        <v>465</v>
      </c>
      <c r="H56" s="814">
        <v>493554</v>
      </c>
      <c r="I56" s="814">
        <v>477245</v>
      </c>
      <c r="J56" s="814">
        <v>1104</v>
      </c>
      <c r="K56" s="814">
        <v>16309</v>
      </c>
      <c r="L56" s="814">
        <v>15453</v>
      </c>
      <c r="M56" s="814">
        <v>15291</v>
      </c>
      <c r="N56" s="814">
        <v>162</v>
      </c>
      <c r="O56" s="814">
        <v>33096</v>
      </c>
      <c r="P56" s="814">
        <v>33096</v>
      </c>
      <c r="Q56" s="814" t="s">
        <v>465</v>
      </c>
      <c r="R56" s="814">
        <v>1306</v>
      </c>
      <c r="S56" s="814">
        <v>1306</v>
      </c>
      <c r="T56" s="814" t="s">
        <v>465</v>
      </c>
      <c r="U56" s="814">
        <v>33657</v>
      </c>
      <c r="V56" s="814">
        <v>13971</v>
      </c>
      <c r="W56" s="814">
        <v>7949</v>
      </c>
      <c r="X56" s="814">
        <v>101749</v>
      </c>
      <c r="Y56" s="814">
        <v>13561</v>
      </c>
      <c r="Z56" s="814">
        <v>5785</v>
      </c>
      <c r="AA56" s="814" t="s">
        <v>465</v>
      </c>
      <c r="AB56" s="814">
        <v>7776</v>
      </c>
      <c r="AC56" s="814">
        <v>4200</v>
      </c>
      <c r="AD56" s="814">
        <v>3399</v>
      </c>
      <c r="AE56" s="814" t="s">
        <v>465</v>
      </c>
      <c r="AF56" s="814">
        <v>801</v>
      </c>
      <c r="AG56" s="814">
        <v>34658</v>
      </c>
      <c r="AH56" s="814">
        <v>17714</v>
      </c>
      <c r="AI56" s="814" t="s">
        <v>465</v>
      </c>
      <c r="AJ56" s="814">
        <v>16944</v>
      </c>
      <c r="AK56" s="814">
        <v>1518</v>
      </c>
      <c r="AL56" s="814">
        <v>1518</v>
      </c>
      <c r="AM56" s="814" t="s">
        <v>465</v>
      </c>
      <c r="AN56" s="814">
        <v>230455</v>
      </c>
      <c r="AO56" s="814">
        <v>195338</v>
      </c>
      <c r="AP56" s="814">
        <v>35117</v>
      </c>
      <c r="AQ56" s="814">
        <v>217300</v>
      </c>
      <c r="AR56" s="814">
        <v>182399</v>
      </c>
      <c r="AS56" s="814">
        <v>34901</v>
      </c>
      <c r="AT56" s="814">
        <v>13155</v>
      </c>
      <c r="AU56" s="814">
        <v>10277</v>
      </c>
      <c r="AV56" s="814">
        <v>996231</v>
      </c>
      <c r="AW56" s="814">
        <v>656048</v>
      </c>
      <c r="AX56" s="814">
        <v>212913</v>
      </c>
      <c r="AY56" s="814">
        <v>127270</v>
      </c>
      <c r="AZ56" s="814">
        <v>142242</v>
      </c>
      <c r="BA56" s="814">
        <v>128713</v>
      </c>
      <c r="BB56" s="814">
        <v>13529</v>
      </c>
      <c r="BC56" s="814">
        <v>853989</v>
      </c>
      <c r="BD56" s="814">
        <v>210</v>
      </c>
      <c r="BE56" s="814">
        <v>3596</v>
      </c>
      <c r="BF56" s="814">
        <v>857795</v>
      </c>
      <c r="BG56" s="814">
        <v>17131</v>
      </c>
      <c r="BH56" s="814">
        <v>4529</v>
      </c>
      <c r="BI56" s="814">
        <v>879455</v>
      </c>
      <c r="BJ56" s="815">
        <v>26</v>
      </c>
    </row>
    <row r="57" spans="1:62">
      <c r="A57" s="1289" t="s">
        <v>525</v>
      </c>
      <c r="B57" s="1289"/>
      <c r="C57" s="813">
        <v>27</v>
      </c>
      <c r="D57" s="814">
        <v>865263</v>
      </c>
      <c r="E57" s="814">
        <v>14144</v>
      </c>
      <c r="F57" s="814">
        <v>14144</v>
      </c>
      <c r="G57" s="814" t="s">
        <v>465</v>
      </c>
      <c r="H57" s="814">
        <v>552008</v>
      </c>
      <c r="I57" s="814">
        <v>519427</v>
      </c>
      <c r="J57" s="814">
        <v>3246</v>
      </c>
      <c r="K57" s="814">
        <v>32581</v>
      </c>
      <c r="L57" s="814">
        <v>18627</v>
      </c>
      <c r="M57" s="814">
        <v>18206</v>
      </c>
      <c r="N57" s="814">
        <v>421</v>
      </c>
      <c r="O57" s="814">
        <v>41783</v>
      </c>
      <c r="P57" s="814">
        <v>41783</v>
      </c>
      <c r="Q57" s="814" t="s">
        <v>465</v>
      </c>
      <c r="R57" s="814">
        <v>4222</v>
      </c>
      <c r="S57" s="814">
        <v>4222</v>
      </c>
      <c r="T57" s="814" t="s">
        <v>465</v>
      </c>
      <c r="U57" s="814">
        <v>42318</v>
      </c>
      <c r="V57" s="814">
        <v>25850</v>
      </c>
      <c r="W57" s="814">
        <v>15371</v>
      </c>
      <c r="X57" s="814">
        <v>87588</v>
      </c>
      <c r="Y57" s="814">
        <v>16881</v>
      </c>
      <c r="Z57" s="814">
        <v>4103</v>
      </c>
      <c r="AA57" s="814" t="s">
        <v>465</v>
      </c>
      <c r="AB57" s="814">
        <v>12778</v>
      </c>
      <c r="AC57" s="814">
        <v>11854</v>
      </c>
      <c r="AD57" s="814">
        <v>8097</v>
      </c>
      <c r="AE57" s="814" t="s">
        <v>465</v>
      </c>
      <c r="AF57" s="814">
        <v>3757</v>
      </c>
      <c r="AG57" s="814">
        <v>29558</v>
      </c>
      <c r="AH57" s="814">
        <v>21582</v>
      </c>
      <c r="AI57" s="814" t="s">
        <v>465</v>
      </c>
      <c r="AJ57" s="814">
        <v>7976</v>
      </c>
      <c r="AK57" s="814">
        <v>5059</v>
      </c>
      <c r="AL57" s="814">
        <v>4908</v>
      </c>
      <c r="AM57" s="814">
        <v>151</v>
      </c>
      <c r="AN57" s="814">
        <v>192369</v>
      </c>
      <c r="AO57" s="814">
        <v>162796</v>
      </c>
      <c r="AP57" s="814">
        <v>29573</v>
      </c>
      <c r="AQ57" s="814">
        <v>183711</v>
      </c>
      <c r="AR57" s="814">
        <v>154308</v>
      </c>
      <c r="AS57" s="814">
        <v>29403</v>
      </c>
      <c r="AT57" s="814">
        <v>8658</v>
      </c>
      <c r="AU57" s="814">
        <v>5676</v>
      </c>
      <c r="AV57" s="814">
        <v>1057632</v>
      </c>
      <c r="AW57" s="814">
        <v>746338</v>
      </c>
      <c r="AX57" s="814">
        <v>199044</v>
      </c>
      <c r="AY57" s="814">
        <v>112250</v>
      </c>
      <c r="AZ57" s="814">
        <v>169353</v>
      </c>
      <c r="BA57" s="814">
        <v>158612</v>
      </c>
      <c r="BB57" s="814">
        <v>10741</v>
      </c>
      <c r="BC57" s="814">
        <v>888279</v>
      </c>
      <c r="BD57" s="814">
        <v>1984</v>
      </c>
      <c r="BE57" s="814">
        <v>4448</v>
      </c>
      <c r="BF57" s="814">
        <v>894711</v>
      </c>
      <c r="BG57" s="814">
        <v>21788</v>
      </c>
      <c r="BH57" s="814">
        <v>1790</v>
      </c>
      <c r="BI57" s="814">
        <v>918289</v>
      </c>
      <c r="BJ57" s="815">
        <v>27</v>
      </c>
    </row>
    <row r="58" spans="1:62">
      <c r="A58" s="1289" t="s">
        <v>526</v>
      </c>
      <c r="B58" s="1289"/>
      <c r="C58" s="813">
        <v>28</v>
      </c>
      <c r="D58" s="814">
        <v>665174</v>
      </c>
      <c r="E58" s="814">
        <v>11927</v>
      </c>
      <c r="F58" s="814">
        <v>11927</v>
      </c>
      <c r="G58" s="814" t="s">
        <v>465</v>
      </c>
      <c r="H58" s="814">
        <v>409669</v>
      </c>
      <c r="I58" s="814">
        <v>362457</v>
      </c>
      <c r="J58" s="814">
        <v>922</v>
      </c>
      <c r="K58" s="814">
        <v>47212</v>
      </c>
      <c r="L58" s="814">
        <v>4294</v>
      </c>
      <c r="M58" s="814">
        <v>4294</v>
      </c>
      <c r="N58" s="814" t="s">
        <v>465</v>
      </c>
      <c r="O58" s="814">
        <v>28080</v>
      </c>
      <c r="P58" s="814">
        <v>28080</v>
      </c>
      <c r="Q58" s="814" t="s">
        <v>465</v>
      </c>
      <c r="R58" s="814">
        <v>806</v>
      </c>
      <c r="S58" s="814">
        <v>806</v>
      </c>
      <c r="T58" s="814" t="s">
        <v>465</v>
      </c>
      <c r="U58" s="814">
        <v>27006</v>
      </c>
      <c r="V58" s="814">
        <v>12599</v>
      </c>
      <c r="W58" s="814">
        <v>11908</v>
      </c>
      <c r="X58" s="814">
        <v>96834</v>
      </c>
      <c r="Y58" s="814">
        <v>14597</v>
      </c>
      <c r="Z58" s="814">
        <v>2880</v>
      </c>
      <c r="AA58" s="814" t="s">
        <v>465</v>
      </c>
      <c r="AB58" s="814">
        <v>11717</v>
      </c>
      <c r="AC58" s="814">
        <v>2864</v>
      </c>
      <c r="AD58" s="814">
        <v>2643</v>
      </c>
      <c r="AE58" s="814" t="s">
        <v>465</v>
      </c>
      <c r="AF58" s="814">
        <v>221</v>
      </c>
      <c r="AG58" s="814">
        <v>42282</v>
      </c>
      <c r="AH58" s="814">
        <v>6236</v>
      </c>
      <c r="AI58" s="814" t="s">
        <v>465</v>
      </c>
      <c r="AJ58" s="814">
        <v>36046</v>
      </c>
      <c r="AK58" s="814">
        <v>2308</v>
      </c>
      <c r="AL58" s="814">
        <v>2308</v>
      </c>
      <c r="AM58" s="814" t="s">
        <v>465</v>
      </c>
      <c r="AN58" s="814">
        <v>194947</v>
      </c>
      <c r="AO58" s="814">
        <v>166380</v>
      </c>
      <c r="AP58" s="814">
        <v>28567</v>
      </c>
      <c r="AQ58" s="814">
        <v>163524</v>
      </c>
      <c r="AR58" s="814">
        <v>142363</v>
      </c>
      <c r="AS58" s="814">
        <v>21161</v>
      </c>
      <c r="AT58" s="814">
        <v>31423</v>
      </c>
      <c r="AU58" s="814">
        <v>23496</v>
      </c>
      <c r="AV58" s="814">
        <v>860121</v>
      </c>
      <c r="AW58" s="814">
        <v>500789</v>
      </c>
      <c r="AX58" s="814">
        <v>214514</v>
      </c>
      <c r="AY58" s="814">
        <v>144818</v>
      </c>
      <c r="AZ58" s="814">
        <v>139850</v>
      </c>
      <c r="BA58" s="814">
        <v>131135</v>
      </c>
      <c r="BB58" s="814">
        <v>8715</v>
      </c>
      <c r="BC58" s="814">
        <v>720271</v>
      </c>
      <c r="BD58" s="814">
        <v>468</v>
      </c>
      <c r="BE58" s="814">
        <v>5676</v>
      </c>
      <c r="BF58" s="814">
        <v>726415</v>
      </c>
      <c r="BG58" s="814">
        <v>22185</v>
      </c>
      <c r="BH58" s="814">
        <v>4029</v>
      </c>
      <c r="BI58" s="814">
        <v>752629</v>
      </c>
      <c r="BJ58" s="815">
        <v>28</v>
      </c>
    </row>
    <row r="59" spans="1:62">
      <c r="A59" s="1289" t="s">
        <v>527</v>
      </c>
      <c r="B59" s="1289"/>
      <c r="C59" s="813">
        <v>29</v>
      </c>
      <c r="D59" s="814">
        <v>750871</v>
      </c>
      <c r="E59" s="814">
        <v>21462</v>
      </c>
      <c r="F59" s="814">
        <v>21462</v>
      </c>
      <c r="G59" s="814" t="s">
        <v>465</v>
      </c>
      <c r="H59" s="814">
        <v>423344</v>
      </c>
      <c r="I59" s="814">
        <v>369262</v>
      </c>
      <c r="J59" s="814">
        <v>459</v>
      </c>
      <c r="K59" s="814">
        <v>54082</v>
      </c>
      <c r="L59" s="814">
        <v>14554</v>
      </c>
      <c r="M59" s="814">
        <v>14542</v>
      </c>
      <c r="N59" s="814">
        <v>12</v>
      </c>
      <c r="O59" s="814">
        <v>31278</v>
      </c>
      <c r="P59" s="814">
        <v>31278</v>
      </c>
      <c r="Q59" s="814" t="s">
        <v>465</v>
      </c>
      <c r="R59" s="814">
        <v>1129</v>
      </c>
      <c r="S59" s="814">
        <v>1129</v>
      </c>
      <c r="T59" s="814" t="s">
        <v>465</v>
      </c>
      <c r="U59" s="814">
        <v>26874</v>
      </c>
      <c r="V59" s="814">
        <v>13858</v>
      </c>
      <c r="W59" s="814">
        <v>8988</v>
      </c>
      <c r="X59" s="814">
        <v>143975</v>
      </c>
      <c r="Y59" s="814">
        <v>15567</v>
      </c>
      <c r="Z59" s="814">
        <v>4847</v>
      </c>
      <c r="AA59" s="814" t="s">
        <v>465</v>
      </c>
      <c r="AB59" s="814">
        <v>10720</v>
      </c>
      <c r="AC59" s="814">
        <v>6121</v>
      </c>
      <c r="AD59" s="814">
        <v>3500</v>
      </c>
      <c r="AE59" s="814" t="s">
        <v>465</v>
      </c>
      <c r="AF59" s="814">
        <v>2621</v>
      </c>
      <c r="AG59" s="814">
        <v>39950</v>
      </c>
      <c r="AH59" s="814">
        <v>23604</v>
      </c>
      <c r="AI59" s="814" t="s">
        <v>465</v>
      </c>
      <c r="AJ59" s="814">
        <v>16346</v>
      </c>
      <c r="AK59" s="814">
        <v>3771</v>
      </c>
      <c r="AL59" s="814">
        <v>3724</v>
      </c>
      <c r="AM59" s="814">
        <v>47</v>
      </c>
      <c r="AN59" s="814">
        <v>173798</v>
      </c>
      <c r="AO59" s="814">
        <v>148263</v>
      </c>
      <c r="AP59" s="814">
        <v>25535</v>
      </c>
      <c r="AQ59" s="814">
        <v>158780</v>
      </c>
      <c r="AR59" s="814">
        <v>134770</v>
      </c>
      <c r="AS59" s="814">
        <v>24010</v>
      </c>
      <c r="AT59" s="814">
        <v>15018</v>
      </c>
      <c r="AU59" s="814">
        <v>11077</v>
      </c>
      <c r="AV59" s="814">
        <v>924669</v>
      </c>
      <c r="AW59" s="814">
        <v>548144</v>
      </c>
      <c r="AX59" s="814">
        <v>202816</v>
      </c>
      <c r="AY59" s="814">
        <v>173709</v>
      </c>
      <c r="AZ59" s="814">
        <v>154321</v>
      </c>
      <c r="BA59" s="814">
        <v>142303</v>
      </c>
      <c r="BB59" s="814">
        <v>12018</v>
      </c>
      <c r="BC59" s="814">
        <v>770348</v>
      </c>
      <c r="BD59" s="814">
        <v>2047</v>
      </c>
      <c r="BE59" s="814">
        <v>5947</v>
      </c>
      <c r="BF59" s="814">
        <v>778342</v>
      </c>
      <c r="BG59" s="814">
        <v>23583</v>
      </c>
      <c r="BH59" s="814">
        <v>5956</v>
      </c>
      <c r="BI59" s="814">
        <v>807881</v>
      </c>
      <c r="BJ59" s="815">
        <v>29</v>
      </c>
    </row>
    <row r="60" spans="1:62">
      <c r="A60" s="756"/>
      <c r="B60" s="817"/>
      <c r="C60" s="818"/>
      <c r="D60" s="760"/>
      <c r="E60" s="760"/>
      <c r="F60" s="760"/>
      <c r="G60" s="760"/>
      <c r="H60" s="760"/>
      <c r="I60" s="760"/>
      <c r="J60" s="760"/>
      <c r="K60" s="760"/>
      <c r="L60" s="760"/>
      <c r="M60" s="760"/>
      <c r="N60" s="760"/>
      <c r="O60" s="760"/>
      <c r="P60" s="760"/>
      <c r="Q60" s="819"/>
      <c r="R60" s="760"/>
      <c r="S60" s="760"/>
      <c r="T60" s="760"/>
      <c r="U60" s="760"/>
      <c r="V60" s="760"/>
      <c r="W60" s="780"/>
      <c r="X60" s="780"/>
      <c r="Y60" s="780"/>
      <c r="Z60" s="780"/>
      <c r="AA60" s="820"/>
      <c r="AB60" s="780"/>
      <c r="AC60" s="780"/>
      <c r="AD60" s="780"/>
      <c r="AE60" s="820"/>
      <c r="AF60" s="780"/>
      <c r="AG60" s="780"/>
      <c r="AH60" s="780"/>
      <c r="AI60" s="820"/>
      <c r="AJ60" s="780"/>
      <c r="AK60" s="780"/>
      <c r="AL60" s="780"/>
      <c r="AM60" s="780"/>
      <c r="AN60" s="780"/>
      <c r="AO60" s="780"/>
      <c r="AP60" s="780"/>
      <c r="AQ60" s="780"/>
      <c r="AR60" s="780"/>
      <c r="AS60" s="821"/>
      <c r="AT60" s="821"/>
      <c r="AU60" s="821"/>
      <c r="AV60" s="821"/>
      <c r="AW60" s="821"/>
      <c r="AX60" s="821"/>
      <c r="AY60" s="821"/>
      <c r="AZ60" s="821"/>
      <c r="BA60" s="821"/>
      <c r="BB60" s="821"/>
      <c r="BC60" s="821"/>
      <c r="BD60" s="821"/>
      <c r="BE60" s="821"/>
      <c r="BF60" s="821"/>
      <c r="BG60" s="821"/>
      <c r="BH60" s="821"/>
      <c r="BI60" s="821"/>
      <c r="BJ60" s="787"/>
    </row>
    <row r="61" spans="1:62">
      <c r="A61" s="822"/>
      <c r="B61" s="791"/>
      <c r="C61" s="823"/>
      <c r="D61" s="793"/>
      <c r="E61" s="793"/>
      <c r="F61" s="793"/>
      <c r="G61" s="793"/>
      <c r="H61" s="793"/>
      <c r="I61" s="793"/>
      <c r="J61" s="793"/>
      <c r="K61" s="793"/>
      <c r="L61" s="793"/>
      <c r="M61" s="793"/>
      <c r="N61" s="793"/>
      <c r="O61" s="793"/>
      <c r="P61" s="793"/>
      <c r="Q61" s="824"/>
      <c r="R61" s="793"/>
      <c r="S61" s="793"/>
      <c r="T61" s="793"/>
      <c r="U61" s="793"/>
      <c r="V61" s="793"/>
      <c r="W61" s="825"/>
      <c r="X61" s="825"/>
      <c r="Y61" s="825"/>
      <c r="Z61" s="825"/>
      <c r="AA61" s="826"/>
      <c r="AB61" s="825"/>
      <c r="AC61" s="825"/>
      <c r="AD61" s="825"/>
      <c r="AE61" s="826"/>
      <c r="AF61" s="825"/>
      <c r="AG61" s="825"/>
      <c r="AH61" s="825"/>
      <c r="AI61" s="826"/>
      <c r="AJ61" s="825"/>
      <c r="AK61" s="825"/>
      <c r="AL61" s="825"/>
      <c r="AM61" s="825"/>
      <c r="AN61" s="825"/>
      <c r="AO61" s="825"/>
      <c r="AP61" s="825"/>
      <c r="AQ61" s="825"/>
      <c r="AR61" s="825"/>
      <c r="AS61" s="793"/>
      <c r="AT61" s="793"/>
      <c r="AU61" s="793"/>
      <c r="AV61" s="793"/>
      <c r="AW61" s="793"/>
      <c r="AX61" s="793"/>
      <c r="AY61" s="793"/>
      <c r="AZ61" s="793"/>
      <c r="BA61" s="793"/>
      <c r="BB61" s="793"/>
      <c r="BC61" s="793"/>
      <c r="BD61" s="793"/>
      <c r="BE61" s="793"/>
      <c r="BF61" s="793"/>
      <c r="BG61" s="793"/>
      <c r="BH61" s="793"/>
      <c r="BI61" s="793"/>
      <c r="BJ61" s="827"/>
    </row>
    <row r="62" spans="1:62">
      <c r="A62" s="756"/>
      <c r="B62" s="756"/>
      <c r="C62" s="756"/>
      <c r="D62" s="809"/>
      <c r="E62" s="809"/>
      <c r="F62" s="809"/>
      <c r="G62" s="809"/>
      <c r="H62" s="809"/>
      <c r="I62" s="809"/>
      <c r="J62" s="809"/>
      <c r="K62" s="809"/>
      <c r="L62" s="809"/>
      <c r="M62" s="809"/>
      <c r="N62" s="809"/>
      <c r="O62" s="809"/>
      <c r="P62" s="809"/>
      <c r="Q62" s="828"/>
      <c r="R62" s="809"/>
      <c r="S62" s="809"/>
      <c r="T62" s="809"/>
      <c r="U62" s="809"/>
      <c r="V62" s="809"/>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60"/>
      <c r="AT62" s="760"/>
      <c r="AU62" s="760"/>
      <c r="AV62" s="760"/>
      <c r="AW62" s="760"/>
      <c r="AX62" s="760"/>
      <c r="AY62" s="760"/>
      <c r="AZ62" s="760"/>
      <c r="BA62" s="760"/>
      <c r="BB62" s="760"/>
      <c r="BC62" s="760"/>
      <c r="BD62" s="760"/>
      <c r="BE62" s="760"/>
      <c r="BF62" s="760"/>
      <c r="BG62" s="760"/>
      <c r="BH62" s="760"/>
      <c r="BI62" s="760"/>
      <c r="BJ62" s="756"/>
    </row>
    <row r="64" spans="1:62" ht="18.75">
      <c r="A64" s="768" t="s">
        <v>512</v>
      </c>
      <c r="B64" s="768"/>
      <c r="C64" s="768"/>
      <c r="D64" s="768"/>
      <c r="E64" s="829"/>
      <c r="F64" s="829"/>
      <c r="G64" s="829"/>
      <c r="H64" s="829"/>
      <c r="I64" s="829"/>
      <c r="J64" s="829"/>
      <c r="K64" s="756"/>
      <c r="L64" s="756"/>
      <c r="M64" s="756"/>
      <c r="N64" s="756"/>
      <c r="O64" s="768"/>
      <c r="P64" s="768"/>
      <c r="Q64" s="768"/>
      <c r="R64" s="768"/>
      <c r="S64" s="768"/>
      <c r="T64" s="768"/>
      <c r="U64" s="829"/>
      <c r="V64" s="829"/>
      <c r="W64" s="829"/>
    </row>
    <row r="65" spans="1:23" ht="18.75">
      <c r="A65" s="769"/>
      <c r="B65" s="769"/>
      <c r="C65" s="769"/>
      <c r="D65" s="769"/>
      <c r="E65" s="829"/>
      <c r="F65" s="829"/>
      <c r="G65" s="829"/>
      <c r="H65" s="829"/>
      <c r="I65" s="829"/>
      <c r="J65" s="829"/>
      <c r="K65" s="756"/>
      <c r="L65" s="756"/>
      <c r="M65" s="756"/>
      <c r="N65" s="756"/>
      <c r="O65" s="768"/>
      <c r="P65" s="768"/>
      <c r="Q65" s="768"/>
      <c r="R65" s="768"/>
      <c r="S65" s="768"/>
      <c r="T65" s="829"/>
      <c r="U65" s="829"/>
      <c r="V65" s="829"/>
      <c r="W65" s="829"/>
    </row>
    <row r="66" spans="1:23" ht="17.25">
      <c r="A66" s="830" t="s">
        <v>528</v>
      </c>
      <c r="B66" s="770"/>
      <c r="C66" s="770"/>
      <c r="D66" s="756"/>
      <c r="E66" s="831"/>
      <c r="F66" s="756"/>
      <c r="G66" s="770"/>
      <c r="H66" s="770"/>
      <c r="I66" s="770"/>
      <c r="J66" s="770"/>
      <c r="K66" s="756"/>
      <c r="L66" s="756"/>
      <c r="M66" s="756"/>
      <c r="N66" s="756"/>
      <c r="O66" s="770"/>
      <c r="P66" s="770"/>
      <c r="Q66" s="770"/>
      <c r="R66" s="770"/>
      <c r="S66" s="770"/>
      <c r="T66" s="770"/>
      <c r="U66" s="756"/>
      <c r="V66" s="756"/>
      <c r="W66" s="756"/>
    </row>
    <row r="67" spans="1:23">
      <c r="A67" s="782"/>
      <c r="B67" s="782"/>
      <c r="C67" s="782"/>
      <c r="D67" s="782"/>
      <c r="E67" s="764"/>
      <c r="F67" s="782"/>
      <c r="G67" s="782"/>
      <c r="H67" s="782"/>
      <c r="I67" s="782"/>
      <c r="J67" s="782"/>
      <c r="K67" s="764"/>
      <c r="L67" s="764"/>
      <c r="M67" s="764"/>
      <c r="N67" s="764"/>
      <c r="O67" s="782"/>
      <c r="P67" s="782"/>
      <c r="Q67" s="782"/>
      <c r="R67" s="782"/>
      <c r="S67" s="782"/>
      <c r="T67" s="782"/>
      <c r="U67" s="832"/>
      <c r="V67" s="833"/>
      <c r="W67" s="833"/>
    </row>
    <row r="68" spans="1:23" ht="14.25" thickBot="1">
      <c r="A68" s="834" t="s">
        <v>529</v>
      </c>
      <c r="B68" s="834"/>
      <c r="C68" s="834"/>
      <c r="D68" s="834"/>
      <c r="E68" s="834"/>
      <c r="F68" s="834"/>
      <c r="G68" s="834"/>
      <c r="H68" s="834"/>
      <c r="I68" s="834"/>
      <c r="J68" s="835"/>
      <c r="K68" s="764"/>
      <c r="L68" s="764"/>
      <c r="M68" s="764"/>
      <c r="N68" s="764"/>
      <c r="O68" s="836"/>
      <c r="P68" s="835"/>
      <c r="Q68" s="835"/>
      <c r="R68" s="835"/>
      <c r="S68" s="835"/>
      <c r="T68" s="835"/>
      <c r="U68" s="837"/>
      <c r="V68" s="838"/>
      <c r="W68" s="838"/>
    </row>
    <row r="69" spans="1:23" ht="14.25" thickTop="1">
      <c r="A69" s="839"/>
      <c r="B69" s="764"/>
      <c r="C69" s="840"/>
      <c r="D69" s="764"/>
      <c r="E69" s="764"/>
      <c r="F69" s="782"/>
      <c r="G69" s="1345" t="s">
        <v>530</v>
      </c>
      <c r="H69" s="1348" t="s">
        <v>531</v>
      </c>
      <c r="I69" s="1358" t="s">
        <v>532</v>
      </c>
      <c r="J69" s="1359"/>
      <c r="K69" s="1359"/>
      <c r="L69" s="1359"/>
      <c r="M69" s="1359"/>
      <c r="N69" s="1359"/>
      <c r="O69" s="1359"/>
      <c r="P69" s="1359"/>
      <c r="Q69" s="1359"/>
      <c r="R69" s="1359"/>
      <c r="S69" s="1360"/>
      <c r="T69" s="1358" t="s">
        <v>533</v>
      </c>
      <c r="U69" s="1359"/>
      <c r="V69" s="1360"/>
      <c r="W69" s="782"/>
    </row>
    <row r="70" spans="1:23">
      <c r="A70" s="764"/>
      <c r="B70" s="1344" t="s">
        <v>516</v>
      </c>
      <c r="C70" s="1344"/>
      <c r="D70" s="1344"/>
      <c r="E70" s="801"/>
      <c r="F70" s="782"/>
      <c r="G70" s="1346"/>
      <c r="H70" s="1349"/>
      <c r="I70" s="1361" t="s">
        <v>474</v>
      </c>
      <c r="J70" s="1354" t="s">
        <v>534</v>
      </c>
      <c r="K70" s="1354"/>
      <c r="L70" s="1354"/>
      <c r="M70" s="1354"/>
      <c r="N70" s="1354"/>
      <c r="O70" s="1354"/>
      <c r="P70" s="1351" t="s">
        <v>535</v>
      </c>
      <c r="Q70" s="1352"/>
      <c r="R70" s="1353" t="s">
        <v>536</v>
      </c>
      <c r="S70" s="1354"/>
      <c r="T70" s="1354" t="s">
        <v>474</v>
      </c>
      <c r="U70" s="1354" t="s">
        <v>537</v>
      </c>
      <c r="V70" s="1354"/>
      <c r="W70" s="841"/>
    </row>
    <row r="71" spans="1:23">
      <c r="A71" s="832"/>
      <c r="B71" s="1344"/>
      <c r="C71" s="1344"/>
      <c r="D71" s="1344"/>
      <c r="E71" s="801"/>
      <c r="F71" s="782"/>
      <c r="G71" s="1346"/>
      <c r="H71" s="1349"/>
      <c r="I71" s="1361"/>
      <c r="J71" s="1353" t="s">
        <v>538</v>
      </c>
      <c r="K71" s="1353" t="s">
        <v>539</v>
      </c>
      <c r="L71" s="1363" t="s">
        <v>540</v>
      </c>
      <c r="M71" s="1364"/>
      <c r="N71" s="1353" t="s">
        <v>541</v>
      </c>
      <c r="O71" s="1353" t="s">
        <v>542</v>
      </c>
      <c r="P71" s="764"/>
      <c r="Q71" s="1355" t="s">
        <v>543</v>
      </c>
      <c r="R71" s="1346"/>
      <c r="S71" s="1356" t="s">
        <v>544</v>
      </c>
      <c r="T71" s="1354"/>
      <c r="U71" s="1354" t="s">
        <v>543</v>
      </c>
      <c r="V71" s="1354" t="s">
        <v>545</v>
      </c>
      <c r="W71" s="782"/>
    </row>
    <row r="72" spans="1:23" ht="21">
      <c r="A72" s="842"/>
      <c r="B72" s="791"/>
      <c r="C72" s="843"/>
      <c r="D72" s="791"/>
      <c r="E72" s="791"/>
      <c r="F72" s="844"/>
      <c r="G72" s="1347"/>
      <c r="H72" s="1350"/>
      <c r="I72" s="1362"/>
      <c r="J72" s="1350"/>
      <c r="K72" s="1350"/>
      <c r="L72" s="845"/>
      <c r="M72" s="846" t="s">
        <v>546</v>
      </c>
      <c r="N72" s="1350"/>
      <c r="O72" s="1350"/>
      <c r="P72" s="847"/>
      <c r="Q72" s="1355"/>
      <c r="R72" s="1347"/>
      <c r="S72" s="1357"/>
      <c r="T72" s="1354"/>
      <c r="U72" s="1354"/>
      <c r="V72" s="1354"/>
      <c r="W72" s="848"/>
    </row>
    <row r="73" spans="1:23">
      <c r="A73" s="839"/>
      <c r="B73" s="764"/>
      <c r="C73" s="840"/>
      <c r="D73" s="764"/>
      <c r="E73" s="764"/>
      <c r="F73" s="782"/>
      <c r="G73" s="849"/>
      <c r="H73" s="799"/>
      <c r="I73" s="799"/>
      <c r="J73" s="799"/>
      <c r="K73" s="799"/>
      <c r="L73" s="850"/>
      <c r="M73" s="799"/>
      <c r="N73" s="799"/>
      <c r="O73" s="850"/>
      <c r="P73" s="801"/>
      <c r="Q73" s="851"/>
      <c r="R73" s="851"/>
      <c r="S73" s="799"/>
      <c r="T73" s="799"/>
      <c r="U73" s="799"/>
      <c r="V73" s="799"/>
      <c r="W73" s="852"/>
    </row>
    <row r="74" spans="1:23">
      <c r="A74" s="839"/>
      <c r="B74" s="764"/>
      <c r="C74" s="840"/>
      <c r="D74" s="764" t="s">
        <v>517</v>
      </c>
      <c r="E74" s="764"/>
      <c r="F74" s="853"/>
      <c r="G74" s="788">
        <v>1</v>
      </c>
      <c r="H74" s="778" t="s">
        <v>547</v>
      </c>
      <c r="I74" s="778" t="s">
        <v>548</v>
      </c>
      <c r="J74" s="778" t="s">
        <v>549</v>
      </c>
      <c r="K74" s="778" t="s">
        <v>550</v>
      </c>
      <c r="L74" s="778" t="s">
        <v>551</v>
      </c>
      <c r="M74" s="778" t="s">
        <v>552</v>
      </c>
      <c r="N74" s="778" t="s">
        <v>553</v>
      </c>
      <c r="O74" s="778" t="s">
        <v>554</v>
      </c>
      <c r="P74" s="778" t="s">
        <v>555</v>
      </c>
      <c r="Q74" s="778" t="s">
        <v>556</v>
      </c>
      <c r="R74" s="778" t="s">
        <v>557</v>
      </c>
      <c r="S74" s="778" t="s">
        <v>558</v>
      </c>
      <c r="T74" s="778" t="s">
        <v>559</v>
      </c>
      <c r="U74" s="778" t="s">
        <v>560</v>
      </c>
      <c r="V74" s="778" t="s">
        <v>561</v>
      </c>
      <c r="W74" s="841"/>
    </row>
    <row r="75" spans="1:23">
      <c r="A75" s="839"/>
      <c r="B75" s="764"/>
      <c r="C75" s="840"/>
      <c r="D75" s="764"/>
      <c r="E75" s="764"/>
      <c r="F75" s="853"/>
      <c r="G75" s="854" t="s">
        <v>562</v>
      </c>
      <c r="H75" s="854" t="s">
        <v>563</v>
      </c>
      <c r="I75" s="854" t="s">
        <v>564</v>
      </c>
      <c r="J75" s="854" t="s">
        <v>564</v>
      </c>
      <c r="K75" s="854" t="s">
        <v>564</v>
      </c>
      <c r="L75" s="854" t="s">
        <v>564</v>
      </c>
      <c r="M75" s="854" t="s">
        <v>564</v>
      </c>
      <c r="N75" s="854" t="s">
        <v>564</v>
      </c>
      <c r="O75" s="854" t="s">
        <v>564</v>
      </c>
      <c r="P75" s="854" t="s">
        <v>564</v>
      </c>
      <c r="Q75" s="854" t="s">
        <v>564</v>
      </c>
      <c r="R75" s="854" t="s">
        <v>564</v>
      </c>
      <c r="S75" s="854" t="s">
        <v>564</v>
      </c>
      <c r="T75" s="854" t="s">
        <v>565</v>
      </c>
      <c r="U75" s="854" t="s">
        <v>565</v>
      </c>
      <c r="V75" s="854" t="s">
        <v>565</v>
      </c>
      <c r="W75" s="841"/>
    </row>
    <row r="76" spans="1:23">
      <c r="A76" s="756"/>
      <c r="B76" s="756"/>
      <c r="C76" s="756"/>
      <c r="D76" s="756"/>
      <c r="E76" s="756"/>
      <c r="F76" s="853"/>
      <c r="G76" s="855"/>
      <c r="H76" s="855"/>
      <c r="I76" s="855"/>
      <c r="J76" s="855"/>
      <c r="K76" s="855"/>
      <c r="L76" s="855"/>
      <c r="M76" s="855"/>
      <c r="N76" s="855"/>
      <c r="O76" s="855"/>
      <c r="P76" s="855"/>
      <c r="Q76" s="855"/>
      <c r="R76" s="855"/>
      <c r="S76" s="855"/>
      <c r="T76" s="855"/>
      <c r="U76" s="855"/>
      <c r="V76" s="855"/>
      <c r="W76" s="856"/>
    </row>
    <row r="77" spans="1:23">
      <c r="A77" s="855"/>
      <c r="B77" s="1289" t="s">
        <v>566</v>
      </c>
      <c r="C77" s="1289"/>
      <c r="D77" s="1289"/>
      <c r="E77" s="857"/>
      <c r="F77" s="813"/>
      <c r="G77" s="858"/>
      <c r="H77" s="780"/>
      <c r="I77" s="780"/>
      <c r="J77" s="780"/>
      <c r="K77" s="780"/>
      <c r="L77" s="780"/>
      <c r="M77" s="780"/>
      <c r="N77" s="780"/>
      <c r="O77" s="780"/>
      <c r="P77" s="780"/>
      <c r="Q77" s="780"/>
      <c r="R77" s="780"/>
      <c r="S77" s="780"/>
      <c r="T77" s="859"/>
      <c r="U77" s="859"/>
      <c r="V77" s="859"/>
      <c r="W77" s="815"/>
    </row>
    <row r="78" spans="1:23">
      <c r="A78" s="763"/>
      <c r="B78" s="763"/>
      <c r="C78" s="1289" t="s">
        <v>567</v>
      </c>
      <c r="D78" s="1289"/>
      <c r="E78" s="857"/>
      <c r="F78" s="813">
        <v>1</v>
      </c>
      <c r="G78" s="860">
        <v>1498.6</v>
      </c>
      <c r="H78" s="814">
        <v>4562</v>
      </c>
      <c r="I78" s="814">
        <v>43158</v>
      </c>
      <c r="J78" s="814">
        <v>35531</v>
      </c>
      <c r="K78" s="814">
        <v>3829</v>
      </c>
      <c r="L78" s="814">
        <v>14730</v>
      </c>
      <c r="M78" s="814">
        <v>7295</v>
      </c>
      <c r="N78" s="814">
        <v>7929</v>
      </c>
      <c r="O78" s="814">
        <v>9043</v>
      </c>
      <c r="P78" s="814">
        <v>2338</v>
      </c>
      <c r="Q78" s="814">
        <v>2163</v>
      </c>
      <c r="R78" s="814">
        <v>5289</v>
      </c>
      <c r="S78" s="814">
        <v>3377</v>
      </c>
      <c r="T78" s="861">
        <v>1.31</v>
      </c>
      <c r="U78" s="861">
        <v>1.2000000000000002</v>
      </c>
      <c r="V78" s="861">
        <v>0.11</v>
      </c>
      <c r="W78" s="815">
        <v>1</v>
      </c>
    </row>
    <row r="79" spans="1:23">
      <c r="A79" s="855"/>
      <c r="B79" s="763"/>
      <c r="C79" s="763"/>
      <c r="D79" s="763"/>
      <c r="E79" s="857"/>
      <c r="F79" s="813"/>
      <c r="G79" s="814"/>
      <c r="H79" s="814"/>
      <c r="I79" s="814"/>
      <c r="J79" s="814"/>
      <c r="K79" s="814"/>
      <c r="L79" s="814"/>
      <c r="M79" s="814"/>
      <c r="N79" s="814"/>
      <c r="O79" s="814"/>
      <c r="P79" s="814"/>
      <c r="Q79" s="814"/>
      <c r="R79" s="814"/>
      <c r="S79" s="814"/>
      <c r="T79" s="861"/>
      <c r="U79" s="861"/>
      <c r="V79" s="861"/>
      <c r="W79" s="815"/>
    </row>
    <row r="80" spans="1:23">
      <c r="A80" s="855"/>
      <c r="B80" s="1289" t="s">
        <v>568</v>
      </c>
      <c r="C80" s="1289"/>
      <c r="D80" s="1289"/>
      <c r="E80" s="857"/>
      <c r="F80" s="862"/>
      <c r="G80" s="863"/>
      <c r="H80" s="863"/>
      <c r="I80" s="863"/>
      <c r="J80" s="863"/>
      <c r="K80" s="863"/>
      <c r="L80" s="863"/>
      <c r="M80" s="863"/>
      <c r="N80" s="863"/>
      <c r="O80" s="863"/>
      <c r="P80" s="863"/>
      <c r="Q80" s="863"/>
      <c r="R80" s="863"/>
      <c r="S80" s="863"/>
      <c r="T80" s="864"/>
      <c r="U80" s="864"/>
      <c r="V80" s="864"/>
      <c r="W80" s="865"/>
    </row>
    <row r="81" spans="1:23">
      <c r="A81" s="866"/>
      <c r="B81" s="763"/>
      <c r="C81" s="1344" t="s">
        <v>569</v>
      </c>
      <c r="D81" s="1344"/>
      <c r="E81" s="857"/>
      <c r="F81" s="813">
        <v>2</v>
      </c>
      <c r="G81" s="860">
        <v>6179.1</v>
      </c>
      <c r="H81" s="814">
        <v>2774</v>
      </c>
      <c r="I81" s="814">
        <v>18347</v>
      </c>
      <c r="J81" s="814">
        <v>14150</v>
      </c>
      <c r="K81" s="814">
        <v>104</v>
      </c>
      <c r="L81" s="814">
        <v>5771</v>
      </c>
      <c r="M81" s="814">
        <v>2428</v>
      </c>
      <c r="N81" s="814">
        <v>3710</v>
      </c>
      <c r="O81" s="814">
        <v>4565</v>
      </c>
      <c r="P81" s="814">
        <v>1264</v>
      </c>
      <c r="Q81" s="814">
        <v>1192</v>
      </c>
      <c r="R81" s="814">
        <v>2933</v>
      </c>
      <c r="S81" s="814">
        <v>2183</v>
      </c>
      <c r="T81" s="861">
        <v>0.7</v>
      </c>
      <c r="U81" s="861">
        <v>0.66</v>
      </c>
      <c r="V81" s="861">
        <v>0.04</v>
      </c>
      <c r="W81" s="815">
        <v>2</v>
      </c>
    </row>
    <row r="82" spans="1:23">
      <c r="A82" s="866"/>
      <c r="B82" s="756"/>
      <c r="C82" s="866"/>
      <c r="D82" s="763"/>
      <c r="E82" s="763"/>
      <c r="F82" s="867"/>
      <c r="G82" s="756"/>
      <c r="H82" s="756"/>
      <c r="I82" s="756"/>
      <c r="J82" s="756"/>
      <c r="K82" s="756"/>
      <c r="L82" s="756"/>
      <c r="M82" s="756"/>
      <c r="N82" s="756"/>
      <c r="O82" s="756"/>
      <c r="P82" s="756"/>
      <c r="Q82" s="756"/>
      <c r="R82" s="756"/>
      <c r="S82" s="756"/>
      <c r="T82" s="756"/>
      <c r="U82" s="756"/>
      <c r="V82" s="756"/>
      <c r="W82" s="868"/>
    </row>
    <row r="83" spans="1:23">
      <c r="A83" s="869"/>
      <c r="B83" s="870"/>
      <c r="C83" s="871"/>
      <c r="D83" s="872"/>
      <c r="E83" s="872"/>
      <c r="F83" s="872"/>
      <c r="G83" s="872"/>
      <c r="H83" s="872"/>
      <c r="I83" s="872"/>
      <c r="J83" s="872"/>
      <c r="K83" s="872"/>
      <c r="L83" s="872"/>
      <c r="M83" s="872"/>
      <c r="N83" s="872"/>
      <c r="O83" s="872"/>
      <c r="P83" s="872"/>
      <c r="Q83" s="872"/>
      <c r="R83" s="872"/>
      <c r="S83" s="872"/>
      <c r="T83" s="872"/>
      <c r="U83" s="872"/>
      <c r="V83" s="872"/>
      <c r="W83" s="872"/>
    </row>
    <row r="84" spans="1:23">
      <c r="A84" s="873" t="s">
        <v>570</v>
      </c>
      <c r="B84" s="817"/>
      <c r="C84" s="874"/>
      <c r="D84" s="756"/>
      <c r="E84" s="763"/>
      <c r="F84" s="763"/>
      <c r="G84" s="756"/>
      <c r="H84" s="756"/>
      <c r="I84" s="756"/>
      <c r="J84" s="756"/>
      <c r="K84" s="756"/>
      <c r="L84" s="756"/>
      <c r="M84" s="756"/>
      <c r="N84" s="756"/>
      <c r="O84" s="756"/>
      <c r="P84" s="756"/>
      <c r="Q84" s="756"/>
      <c r="R84" s="756"/>
      <c r="S84" s="756"/>
      <c r="T84" s="756"/>
      <c r="U84" s="756"/>
      <c r="V84" s="756"/>
      <c r="W84" s="763"/>
    </row>
    <row r="85" spans="1:23">
      <c r="A85" s="873" t="s">
        <v>571</v>
      </c>
      <c r="B85" s="817"/>
      <c r="C85" s="875"/>
      <c r="D85" s="756"/>
      <c r="E85" s="857"/>
      <c r="F85" s="756"/>
      <c r="G85" s="876"/>
      <c r="H85" s="820"/>
      <c r="I85" s="820"/>
      <c r="J85" s="820"/>
      <c r="K85" s="820"/>
      <c r="L85" s="820"/>
      <c r="M85" s="820"/>
      <c r="N85" s="820"/>
      <c r="O85" s="820"/>
      <c r="P85" s="820"/>
      <c r="Q85" s="820"/>
      <c r="R85" s="820"/>
      <c r="S85" s="820"/>
      <c r="T85" s="877"/>
      <c r="U85" s="877"/>
      <c r="V85" s="877"/>
      <c r="W85" s="756"/>
    </row>
    <row r="86" spans="1:23">
      <c r="A86" s="873" t="s">
        <v>572</v>
      </c>
      <c r="B86" s="817"/>
      <c r="C86" s="875"/>
      <c r="D86" s="756"/>
      <c r="E86" s="857"/>
      <c r="F86" s="756"/>
      <c r="G86" s="876"/>
      <c r="H86" s="820"/>
      <c r="I86" s="820"/>
      <c r="J86" s="820"/>
      <c r="K86" s="820"/>
      <c r="L86" s="820"/>
      <c r="M86" s="820"/>
      <c r="N86" s="820"/>
      <c r="O86" s="820"/>
      <c r="P86" s="820"/>
      <c r="Q86" s="820"/>
      <c r="R86" s="820"/>
      <c r="S86" s="820"/>
      <c r="T86" s="877"/>
      <c r="U86" s="877"/>
      <c r="V86" s="877"/>
      <c r="W86" s="782"/>
    </row>
    <row r="87" spans="1:23">
      <c r="A87" s="873" t="s">
        <v>573</v>
      </c>
      <c r="B87" s="763"/>
      <c r="C87" s="756"/>
      <c r="D87" s="756"/>
      <c r="E87" s="756"/>
      <c r="F87" s="756"/>
      <c r="G87" s="756"/>
      <c r="H87" s="756"/>
      <c r="I87" s="756"/>
      <c r="J87" s="756"/>
      <c r="K87" s="756"/>
      <c r="L87" s="756"/>
      <c r="M87" s="756"/>
      <c r="N87" s="756"/>
      <c r="O87" s="756"/>
      <c r="P87" s="756"/>
      <c r="Q87" s="756"/>
      <c r="R87" s="756"/>
      <c r="S87" s="756"/>
      <c r="T87" s="756"/>
      <c r="U87" s="756"/>
      <c r="V87" s="756"/>
      <c r="W87" s="756"/>
    </row>
    <row r="88" spans="1:23">
      <c r="A88" s="873" t="s">
        <v>574</v>
      </c>
      <c r="B88" s="763"/>
      <c r="C88" s="756"/>
      <c r="D88" s="756"/>
      <c r="E88" s="756"/>
      <c r="F88" s="756"/>
      <c r="G88" s="756"/>
      <c r="H88" s="756"/>
      <c r="I88" s="756"/>
      <c r="J88" s="756"/>
      <c r="K88" s="756"/>
      <c r="L88" s="756"/>
      <c r="M88" s="756"/>
      <c r="N88" s="756"/>
      <c r="O88" s="756"/>
      <c r="P88" s="756"/>
      <c r="Q88" s="756"/>
      <c r="R88" s="756"/>
      <c r="S88" s="756"/>
      <c r="T88" s="756"/>
      <c r="U88" s="756"/>
      <c r="V88" s="756"/>
      <c r="W88" s="756"/>
    </row>
    <row r="89" spans="1:23">
      <c r="A89" s="873" t="s">
        <v>575</v>
      </c>
      <c r="B89" s="756"/>
      <c r="C89" s="756"/>
      <c r="D89" s="756"/>
      <c r="E89" s="756"/>
      <c r="F89" s="756"/>
      <c r="G89" s="756"/>
      <c r="H89" s="756"/>
      <c r="I89" s="756"/>
      <c r="J89" s="756"/>
      <c r="K89" s="756"/>
      <c r="L89" s="756"/>
      <c r="M89" s="756"/>
      <c r="N89" s="756"/>
      <c r="O89" s="756"/>
      <c r="P89" s="756"/>
      <c r="Q89" s="756"/>
      <c r="R89" s="756"/>
      <c r="S89" s="756"/>
      <c r="T89" s="756"/>
      <c r="U89" s="756"/>
      <c r="V89" s="756"/>
      <c r="W89" s="756"/>
    </row>
  </sheetData>
  <mergeCells count="109">
    <mergeCell ref="T69:V69"/>
    <mergeCell ref="B70:D71"/>
    <mergeCell ref="I70:I72"/>
    <mergeCell ref="U70:V70"/>
    <mergeCell ref="J71:J72"/>
    <mergeCell ref="K71:K72"/>
    <mergeCell ref="L71:M71"/>
    <mergeCell ref="N71:N72"/>
    <mergeCell ref="O71:O72"/>
    <mergeCell ref="V71:V72"/>
    <mergeCell ref="U71:U72"/>
    <mergeCell ref="T70:T72"/>
    <mergeCell ref="B77:D77"/>
    <mergeCell ref="B80:D80"/>
    <mergeCell ref="C81:D81"/>
    <mergeCell ref="G69:G72"/>
    <mergeCell ref="H69:H72"/>
    <mergeCell ref="P70:Q70"/>
    <mergeCell ref="R70:S70"/>
    <mergeCell ref="Q71:Q72"/>
    <mergeCell ref="R71:R72"/>
    <mergeCell ref="S71:S72"/>
    <mergeCell ref="J70:O70"/>
    <mergeCell ref="C78:D78"/>
    <mergeCell ref="I69:S69"/>
    <mergeCell ref="AZ1:BD1"/>
    <mergeCell ref="A5:J5"/>
    <mergeCell ref="D6:AM6"/>
    <mergeCell ref="AN6:AU6"/>
    <mergeCell ref="AV6:AY6"/>
    <mergeCell ref="AZ6:BB6"/>
    <mergeCell ref="BC6:BC9"/>
    <mergeCell ref="BD6:BD9"/>
    <mergeCell ref="R7:T7"/>
    <mergeCell ref="U7:U9"/>
    <mergeCell ref="AH8:AH9"/>
    <mergeCell ref="BA7:BA9"/>
    <mergeCell ref="BB7:BB9"/>
    <mergeCell ref="E8:E9"/>
    <mergeCell ref="F8:F9"/>
    <mergeCell ref="G8:G9"/>
    <mergeCell ref="H8:H9"/>
    <mergeCell ref="I8:J8"/>
    <mergeCell ref="K8:K9"/>
    <mergeCell ref="L8:L9"/>
    <mergeCell ref="M8:M9"/>
    <mergeCell ref="N8:N9"/>
    <mergeCell ref="AN7:AN9"/>
    <mergeCell ref="AO7:AO9"/>
    <mergeCell ref="BI6:BI9"/>
    <mergeCell ref="X7:X9"/>
    <mergeCell ref="Y7:AB7"/>
    <mergeCell ref="AC7:AF7"/>
    <mergeCell ref="AG7:AJ7"/>
    <mergeCell ref="Y8:Y9"/>
    <mergeCell ref="AT7:AU7"/>
    <mergeCell ref="AR8:AR9"/>
    <mergeCell ref="AS8:AS9"/>
    <mergeCell ref="AU8:AU9"/>
    <mergeCell ref="Z8:Z9"/>
    <mergeCell ref="AA8:AA9"/>
    <mergeCell ref="AB8:AB9"/>
    <mergeCell ref="AC8:AC9"/>
    <mergeCell ref="AK7:AM7"/>
    <mergeCell ref="BE6:BE9"/>
    <mergeCell ref="BF6:BF9"/>
    <mergeCell ref="BG6:BG9"/>
    <mergeCell ref="BH6:BH9"/>
    <mergeCell ref="AQ8:AQ9"/>
    <mergeCell ref="AD8:AD9"/>
    <mergeCell ref="AE8:AE9"/>
    <mergeCell ref="AF8:AF9"/>
    <mergeCell ref="AG8:AG9"/>
    <mergeCell ref="AP7:AP9"/>
    <mergeCell ref="AQ7:AS7"/>
    <mergeCell ref="AM8:AM9"/>
    <mergeCell ref="AV7:AV9"/>
    <mergeCell ref="AW7:AW9"/>
    <mergeCell ref="AX7:AX9"/>
    <mergeCell ref="AY7:AY9"/>
    <mergeCell ref="AZ7:AZ9"/>
    <mergeCell ref="AI8:AI9"/>
    <mergeCell ref="AJ8:AJ9"/>
    <mergeCell ref="AK8:AK9"/>
    <mergeCell ref="AL8:AL9"/>
    <mergeCell ref="O8:O9"/>
    <mergeCell ref="P8:P9"/>
    <mergeCell ref="Q8:Q9"/>
    <mergeCell ref="R8:R9"/>
    <mergeCell ref="S8:S9"/>
    <mergeCell ref="V7:V9"/>
    <mergeCell ref="W7:W9"/>
    <mergeCell ref="T8:T9"/>
    <mergeCell ref="D7:D9"/>
    <mergeCell ref="E7:G7"/>
    <mergeCell ref="H7:K7"/>
    <mergeCell ref="L7:N7"/>
    <mergeCell ref="O7:Q7"/>
    <mergeCell ref="A56:B56"/>
    <mergeCell ref="A57:B57"/>
    <mergeCell ref="A58:B58"/>
    <mergeCell ref="A59:B59"/>
    <mergeCell ref="A13:B13"/>
    <mergeCell ref="A26:B26"/>
    <mergeCell ref="A39:B39"/>
    <mergeCell ref="A52:B52"/>
    <mergeCell ref="A53:B53"/>
    <mergeCell ref="A55:B55"/>
    <mergeCell ref="A54:B54"/>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B1:V17"/>
  <sheetViews>
    <sheetView showZeros="0" workbookViewId="0">
      <selection activeCell="F7" sqref="F7"/>
    </sheetView>
  </sheetViews>
  <sheetFormatPr defaultColWidth="9" defaultRowHeight="13.5"/>
  <cols>
    <col min="1" max="1" width="9" style="18"/>
    <col min="2" max="2" width="9" style="186" customWidth="1"/>
    <col min="3" max="6" width="10.625" style="186" customWidth="1"/>
    <col min="7" max="19" width="9" style="186"/>
    <col min="20" max="16384" width="9" style="18"/>
  </cols>
  <sheetData>
    <row r="1" spans="2:22" ht="14.25" thickBot="1"/>
    <row r="2" spans="2:22">
      <c r="B2" s="1365" t="s">
        <v>227</v>
      </c>
      <c r="C2" s="189" t="s">
        <v>237</v>
      </c>
      <c r="D2" s="305" t="s">
        <v>226</v>
      </c>
      <c r="E2" s="305" t="s">
        <v>234</v>
      </c>
      <c r="F2" s="1367" t="s">
        <v>228</v>
      </c>
      <c r="G2" s="1147" t="s">
        <v>215</v>
      </c>
      <c r="H2" s="1148"/>
      <c r="I2" s="1148"/>
      <c r="J2" s="1148"/>
      <c r="K2" s="1148"/>
      <c r="L2" s="1148"/>
      <c r="M2" s="1148"/>
      <c r="N2" s="1148"/>
      <c r="O2" s="1148"/>
      <c r="P2" s="1148"/>
      <c r="Q2" s="1211"/>
      <c r="R2" s="1211"/>
      <c r="S2" s="1372"/>
      <c r="U2" s="18" t="s">
        <v>231</v>
      </c>
      <c r="V2" s="18">
        <v>1</v>
      </c>
    </row>
    <row r="3" spans="2:22" ht="15" thickBot="1">
      <c r="B3" s="1366"/>
      <c r="C3" s="122" t="s">
        <v>238</v>
      </c>
      <c r="D3" s="306" t="s">
        <v>230</v>
      </c>
      <c r="E3" s="306" t="s">
        <v>112</v>
      </c>
      <c r="F3" s="1368"/>
      <c r="G3" s="307">
        <f>入力⑧乳牛増殖計画!G4</f>
        <v>0</v>
      </c>
      <c r="H3" s="308">
        <f>入力⑧乳牛増殖計画!H4</f>
        <v>1</v>
      </c>
      <c r="I3" s="308">
        <f>入力⑧乳牛増殖計画!I4</f>
        <v>2</v>
      </c>
      <c r="J3" s="308">
        <f>入力⑧乳牛増殖計画!J4</f>
        <v>3</v>
      </c>
      <c r="K3" s="308">
        <f>入力⑧乳牛増殖計画!K4</f>
        <v>4</v>
      </c>
      <c r="L3" s="308">
        <f>入力⑧乳牛増殖計画!L4</f>
        <v>5</v>
      </c>
      <c r="M3" s="308">
        <f>入力⑧乳牛増殖計画!M4</f>
        <v>6</v>
      </c>
      <c r="N3" s="308">
        <f>入力⑧乳牛増殖計画!N4</f>
        <v>7</v>
      </c>
      <c r="O3" s="308">
        <f>入力⑧乳牛増殖計画!O4</f>
        <v>8</v>
      </c>
      <c r="P3" s="687">
        <f>入力⑧乳牛増殖計画!P4</f>
        <v>9</v>
      </c>
      <c r="Q3" s="308">
        <f>入力⑧乳牛増殖計画!Q4</f>
        <v>10</v>
      </c>
      <c r="R3" s="308">
        <f>入力⑧乳牛増殖計画!R4</f>
        <v>11</v>
      </c>
      <c r="S3" s="701">
        <f>入力⑧乳牛増殖計画!S4</f>
        <v>12</v>
      </c>
      <c r="U3" s="18" t="s">
        <v>233</v>
      </c>
      <c r="V3" s="18">
        <v>2</v>
      </c>
    </row>
    <row r="4" spans="2:22" ht="24" customHeight="1">
      <c r="B4" s="753">
        <v>1</v>
      </c>
      <c r="C4" s="884">
        <f>入力⑧乳牛増殖計画!G32</f>
        <v>0</v>
      </c>
      <c r="D4" s="885">
        <f>入力⑧乳牛増殖計画!G4</f>
        <v>0</v>
      </c>
      <c r="E4" s="886"/>
      <c r="F4" s="887" t="s">
        <v>233</v>
      </c>
      <c r="G4" s="314">
        <f t="shared" ref="G4:S16" si="0">IF($U4=1,0,IF($D4=G$3,$E4,0))</f>
        <v>0</v>
      </c>
      <c r="H4" s="315">
        <f t="shared" si="0"/>
        <v>0</v>
      </c>
      <c r="I4" s="315">
        <f t="shared" si="0"/>
        <v>0</v>
      </c>
      <c r="J4" s="315">
        <f t="shared" si="0"/>
        <v>0</v>
      </c>
      <c r="K4" s="315">
        <f t="shared" si="0"/>
        <v>0</v>
      </c>
      <c r="L4" s="315">
        <f t="shared" si="0"/>
        <v>0</v>
      </c>
      <c r="M4" s="315">
        <f t="shared" si="0"/>
        <v>0</v>
      </c>
      <c r="N4" s="315">
        <f t="shared" si="0"/>
        <v>0</v>
      </c>
      <c r="O4" s="315">
        <f t="shared" si="0"/>
        <v>0</v>
      </c>
      <c r="P4" s="688">
        <f t="shared" si="0"/>
        <v>0</v>
      </c>
      <c r="Q4" s="315">
        <f t="shared" si="0"/>
        <v>0</v>
      </c>
      <c r="R4" s="315">
        <f t="shared" si="0"/>
        <v>0</v>
      </c>
      <c r="S4" s="697">
        <f t="shared" si="0"/>
        <v>0</v>
      </c>
      <c r="U4" s="18">
        <f t="shared" ref="U4:U13" si="1">VLOOKUP(F4,$U$2:$V$3,2,FALSE)</f>
        <v>2</v>
      </c>
    </row>
    <row r="5" spans="2:22" ht="24" customHeight="1">
      <c r="B5" s="52">
        <v>2</v>
      </c>
      <c r="C5" s="888">
        <f>入力⑧乳牛増殖計画!H32</f>
        <v>0</v>
      </c>
      <c r="D5" s="69">
        <f>入力⑧乳牛増殖計画!H4</f>
        <v>1</v>
      </c>
      <c r="E5" s="347"/>
      <c r="F5" s="889" t="s">
        <v>233</v>
      </c>
      <c r="G5" s="317">
        <f t="shared" si="0"/>
        <v>0</v>
      </c>
      <c r="H5" s="318">
        <f t="shared" si="0"/>
        <v>0</v>
      </c>
      <c r="I5" s="318">
        <f t="shared" si="0"/>
        <v>0</v>
      </c>
      <c r="J5" s="318">
        <f t="shared" si="0"/>
        <v>0</v>
      </c>
      <c r="K5" s="318">
        <f t="shared" si="0"/>
        <v>0</v>
      </c>
      <c r="L5" s="318">
        <f t="shared" si="0"/>
        <v>0</v>
      </c>
      <c r="M5" s="318">
        <f t="shared" si="0"/>
        <v>0</v>
      </c>
      <c r="N5" s="318">
        <f t="shared" si="0"/>
        <v>0</v>
      </c>
      <c r="O5" s="318">
        <f t="shared" si="0"/>
        <v>0</v>
      </c>
      <c r="P5" s="689">
        <f t="shared" si="0"/>
        <v>0</v>
      </c>
      <c r="Q5" s="318">
        <f t="shared" si="0"/>
        <v>0</v>
      </c>
      <c r="R5" s="318">
        <f t="shared" si="0"/>
        <v>0</v>
      </c>
      <c r="S5" s="698">
        <f t="shared" si="0"/>
        <v>0</v>
      </c>
      <c r="U5" s="18">
        <f t="shared" si="1"/>
        <v>2</v>
      </c>
    </row>
    <row r="6" spans="2:22" ht="24" customHeight="1">
      <c r="B6" s="52">
        <v>3</v>
      </c>
      <c r="C6" s="888">
        <f>入力⑧乳牛増殖計画!I32</f>
        <v>0</v>
      </c>
      <c r="D6" s="69">
        <f>入力⑧乳牛増殖計画!I4</f>
        <v>2</v>
      </c>
      <c r="E6" s="347"/>
      <c r="F6" s="889" t="s">
        <v>233</v>
      </c>
      <c r="G6" s="317">
        <f t="shared" si="0"/>
        <v>0</v>
      </c>
      <c r="H6" s="318">
        <f t="shared" si="0"/>
        <v>0</v>
      </c>
      <c r="I6" s="318">
        <f t="shared" si="0"/>
        <v>0</v>
      </c>
      <c r="J6" s="318">
        <f t="shared" si="0"/>
        <v>0</v>
      </c>
      <c r="K6" s="318">
        <f t="shared" si="0"/>
        <v>0</v>
      </c>
      <c r="L6" s="318">
        <f t="shared" si="0"/>
        <v>0</v>
      </c>
      <c r="M6" s="318">
        <f t="shared" si="0"/>
        <v>0</v>
      </c>
      <c r="N6" s="318">
        <f t="shared" si="0"/>
        <v>0</v>
      </c>
      <c r="O6" s="318">
        <f t="shared" si="0"/>
        <v>0</v>
      </c>
      <c r="P6" s="689">
        <f t="shared" si="0"/>
        <v>0</v>
      </c>
      <c r="Q6" s="318">
        <f t="shared" si="0"/>
        <v>0</v>
      </c>
      <c r="R6" s="318">
        <f t="shared" si="0"/>
        <v>0</v>
      </c>
      <c r="S6" s="698">
        <f t="shared" si="0"/>
        <v>0</v>
      </c>
      <c r="U6" s="18">
        <f t="shared" si="1"/>
        <v>2</v>
      </c>
    </row>
    <row r="7" spans="2:22" ht="24" customHeight="1">
      <c r="B7" s="52">
        <v>4</v>
      </c>
      <c r="C7" s="888">
        <f>入力⑧乳牛増殖計画!J32</f>
        <v>0</v>
      </c>
      <c r="D7" s="69">
        <f>入力⑧乳牛増殖計画!J4</f>
        <v>3</v>
      </c>
      <c r="E7" s="347">
        <f>C7*乳量・価格!J13/10000</f>
        <v>0</v>
      </c>
      <c r="F7" s="889" t="s">
        <v>233</v>
      </c>
      <c r="G7" s="317">
        <f t="shared" si="0"/>
        <v>0</v>
      </c>
      <c r="H7" s="318">
        <f t="shared" si="0"/>
        <v>0</v>
      </c>
      <c r="I7" s="318">
        <f t="shared" si="0"/>
        <v>0</v>
      </c>
      <c r="J7" s="318">
        <f t="shared" si="0"/>
        <v>0</v>
      </c>
      <c r="K7" s="318">
        <f t="shared" si="0"/>
        <v>0</v>
      </c>
      <c r="L7" s="318">
        <f t="shared" si="0"/>
        <v>0</v>
      </c>
      <c r="M7" s="318">
        <f t="shared" si="0"/>
        <v>0</v>
      </c>
      <c r="N7" s="318">
        <f t="shared" si="0"/>
        <v>0</v>
      </c>
      <c r="O7" s="318">
        <f t="shared" si="0"/>
        <v>0</v>
      </c>
      <c r="P7" s="689">
        <f t="shared" si="0"/>
        <v>0</v>
      </c>
      <c r="Q7" s="318">
        <f t="shared" si="0"/>
        <v>0</v>
      </c>
      <c r="R7" s="318">
        <f t="shared" si="0"/>
        <v>0</v>
      </c>
      <c r="S7" s="698">
        <f t="shared" si="0"/>
        <v>0</v>
      </c>
      <c r="U7" s="18">
        <f t="shared" si="1"/>
        <v>2</v>
      </c>
    </row>
    <row r="8" spans="2:22" ht="24" customHeight="1">
      <c r="B8" s="52">
        <v>5</v>
      </c>
      <c r="C8" s="888">
        <f>入力⑧乳牛増殖計画!K32</f>
        <v>0</v>
      </c>
      <c r="D8" s="69">
        <f>入力⑧乳牛増殖計画!K4</f>
        <v>4</v>
      </c>
      <c r="E8" s="347"/>
      <c r="F8" s="889" t="s">
        <v>232</v>
      </c>
      <c r="G8" s="317">
        <f t="shared" si="0"/>
        <v>0</v>
      </c>
      <c r="H8" s="318">
        <f t="shared" si="0"/>
        <v>0</v>
      </c>
      <c r="I8" s="318">
        <f t="shared" si="0"/>
        <v>0</v>
      </c>
      <c r="J8" s="318">
        <f t="shared" si="0"/>
        <v>0</v>
      </c>
      <c r="K8" s="318">
        <f t="shared" si="0"/>
        <v>0</v>
      </c>
      <c r="L8" s="318">
        <f t="shared" si="0"/>
        <v>0</v>
      </c>
      <c r="M8" s="318">
        <f t="shared" si="0"/>
        <v>0</v>
      </c>
      <c r="N8" s="318">
        <f t="shared" si="0"/>
        <v>0</v>
      </c>
      <c r="O8" s="318">
        <f t="shared" si="0"/>
        <v>0</v>
      </c>
      <c r="P8" s="689">
        <f t="shared" si="0"/>
        <v>0</v>
      </c>
      <c r="Q8" s="318">
        <f t="shared" si="0"/>
        <v>0</v>
      </c>
      <c r="R8" s="318">
        <f t="shared" si="0"/>
        <v>0</v>
      </c>
      <c r="S8" s="698">
        <f t="shared" si="0"/>
        <v>0</v>
      </c>
      <c r="U8" s="18">
        <f t="shared" si="1"/>
        <v>2</v>
      </c>
    </row>
    <row r="9" spans="2:22" ht="24" customHeight="1">
      <c r="B9" s="52">
        <v>6</v>
      </c>
      <c r="C9" s="888">
        <f>入力⑧乳牛増殖計画!L32</f>
        <v>0</v>
      </c>
      <c r="D9" s="69">
        <f>入力⑧乳牛増殖計画!L4</f>
        <v>5</v>
      </c>
      <c r="E9" s="347"/>
      <c r="F9" s="889" t="s">
        <v>232</v>
      </c>
      <c r="G9" s="317">
        <f t="shared" si="0"/>
        <v>0</v>
      </c>
      <c r="H9" s="318">
        <f t="shared" si="0"/>
        <v>0</v>
      </c>
      <c r="I9" s="318">
        <f t="shared" si="0"/>
        <v>0</v>
      </c>
      <c r="J9" s="318">
        <f t="shared" si="0"/>
        <v>0</v>
      </c>
      <c r="K9" s="318">
        <f t="shared" si="0"/>
        <v>0</v>
      </c>
      <c r="L9" s="318">
        <f t="shared" si="0"/>
        <v>0</v>
      </c>
      <c r="M9" s="318">
        <f t="shared" si="0"/>
        <v>0</v>
      </c>
      <c r="N9" s="318">
        <f t="shared" si="0"/>
        <v>0</v>
      </c>
      <c r="O9" s="318">
        <f t="shared" si="0"/>
        <v>0</v>
      </c>
      <c r="P9" s="689">
        <f t="shared" si="0"/>
        <v>0</v>
      </c>
      <c r="Q9" s="318">
        <f t="shared" si="0"/>
        <v>0</v>
      </c>
      <c r="R9" s="318">
        <f t="shared" si="0"/>
        <v>0</v>
      </c>
      <c r="S9" s="698">
        <f t="shared" si="0"/>
        <v>0</v>
      </c>
      <c r="U9" s="18">
        <f t="shared" si="1"/>
        <v>2</v>
      </c>
    </row>
    <row r="10" spans="2:22" ht="24" customHeight="1">
      <c r="B10" s="52">
        <v>7</v>
      </c>
      <c r="C10" s="888">
        <f>入力⑧乳牛増殖計画!M32</f>
        <v>0</v>
      </c>
      <c r="D10" s="69">
        <f>入力⑧乳牛増殖計画!M4</f>
        <v>6</v>
      </c>
      <c r="E10" s="347"/>
      <c r="F10" s="889" t="s">
        <v>232</v>
      </c>
      <c r="G10" s="317">
        <f t="shared" si="0"/>
        <v>0</v>
      </c>
      <c r="H10" s="318">
        <f t="shared" si="0"/>
        <v>0</v>
      </c>
      <c r="I10" s="318">
        <f t="shared" si="0"/>
        <v>0</v>
      </c>
      <c r="J10" s="318">
        <f t="shared" si="0"/>
        <v>0</v>
      </c>
      <c r="K10" s="318">
        <f t="shared" si="0"/>
        <v>0</v>
      </c>
      <c r="L10" s="318">
        <f t="shared" si="0"/>
        <v>0</v>
      </c>
      <c r="M10" s="318">
        <f t="shared" si="0"/>
        <v>0</v>
      </c>
      <c r="N10" s="318">
        <f t="shared" si="0"/>
        <v>0</v>
      </c>
      <c r="O10" s="318">
        <f t="shared" si="0"/>
        <v>0</v>
      </c>
      <c r="P10" s="689">
        <f t="shared" si="0"/>
        <v>0</v>
      </c>
      <c r="Q10" s="318">
        <f t="shared" si="0"/>
        <v>0</v>
      </c>
      <c r="R10" s="318">
        <f t="shared" si="0"/>
        <v>0</v>
      </c>
      <c r="S10" s="698">
        <f t="shared" si="0"/>
        <v>0</v>
      </c>
      <c r="U10" s="18">
        <f t="shared" si="1"/>
        <v>2</v>
      </c>
    </row>
    <row r="11" spans="2:22" ht="24" customHeight="1">
      <c r="B11" s="52">
        <v>8</v>
      </c>
      <c r="C11" s="888">
        <f>入力⑧乳牛増殖計画!N32</f>
        <v>0</v>
      </c>
      <c r="D11" s="69">
        <f>入力⑧乳牛増殖計画!N4</f>
        <v>7</v>
      </c>
      <c r="E11" s="347"/>
      <c r="F11" s="889" t="s">
        <v>232</v>
      </c>
      <c r="G11" s="317">
        <f t="shared" si="0"/>
        <v>0</v>
      </c>
      <c r="H11" s="318">
        <f t="shared" si="0"/>
        <v>0</v>
      </c>
      <c r="I11" s="318">
        <f t="shared" si="0"/>
        <v>0</v>
      </c>
      <c r="J11" s="318">
        <f t="shared" si="0"/>
        <v>0</v>
      </c>
      <c r="K11" s="318">
        <f t="shared" si="0"/>
        <v>0</v>
      </c>
      <c r="L11" s="318">
        <f t="shared" si="0"/>
        <v>0</v>
      </c>
      <c r="M11" s="318">
        <f t="shared" si="0"/>
        <v>0</v>
      </c>
      <c r="N11" s="318">
        <f t="shared" si="0"/>
        <v>0</v>
      </c>
      <c r="O11" s="318">
        <f t="shared" si="0"/>
        <v>0</v>
      </c>
      <c r="P11" s="689">
        <f t="shared" si="0"/>
        <v>0</v>
      </c>
      <c r="Q11" s="318">
        <f t="shared" si="0"/>
        <v>0</v>
      </c>
      <c r="R11" s="318">
        <f t="shared" si="0"/>
        <v>0</v>
      </c>
      <c r="S11" s="698">
        <f t="shared" si="0"/>
        <v>0</v>
      </c>
      <c r="U11" s="18">
        <f t="shared" si="1"/>
        <v>2</v>
      </c>
    </row>
    <row r="12" spans="2:22" ht="24" customHeight="1">
      <c r="B12" s="52">
        <v>9</v>
      </c>
      <c r="C12" s="888">
        <f>入力⑧乳牛増殖計画!O32</f>
        <v>0</v>
      </c>
      <c r="D12" s="69">
        <f>入力⑧乳牛増殖計画!O4</f>
        <v>8</v>
      </c>
      <c r="E12" s="347"/>
      <c r="F12" s="889" t="s">
        <v>232</v>
      </c>
      <c r="G12" s="317">
        <f t="shared" si="0"/>
        <v>0</v>
      </c>
      <c r="H12" s="318">
        <f t="shared" si="0"/>
        <v>0</v>
      </c>
      <c r="I12" s="318">
        <f t="shared" si="0"/>
        <v>0</v>
      </c>
      <c r="J12" s="318">
        <f t="shared" si="0"/>
        <v>0</v>
      </c>
      <c r="K12" s="318">
        <f t="shared" si="0"/>
        <v>0</v>
      </c>
      <c r="L12" s="318">
        <f t="shared" si="0"/>
        <v>0</v>
      </c>
      <c r="M12" s="318">
        <f t="shared" si="0"/>
        <v>0</v>
      </c>
      <c r="N12" s="318">
        <f t="shared" si="0"/>
        <v>0</v>
      </c>
      <c r="O12" s="318">
        <f t="shared" si="0"/>
        <v>0</v>
      </c>
      <c r="P12" s="689">
        <f t="shared" si="0"/>
        <v>0</v>
      </c>
      <c r="Q12" s="318">
        <f t="shared" si="0"/>
        <v>0</v>
      </c>
      <c r="R12" s="318">
        <f t="shared" si="0"/>
        <v>0</v>
      </c>
      <c r="S12" s="698">
        <f t="shared" si="0"/>
        <v>0</v>
      </c>
      <c r="U12" s="18">
        <f t="shared" si="1"/>
        <v>2</v>
      </c>
    </row>
    <row r="13" spans="2:22" ht="24" customHeight="1">
      <c r="B13" s="52">
        <v>10</v>
      </c>
      <c r="C13" s="888">
        <f>入力⑧乳牛増殖計画!P32</f>
        <v>0</v>
      </c>
      <c r="D13" s="69">
        <f>入力⑧乳牛増殖計画!P4</f>
        <v>9</v>
      </c>
      <c r="E13" s="347"/>
      <c r="F13" s="889" t="s">
        <v>232</v>
      </c>
      <c r="G13" s="320">
        <f t="shared" si="0"/>
        <v>0</v>
      </c>
      <c r="H13" s="321">
        <f t="shared" si="0"/>
        <v>0</v>
      </c>
      <c r="I13" s="321">
        <f t="shared" si="0"/>
        <v>0</v>
      </c>
      <c r="J13" s="321">
        <f t="shared" si="0"/>
        <v>0</v>
      </c>
      <c r="K13" s="321">
        <f t="shared" si="0"/>
        <v>0</v>
      </c>
      <c r="L13" s="321">
        <f t="shared" si="0"/>
        <v>0</v>
      </c>
      <c r="M13" s="321">
        <f t="shared" si="0"/>
        <v>0</v>
      </c>
      <c r="N13" s="321">
        <f t="shared" si="0"/>
        <v>0</v>
      </c>
      <c r="O13" s="321">
        <f t="shared" si="0"/>
        <v>0</v>
      </c>
      <c r="P13" s="690">
        <f t="shared" si="0"/>
        <v>0</v>
      </c>
      <c r="Q13" s="321">
        <f t="shared" si="0"/>
        <v>0</v>
      </c>
      <c r="R13" s="321">
        <f t="shared" si="0"/>
        <v>0</v>
      </c>
      <c r="S13" s="879">
        <f t="shared" si="0"/>
        <v>0</v>
      </c>
      <c r="U13" s="18">
        <f t="shared" si="1"/>
        <v>2</v>
      </c>
    </row>
    <row r="14" spans="2:22" ht="24" customHeight="1">
      <c r="B14" s="52">
        <v>11</v>
      </c>
      <c r="C14" s="888">
        <f>入力⑧乳牛増殖計画!Q32</f>
        <v>0</v>
      </c>
      <c r="D14" s="69">
        <f>入力⑧乳牛増殖計画!Q4</f>
        <v>10</v>
      </c>
      <c r="E14" s="347"/>
      <c r="F14" s="889" t="s">
        <v>232</v>
      </c>
      <c r="G14" s="317">
        <f t="shared" si="0"/>
        <v>0</v>
      </c>
      <c r="H14" s="318">
        <f t="shared" si="0"/>
        <v>0</v>
      </c>
      <c r="I14" s="318">
        <f t="shared" si="0"/>
        <v>0</v>
      </c>
      <c r="J14" s="318">
        <f t="shared" si="0"/>
        <v>0</v>
      </c>
      <c r="K14" s="318">
        <f t="shared" si="0"/>
        <v>0</v>
      </c>
      <c r="L14" s="318">
        <f t="shared" si="0"/>
        <v>0</v>
      </c>
      <c r="M14" s="318">
        <f t="shared" si="0"/>
        <v>0</v>
      </c>
      <c r="N14" s="318">
        <f t="shared" si="0"/>
        <v>0</v>
      </c>
      <c r="O14" s="318">
        <f t="shared" si="0"/>
        <v>0</v>
      </c>
      <c r="P14" s="689">
        <f t="shared" si="0"/>
        <v>0</v>
      </c>
      <c r="Q14" s="318">
        <f t="shared" si="0"/>
        <v>0</v>
      </c>
      <c r="R14" s="318">
        <f t="shared" si="0"/>
        <v>0</v>
      </c>
      <c r="S14" s="698">
        <f t="shared" si="0"/>
        <v>0</v>
      </c>
      <c r="U14" s="18">
        <f>VLOOKUP(F14,$U$2:$V$3,2,FALSE)</f>
        <v>2</v>
      </c>
    </row>
    <row r="15" spans="2:22" ht="24" customHeight="1">
      <c r="B15" s="52">
        <v>12</v>
      </c>
      <c r="C15" s="888">
        <f>入力⑧乳牛増殖計画!R32</f>
        <v>0</v>
      </c>
      <c r="D15" s="69">
        <f>入力⑧乳牛増殖計画!R4</f>
        <v>11</v>
      </c>
      <c r="E15" s="347"/>
      <c r="F15" s="889" t="s">
        <v>232</v>
      </c>
      <c r="G15" s="317">
        <f t="shared" si="0"/>
        <v>0</v>
      </c>
      <c r="H15" s="318">
        <f t="shared" si="0"/>
        <v>0</v>
      </c>
      <c r="I15" s="318">
        <f t="shared" si="0"/>
        <v>0</v>
      </c>
      <c r="J15" s="318">
        <f t="shared" si="0"/>
        <v>0</v>
      </c>
      <c r="K15" s="318">
        <f t="shared" si="0"/>
        <v>0</v>
      </c>
      <c r="L15" s="318">
        <f t="shared" si="0"/>
        <v>0</v>
      </c>
      <c r="M15" s="318">
        <f t="shared" si="0"/>
        <v>0</v>
      </c>
      <c r="N15" s="318">
        <f t="shared" si="0"/>
        <v>0</v>
      </c>
      <c r="O15" s="318">
        <f t="shared" si="0"/>
        <v>0</v>
      </c>
      <c r="P15" s="689">
        <f t="shared" si="0"/>
        <v>0</v>
      </c>
      <c r="Q15" s="318">
        <f t="shared" si="0"/>
        <v>0</v>
      </c>
      <c r="R15" s="318">
        <f t="shared" si="0"/>
        <v>0</v>
      </c>
      <c r="S15" s="698">
        <f t="shared" si="0"/>
        <v>0</v>
      </c>
      <c r="U15" s="18">
        <f>VLOOKUP(F15,$U$2:$V$3,2,FALSE)</f>
        <v>2</v>
      </c>
    </row>
    <row r="16" spans="2:22" ht="24" customHeight="1">
      <c r="B16" s="52">
        <v>13</v>
      </c>
      <c r="C16" s="888">
        <f>入力⑧乳牛増殖計画!S32</f>
        <v>0</v>
      </c>
      <c r="D16" s="69">
        <f>入力⑧乳牛増殖計画!S4</f>
        <v>12</v>
      </c>
      <c r="E16" s="347"/>
      <c r="F16" s="889" t="s">
        <v>232</v>
      </c>
      <c r="G16" s="317">
        <f t="shared" si="0"/>
        <v>0</v>
      </c>
      <c r="H16" s="318">
        <f t="shared" si="0"/>
        <v>0</v>
      </c>
      <c r="I16" s="318">
        <f t="shared" si="0"/>
        <v>0</v>
      </c>
      <c r="J16" s="318">
        <f t="shared" si="0"/>
        <v>0</v>
      </c>
      <c r="K16" s="318">
        <f t="shared" si="0"/>
        <v>0</v>
      </c>
      <c r="L16" s="318">
        <f t="shared" si="0"/>
        <v>0</v>
      </c>
      <c r="M16" s="318">
        <f t="shared" si="0"/>
        <v>0</v>
      </c>
      <c r="N16" s="318">
        <f t="shared" si="0"/>
        <v>0</v>
      </c>
      <c r="O16" s="318">
        <f t="shared" si="0"/>
        <v>0</v>
      </c>
      <c r="P16" s="689">
        <f t="shared" si="0"/>
        <v>0</v>
      </c>
      <c r="Q16" s="318">
        <f t="shared" si="0"/>
        <v>0</v>
      </c>
      <c r="R16" s="318">
        <f t="shared" si="0"/>
        <v>0</v>
      </c>
      <c r="S16" s="698">
        <f t="shared" si="0"/>
        <v>0</v>
      </c>
      <c r="U16" s="18">
        <f>VLOOKUP(F16,$U$2:$V$3,2,FALSE)</f>
        <v>2</v>
      </c>
    </row>
    <row r="17" spans="2:19" ht="24" customHeight="1" thickBot="1">
      <c r="B17" s="1369" t="s">
        <v>46</v>
      </c>
      <c r="C17" s="1370"/>
      <c r="D17" s="1370"/>
      <c r="E17" s="1370"/>
      <c r="F17" s="1371"/>
      <c r="G17" s="880">
        <f t="shared" ref="G17:P17" si="2">SUM(G4:G13)</f>
        <v>0</v>
      </c>
      <c r="H17" s="881">
        <f t="shared" si="2"/>
        <v>0</v>
      </c>
      <c r="I17" s="881">
        <f t="shared" si="2"/>
        <v>0</v>
      </c>
      <c r="J17" s="881">
        <f t="shared" si="2"/>
        <v>0</v>
      </c>
      <c r="K17" s="881">
        <f t="shared" si="2"/>
        <v>0</v>
      </c>
      <c r="L17" s="881">
        <f t="shared" si="2"/>
        <v>0</v>
      </c>
      <c r="M17" s="881">
        <f t="shared" si="2"/>
        <v>0</v>
      </c>
      <c r="N17" s="881">
        <f t="shared" si="2"/>
        <v>0</v>
      </c>
      <c r="O17" s="881">
        <f t="shared" si="2"/>
        <v>0</v>
      </c>
      <c r="P17" s="882">
        <f t="shared" si="2"/>
        <v>0</v>
      </c>
      <c r="Q17" s="881">
        <f>SUM(Q4:Q13)</f>
        <v>0</v>
      </c>
      <c r="R17" s="881">
        <f>SUM(R4:R13)</f>
        <v>0</v>
      </c>
      <c r="S17" s="883">
        <f>SUM(S4:S13)</f>
        <v>0</v>
      </c>
    </row>
  </sheetData>
  <mergeCells count="4">
    <mergeCell ref="B2:B3"/>
    <mergeCell ref="F2:F3"/>
    <mergeCell ref="B17:F17"/>
    <mergeCell ref="G2:S2"/>
  </mergeCells>
  <phoneticPr fontId="1"/>
  <dataValidations count="1">
    <dataValidation type="list" allowBlank="1" showInputMessage="1" showErrorMessage="1" sqref="F4:F16" xr:uid="{00000000-0002-0000-0D00-000000000000}">
      <formula1>$U$2:$U$3</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B1:V17"/>
  <sheetViews>
    <sheetView workbookViewId="0">
      <selection activeCell="D4" sqref="D4"/>
    </sheetView>
  </sheetViews>
  <sheetFormatPr defaultColWidth="9" defaultRowHeight="13.5"/>
  <cols>
    <col min="1" max="1" width="9" style="18"/>
    <col min="2" max="2" width="9" style="186" customWidth="1"/>
    <col min="3" max="6" width="10.625" style="186" customWidth="1"/>
    <col min="7" max="19" width="9" style="186"/>
    <col min="20" max="16384" width="9" style="18"/>
  </cols>
  <sheetData>
    <row r="1" spans="2:22" ht="14.25" thickBot="1"/>
    <row r="2" spans="2:22" ht="14.25" thickBot="1">
      <c r="B2" s="1365" t="s">
        <v>171</v>
      </c>
      <c r="C2" s="189" t="s">
        <v>237</v>
      </c>
      <c r="D2" s="305" t="s">
        <v>226</v>
      </c>
      <c r="E2" s="305" t="s">
        <v>234</v>
      </c>
      <c r="F2" s="1367" t="s">
        <v>228</v>
      </c>
      <c r="G2" s="1223" t="s">
        <v>215</v>
      </c>
      <c r="H2" s="1224"/>
      <c r="I2" s="1224"/>
      <c r="J2" s="1224"/>
      <c r="K2" s="1224"/>
      <c r="L2" s="1224"/>
      <c r="M2" s="1224"/>
      <c r="N2" s="1224"/>
      <c r="O2" s="1224"/>
      <c r="P2" s="1224"/>
      <c r="Q2" s="1163"/>
      <c r="R2" s="1163"/>
      <c r="S2" s="1164"/>
      <c r="U2" s="18" t="s">
        <v>231</v>
      </c>
      <c r="V2" s="18">
        <v>1</v>
      </c>
    </row>
    <row r="3" spans="2:22" ht="15" thickBot="1">
      <c r="B3" s="1366"/>
      <c r="C3" s="122" t="s">
        <v>238</v>
      </c>
      <c r="D3" s="306" t="s">
        <v>230</v>
      </c>
      <c r="E3" s="306" t="s">
        <v>112</v>
      </c>
      <c r="F3" s="1368"/>
      <c r="G3" s="693">
        <f>入力⑧乳牛増殖計画!G4</f>
        <v>0</v>
      </c>
      <c r="H3" s="694">
        <f>入力⑧乳牛増殖計画!H4</f>
        <v>1</v>
      </c>
      <c r="I3" s="694">
        <f>入力⑧乳牛増殖計画!I4</f>
        <v>2</v>
      </c>
      <c r="J3" s="694">
        <f>入力⑧乳牛増殖計画!J4</f>
        <v>3</v>
      </c>
      <c r="K3" s="694">
        <f>入力⑧乳牛増殖計画!K4</f>
        <v>4</v>
      </c>
      <c r="L3" s="694">
        <f>入力⑧乳牛増殖計画!L4</f>
        <v>5</v>
      </c>
      <c r="M3" s="694">
        <f>入力⑧乳牛増殖計画!M4</f>
        <v>6</v>
      </c>
      <c r="N3" s="694">
        <f>入力⑧乳牛増殖計画!N4</f>
        <v>7</v>
      </c>
      <c r="O3" s="694">
        <f>入力⑧乳牛増殖計画!O4</f>
        <v>8</v>
      </c>
      <c r="P3" s="695">
        <f>入力⑧乳牛増殖計画!P4</f>
        <v>9</v>
      </c>
      <c r="Q3" s="700">
        <f>入力⑧乳牛増殖計画!Q4</f>
        <v>10</v>
      </c>
      <c r="R3" s="699">
        <f>入力⑧乳牛増殖計画!R4</f>
        <v>11</v>
      </c>
      <c r="S3" s="696">
        <f>入力⑧乳牛増殖計画!S4</f>
        <v>12</v>
      </c>
      <c r="U3" s="18" t="s">
        <v>233</v>
      </c>
      <c r="V3" s="18">
        <v>2</v>
      </c>
    </row>
    <row r="4" spans="2:22" ht="24" customHeight="1">
      <c r="B4" s="753">
        <v>1</v>
      </c>
      <c r="C4" s="884">
        <f>肉牛増殖計画!G28</f>
        <v>0</v>
      </c>
      <c r="D4" s="885">
        <f>入力⑧乳牛増殖計画!G4</f>
        <v>0</v>
      </c>
      <c r="E4" s="886"/>
      <c r="F4" s="887" t="s">
        <v>233</v>
      </c>
      <c r="G4" s="314">
        <f t="shared" ref="G4:S16" si="0">IF($U4=1,0,IF($D4=G$3,$E4,0))</f>
        <v>0</v>
      </c>
      <c r="H4" s="315">
        <f t="shared" si="0"/>
        <v>0</v>
      </c>
      <c r="I4" s="315">
        <f t="shared" si="0"/>
        <v>0</v>
      </c>
      <c r="J4" s="315">
        <f t="shared" si="0"/>
        <v>0</v>
      </c>
      <c r="K4" s="315">
        <f t="shared" si="0"/>
        <v>0</v>
      </c>
      <c r="L4" s="315">
        <f t="shared" si="0"/>
        <v>0</v>
      </c>
      <c r="M4" s="315">
        <f t="shared" si="0"/>
        <v>0</v>
      </c>
      <c r="N4" s="315">
        <f t="shared" si="0"/>
        <v>0</v>
      </c>
      <c r="O4" s="315">
        <f t="shared" si="0"/>
        <v>0</v>
      </c>
      <c r="P4" s="688">
        <f t="shared" si="0"/>
        <v>0</v>
      </c>
      <c r="Q4" s="688">
        <f t="shared" si="0"/>
        <v>0</v>
      </c>
      <c r="R4" s="315">
        <f t="shared" si="0"/>
        <v>0</v>
      </c>
      <c r="S4" s="697">
        <f t="shared" si="0"/>
        <v>0</v>
      </c>
      <c r="U4" s="18">
        <f t="shared" ref="U4:U13" si="1">VLOOKUP(F4,$U$2:$V$3,2,FALSE)</f>
        <v>2</v>
      </c>
    </row>
    <row r="5" spans="2:22" ht="24" customHeight="1">
      <c r="B5" s="52">
        <v>2</v>
      </c>
      <c r="C5" s="888">
        <f>肉牛増殖計画!H28</f>
        <v>0</v>
      </c>
      <c r="D5" s="69">
        <f>入力⑧乳牛増殖計画!H4</f>
        <v>1</v>
      </c>
      <c r="E5" s="347"/>
      <c r="F5" s="889" t="s">
        <v>233</v>
      </c>
      <c r="G5" s="317">
        <f t="shared" si="0"/>
        <v>0</v>
      </c>
      <c r="H5" s="318">
        <f t="shared" si="0"/>
        <v>0</v>
      </c>
      <c r="I5" s="318">
        <f t="shared" si="0"/>
        <v>0</v>
      </c>
      <c r="J5" s="318">
        <f t="shared" si="0"/>
        <v>0</v>
      </c>
      <c r="K5" s="318">
        <f t="shared" si="0"/>
        <v>0</v>
      </c>
      <c r="L5" s="318">
        <f t="shared" si="0"/>
        <v>0</v>
      </c>
      <c r="M5" s="318">
        <f t="shared" si="0"/>
        <v>0</v>
      </c>
      <c r="N5" s="318">
        <f t="shared" si="0"/>
        <v>0</v>
      </c>
      <c r="O5" s="318">
        <f t="shared" si="0"/>
        <v>0</v>
      </c>
      <c r="P5" s="689">
        <f t="shared" si="0"/>
        <v>0</v>
      </c>
      <c r="Q5" s="689">
        <f t="shared" si="0"/>
        <v>0</v>
      </c>
      <c r="R5" s="318">
        <f t="shared" si="0"/>
        <v>0</v>
      </c>
      <c r="S5" s="698">
        <f t="shared" si="0"/>
        <v>0</v>
      </c>
      <c r="U5" s="18">
        <f t="shared" si="1"/>
        <v>2</v>
      </c>
    </row>
    <row r="6" spans="2:22" ht="24" customHeight="1">
      <c r="B6" s="52">
        <v>3</v>
      </c>
      <c r="C6" s="888">
        <f>肉牛増殖計画!I28</f>
        <v>0</v>
      </c>
      <c r="D6" s="69">
        <f>入力⑧乳牛増殖計画!I4</f>
        <v>2</v>
      </c>
      <c r="E6" s="347"/>
      <c r="F6" s="889" t="s">
        <v>232</v>
      </c>
      <c r="G6" s="317">
        <f t="shared" si="0"/>
        <v>0</v>
      </c>
      <c r="H6" s="318">
        <f t="shared" si="0"/>
        <v>0</v>
      </c>
      <c r="I6" s="318">
        <f t="shared" si="0"/>
        <v>0</v>
      </c>
      <c r="J6" s="318">
        <f t="shared" si="0"/>
        <v>0</v>
      </c>
      <c r="K6" s="318">
        <f t="shared" si="0"/>
        <v>0</v>
      </c>
      <c r="L6" s="318">
        <f t="shared" si="0"/>
        <v>0</v>
      </c>
      <c r="M6" s="318">
        <f t="shared" si="0"/>
        <v>0</v>
      </c>
      <c r="N6" s="318">
        <f t="shared" si="0"/>
        <v>0</v>
      </c>
      <c r="O6" s="318">
        <f t="shared" si="0"/>
        <v>0</v>
      </c>
      <c r="P6" s="689">
        <f t="shared" si="0"/>
        <v>0</v>
      </c>
      <c r="Q6" s="689">
        <f t="shared" si="0"/>
        <v>0</v>
      </c>
      <c r="R6" s="318">
        <f t="shared" si="0"/>
        <v>0</v>
      </c>
      <c r="S6" s="698">
        <f t="shared" si="0"/>
        <v>0</v>
      </c>
      <c r="U6" s="18">
        <f t="shared" si="1"/>
        <v>2</v>
      </c>
    </row>
    <row r="7" spans="2:22" ht="24" customHeight="1">
      <c r="B7" s="52">
        <v>4</v>
      </c>
      <c r="C7" s="888">
        <f>肉牛増殖計画!J28</f>
        <v>0</v>
      </c>
      <c r="D7" s="69">
        <f>入力⑧乳牛増殖計画!J4</f>
        <v>3</v>
      </c>
      <c r="E7" s="347"/>
      <c r="F7" s="889" t="s">
        <v>232</v>
      </c>
      <c r="G7" s="317">
        <f t="shared" ref="G7:S8" si="2">IF($U7=1,0,IF($D7=G$3,$E7,0))</f>
        <v>0</v>
      </c>
      <c r="H7" s="318">
        <f t="shared" si="2"/>
        <v>0</v>
      </c>
      <c r="I7" s="318">
        <f t="shared" si="2"/>
        <v>0</v>
      </c>
      <c r="J7" s="318">
        <f t="shared" si="2"/>
        <v>0</v>
      </c>
      <c r="K7" s="318">
        <f t="shared" si="2"/>
        <v>0</v>
      </c>
      <c r="L7" s="318">
        <f t="shared" si="2"/>
        <v>0</v>
      </c>
      <c r="M7" s="318">
        <f t="shared" si="2"/>
        <v>0</v>
      </c>
      <c r="N7" s="318">
        <f t="shared" si="2"/>
        <v>0</v>
      </c>
      <c r="O7" s="318">
        <f t="shared" si="2"/>
        <v>0</v>
      </c>
      <c r="P7" s="689">
        <f t="shared" si="2"/>
        <v>0</v>
      </c>
      <c r="Q7" s="689">
        <f t="shared" si="2"/>
        <v>0</v>
      </c>
      <c r="R7" s="318">
        <f t="shared" si="2"/>
        <v>0</v>
      </c>
      <c r="S7" s="698">
        <f t="shared" si="2"/>
        <v>0</v>
      </c>
      <c r="U7" s="18">
        <f t="shared" si="1"/>
        <v>2</v>
      </c>
    </row>
    <row r="8" spans="2:22" ht="24" customHeight="1">
      <c r="B8" s="52">
        <v>5</v>
      </c>
      <c r="C8" s="888">
        <f>肉牛増殖計画!K28</f>
        <v>0</v>
      </c>
      <c r="D8" s="69">
        <f>入力⑧乳牛増殖計画!K4</f>
        <v>4</v>
      </c>
      <c r="E8" s="347"/>
      <c r="F8" s="889" t="s">
        <v>232</v>
      </c>
      <c r="G8" s="317">
        <f t="shared" si="2"/>
        <v>0</v>
      </c>
      <c r="H8" s="318">
        <f t="shared" si="2"/>
        <v>0</v>
      </c>
      <c r="I8" s="318">
        <f t="shared" si="2"/>
        <v>0</v>
      </c>
      <c r="J8" s="318">
        <f t="shared" si="2"/>
        <v>0</v>
      </c>
      <c r="K8" s="318">
        <f t="shared" si="2"/>
        <v>0</v>
      </c>
      <c r="L8" s="318">
        <f t="shared" si="2"/>
        <v>0</v>
      </c>
      <c r="M8" s="318">
        <f t="shared" si="2"/>
        <v>0</v>
      </c>
      <c r="N8" s="318">
        <f t="shared" si="2"/>
        <v>0</v>
      </c>
      <c r="O8" s="318">
        <f t="shared" si="2"/>
        <v>0</v>
      </c>
      <c r="P8" s="689">
        <f t="shared" si="2"/>
        <v>0</v>
      </c>
      <c r="Q8" s="689">
        <f t="shared" si="2"/>
        <v>0</v>
      </c>
      <c r="R8" s="318">
        <f t="shared" si="2"/>
        <v>0</v>
      </c>
      <c r="S8" s="698">
        <f t="shared" si="2"/>
        <v>0</v>
      </c>
      <c r="U8" s="18">
        <f t="shared" si="1"/>
        <v>2</v>
      </c>
    </row>
    <row r="9" spans="2:22" ht="24" customHeight="1">
      <c r="B9" s="52">
        <v>6</v>
      </c>
      <c r="C9" s="888">
        <f>肉牛増殖計画!L28</f>
        <v>0</v>
      </c>
      <c r="D9" s="69">
        <f>入力⑧乳牛増殖計画!L4</f>
        <v>5</v>
      </c>
      <c r="E9" s="347"/>
      <c r="F9" s="889" t="s">
        <v>232</v>
      </c>
      <c r="G9" s="317">
        <f t="shared" si="0"/>
        <v>0</v>
      </c>
      <c r="H9" s="318">
        <f t="shared" si="0"/>
        <v>0</v>
      </c>
      <c r="I9" s="318">
        <f t="shared" si="0"/>
        <v>0</v>
      </c>
      <c r="J9" s="318">
        <f t="shared" si="0"/>
        <v>0</v>
      </c>
      <c r="K9" s="318">
        <f t="shared" si="0"/>
        <v>0</v>
      </c>
      <c r="L9" s="318">
        <f t="shared" si="0"/>
        <v>0</v>
      </c>
      <c r="M9" s="318">
        <f t="shared" si="0"/>
        <v>0</v>
      </c>
      <c r="N9" s="318">
        <f t="shared" si="0"/>
        <v>0</v>
      </c>
      <c r="O9" s="318">
        <f t="shared" si="0"/>
        <v>0</v>
      </c>
      <c r="P9" s="689">
        <f t="shared" si="0"/>
        <v>0</v>
      </c>
      <c r="Q9" s="689">
        <f t="shared" si="0"/>
        <v>0</v>
      </c>
      <c r="R9" s="318">
        <f t="shared" si="0"/>
        <v>0</v>
      </c>
      <c r="S9" s="698">
        <f t="shared" si="0"/>
        <v>0</v>
      </c>
      <c r="U9" s="18">
        <f t="shared" si="1"/>
        <v>2</v>
      </c>
    </row>
    <row r="10" spans="2:22" ht="24" customHeight="1">
      <c r="B10" s="52">
        <v>7</v>
      </c>
      <c r="C10" s="888">
        <f>肉牛増殖計画!M28</f>
        <v>0</v>
      </c>
      <c r="D10" s="69">
        <f>入力⑧乳牛増殖計画!M4</f>
        <v>6</v>
      </c>
      <c r="E10" s="347"/>
      <c r="F10" s="889" t="s">
        <v>232</v>
      </c>
      <c r="G10" s="317">
        <f t="shared" si="0"/>
        <v>0</v>
      </c>
      <c r="H10" s="318">
        <f t="shared" si="0"/>
        <v>0</v>
      </c>
      <c r="I10" s="318">
        <f t="shared" si="0"/>
        <v>0</v>
      </c>
      <c r="J10" s="318">
        <f t="shared" si="0"/>
        <v>0</v>
      </c>
      <c r="K10" s="318">
        <f t="shared" si="0"/>
        <v>0</v>
      </c>
      <c r="L10" s="318">
        <f t="shared" si="0"/>
        <v>0</v>
      </c>
      <c r="M10" s="318">
        <f t="shared" si="0"/>
        <v>0</v>
      </c>
      <c r="N10" s="318">
        <f t="shared" si="0"/>
        <v>0</v>
      </c>
      <c r="O10" s="318">
        <f t="shared" si="0"/>
        <v>0</v>
      </c>
      <c r="P10" s="689">
        <f t="shared" si="0"/>
        <v>0</v>
      </c>
      <c r="Q10" s="689">
        <f t="shared" si="0"/>
        <v>0</v>
      </c>
      <c r="R10" s="318">
        <f t="shared" si="0"/>
        <v>0</v>
      </c>
      <c r="S10" s="698">
        <f t="shared" si="0"/>
        <v>0</v>
      </c>
      <c r="U10" s="18">
        <f t="shared" si="1"/>
        <v>2</v>
      </c>
    </row>
    <row r="11" spans="2:22" ht="24" customHeight="1">
      <c r="B11" s="52">
        <v>8</v>
      </c>
      <c r="C11" s="888">
        <f>肉牛増殖計画!N28</f>
        <v>0</v>
      </c>
      <c r="D11" s="69">
        <f>入力⑧乳牛増殖計画!N4</f>
        <v>7</v>
      </c>
      <c r="E11" s="347"/>
      <c r="F11" s="889" t="s">
        <v>232</v>
      </c>
      <c r="G11" s="317">
        <f t="shared" si="0"/>
        <v>0</v>
      </c>
      <c r="H11" s="318">
        <f t="shared" si="0"/>
        <v>0</v>
      </c>
      <c r="I11" s="318">
        <f t="shared" si="0"/>
        <v>0</v>
      </c>
      <c r="J11" s="318">
        <f t="shared" si="0"/>
        <v>0</v>
      </c>
      <c r="K11" s="318">
        <f t="shared" si="0"/>
        <v>0</v>
      </c>
      <c r="L11" s="318">
        <f t="shared" si="0"/>
        <v>0</v>
      </c>
      <c r="M11" s="318">
        <f t="shared" si="0"/>
        <v>0</v>
      </c>
      <c r="N11" s="318">
        <f t="shared" si="0"/>
        <v>0</v>
      </c>
      <c r="O11" s="318">
        <f t="shared" si="0"/>
        <v>0</v>
      </c>
      <c r="P11" s="689">
        <f t="shared" si="0"/>
        <v>0</v>
      </c>
      <c r="Q11" s="689">
        <f t="shared" si="0"/>
        <v>0</v>
      </c>
      <c r="R11" s="318">
        <f t="shared" si="0"/>
        <v>0</v>
      </c>
      <c r="S11" s="698">
        <f t="shared" si="0"/>
        <v>0</v>
      </c>
      <c r="U11" s="18">
        <f t="shared" si="1"/>
        <v>2</v>
      </c>
    </row>
    <row r="12" spans="2:22" ht="24" customHeight="1">
      <c r="B12" s="52">
        <v>9</v>
      </c>
      <c r="C12" s="888">
        <f>肉牛増殖計画!O28</f>
        <v>0</v>
      </c>
      <c r="D12" s="69">
        <f>入力⑧乳牛増殖計画!O4</f>
        <v>8</v>
      </c>
      <c r="E12" s="347"/>
      <c r="F12" s="889" t="s">
        <v>232</v>
      </c>
      <c r="G12" s="317">
        <f t="shared" si="0"/>
        <v>0</v>
      </c>
      <c r="H12" s="318">
        <f t="shared" si="0"/>
        <v>0</v>
      </c>
      <c r="I12" s="318">
        <f t="shared" si="0"/>
        <v>0</v>
      </c>
      <c r="J12" s="318">
        <f t="shared" si="0"/>
        <v>0</v>
      </c>
      <c r="K12" s="318">
        <f t="shared" si="0"/>
        <v>0</v>
      </c>
      <c r="L12" s="318">
        <f t="shared" si="0"/>
        <v>0</v>
      </c>
      <c r="M12" s="318">
        <f t="shared" si="0"/>
        <v>0</v>
      </c>
      <c r="N12" s="318">
        <f t="shared" si="0"/>
        <v>0</v>
      </c>
      <c r="O12" s="318">
        <f t="shared" si="0"/>
        <v>0</v>
      </c>
      <c r="P12" s="689">
        <f t="shared" si="0"/>
        <v>0</v>
      </c>
      <c r="Q12" s="689">
        <f t="shared" si="0"/>
        <v>0</v>
      </c>
      <c r="R12" s="318">
        <f t="shared" si="0"/>
        <v>0</v>
      </c>
      <c r="S12" s="698">
        <f t="shared" si="0"/>
        <v>0</v>
      </c>
      <c r="U12" s="18">
        <f t="shared" si="1"/>
        <v>2</v>
      </c>
    </row>
    <row r="13" spans="2:22" ht="24" customHeight="1">
      <c r="B13" s="52">
        <v>10</v>
      </c>
      <c r="C13" s="888">
        <f>肉牛増殖計画!P28</f>
        <v>0</v>
      </c>
      <c r="D13" s="69">
        <f>入力⑧乳牛増殖計画!P4</f>
        <v>9</v>
      </c>
      <c r="E13" s="347"/>
      <c r="F13" s="889" t="s">
        <v>232</v>
      </c>
      <c r="G13" s="317">
        <f t="shared" si="0"/>
        <v>0</v>
      </c>
      <c r="H13" s="318">
        <f t="shared" si="0"/>
        <v>0</v>
      </c>
      <c r="I13" s="318">
        <f t="shared" si="0"/>
        <v>0</v>
      </c>
      <c r="J13" s="318">
        <f t="shared" si="0"/>
        <v>0</v>
      </c>
      <c r="K13" s="318">
        <f t="shared" si="0"/>
        <v>0</v>
      </c>
      <c r="L13" s="318">
        <f t="shared" si="0"/>
        <v>0</v>
      </c>
      <c r="M13" s="318">
        <f t="shared" si="0"/>
        <v>0</v>
      </c>
      <c r="N13" s="318">
        <f t="shared" si="0"/>
        <v>0</v>
      </c>
      <c r="O13" s="318">
        <f t="shared" si="0"/>
        <v>0</v>
      </c>
      <c r="P13" s="689">
        <f t="shared" si="0"/>
        <v>0</v>
      </c>
      <c r="Q13" s="689">
        <f t="shared" si="0"/>
        <v>0</v>
      </c>
      <c r="R13" s="318">
        <f t="shared" si="0"/>
        <v>0</v>
      </c>
      <c r="S13" s="698">
        <f t="shared" si="0"/>
        <v>0</v>
      </c>
      <c r="U13" s="18">
        <f t="shared" si="1"/>
        <v>2</v>
      </c>
    </row>
    <row r="14" spans="2:22" ht="24" customHeight="1">
      <c r="B14" s="52">
        <v>11</v>
      </c>
      <c r="C14" s="888">
        <f>肉牛増殖計画!Q28</f>
        <v>0</v>
      </c>
      <c r="D14" s="69">
        <f>入力⑧乳牛増殖計画!Q4</f>
        <v>10</v>
      </c>
      <c r="E14" s="347"/>
      <c r="F14" s="889" t="s">
        <v>232</v>
      </c>
      <c r="G14" s="317">
        <f t="shared" si="0"/>
        <v>0</v>
      </c>
      <c r="H14" s="318">
        <f t="shared" si="0"/>
        <v>0</v>
      </c>
      <c r="I14" s="318">
        <f t="shared" si="0"/>
        <v>0</v>
      </c>
      <c r="J14" s="318">
        <f t="shared" si="0"/>
        <v>0</v>
      </c>
      <c r="K14" s="318">
        <f t="shared" si="0"/>
        <v>0</v>
      </c>
      <c r="L14" s="318">
        <f t="shared" si="0"/>
        <v>0</v>
      </c>
      <c r="M14" s="318">
        <f t="shared" si="0"/>
        <v>0</v>
      </c>
      <c r="N14" s="318">
        <f t="shared" si="0"/>
        <v>0</v>
      </c>
      <c r="O14" s="318">
        <f t="shared" si="0"/>
        <v>0</v>
      </c>
      <c r="P14" s="689">
        <f t="shared" si="0"/>
        <v>0</v>
      </c>
      <c r="Q14" s="689">
        <f t="shared" si="0"/>
        <v>0</v>
      </c>
      <c r="R14" s="318">
        <f t="shared" si="0"/>
        <v>0</v>
      </c>
      <c r="S14" s="698">
        <f t="shared" si="0"/>
        <v>0</v>
      </c>
      <c r="U14" s="18">
        <f>VLOOKUP(F14,$U$2:$V$3,2,FALSE)</f>
        <v>2</v>
      </c>
    </row>
    <row r="15" spans="2:22" ht="24" customHeight="1">
      <c r="B15" s="52">
        <v>12</v>
      </c>
      <c r="C15" s="888">
        <f>肉牛増殖計画!R28</f>
        <v>0</v>
      </c>
      <c r="D15" s="69">
        <f>入力⑧乳牛増殖計画!R4</f>
        <v>11</v>
      </c>
      <c r="E15" s="347"/>
      <c r="F15" s="889" t="s">
        <v>232</v>
      </c>
      <c r="G15" s="317">
        <f t="shared" si="0"/>
        <v>0</v>
      </c>
      <c r="H15" s="318">
        <f t="shared" si="0"/>
        <v>0</v>
      </c>
      <c r="I15" s="318">
        <f t="shared" si="0"/>
        <v>0</v>
      </c>
      <c r="J15" s="318">
        <f t="shared" si="0"/>
        <v>0</v>
      </c>
      <c r="K15" s="318">
        <f t="shared" si="0"/>
        <v>0</v>
      </c>
      <c r="L15" s="318">
        <f t="shared" si="0"/>
        <v>0</v>
      </c>
      <c r="M15" s="318">
        <f t="shared" si="0"/>
        <v>0</v>
      </c>
      <c r="N15" s="318">
        <f t="shared" si="0"/>
        <v>0</v>
      </c>
      <c r="O15" s="318">
        <f t="shared" si="0"/>
        <v>0</v>
      </c>
      <c r="P15" s="689">
        <f t="shared" si="0"/>
        <v>0</v>
      </c>
      <c r="Q15" s="689">
        <f t="shared" si="0"/>
        <v>0</v>
      </c>
      <c r="R15" s="318">
        <f t="shared" si="0"/>
        <v>0</v>
      </c>
      <c r="S15" s="698">
        <f t="shared" si="0"/>
        <v>0</v>
      </c>
      <c r="U15" s="18">
        <f>VLOOKUP(F15,$U$2:$V$3,2,FALSE)</f>
        <v>2</v>
      </c>
    </row>
    <row r="16" spans="2:22" ht="24" customHeight="1" thickBot="1">
      <c r="B16" s="754">
        <v>13</v>
      </c>
      <c r="C16" s="890">
        <f>肉牛増殖計画!S28</f>
        <v>0</v>
      </c>
      <c r="D16" s="175">
        <f>入力⑧乳牛増殖計画!S4</f>
        <v>12</v>
      </c>
      <c r="E16" s="891"/>
      <c r="F16" s="892" t="s">
        <v>232</v>
      </c>
      <c r="G16" s="317">
        <f t="shared" si="0"/>
        <v>0</v>
      </c>
      <c r="H16" s="318">
        <f t="shared" si="0"/>
        <v>0</v>
      </c>
      <c r="I16" s="318">
        <f t="shared" si="0"/>
        <v>0</v>
      </c>
      <c r="J16" s="318">
        <f t="shared" si="0"/>
        <v>0</v>
      </c>
      <c r="K16" s="318">
        <f t="shared" si="0"/>
        <v>0</v>
      </c>
      <c r="L16" s="318">
        <f t="shared" si="0"/>
        <v>0</v>
      </c>
      <c r="M16" s="318">
        <f t="shared" si="0"/>
        <v>0</v>
      </c>
      <c r="N16" s="318">
        <f t="shared" si="0"/>
        <v>0</v>
      </c>
      <c r="O16" s="318">
        <f t="shared" si="0"/>
        <v>0</v>
      </c>
      <c r="P16" s="689">
        <f t="shared" si="0"/>
        <v>0</v>
      </c>
      <c r="Q16" s="689">
        <f t="shared" si="0"/>
        <v>0</v>
      </c>
      <c r="R16" s="318">
        <f t="shared" si="0"/>
        <v>0</v>
      </c>
      <c r="S16" s="698">
        <f t="shared" si="0"/>
        <v>0</v>
      </c>
      <c r="U16" s="18">
        <f>VLOOKUP(F16,$U$2:$V$3,2,FALSE)</f>
        <v>2</v>
      </c>
    </row>
    <row r="17" spans="2:19" ht="24" customHeight="1" thickBot="1">
      <c r="B17" s="1373" t="s">
        <v>46</v>
      </c>
      <c r="C17" s="1163"/>
      <c r="D17" s="1163"/>
      <c r="E17" s="1163"/>
      <c r="F17" s="1164"/>
      <c r="G17" s="311">
        <f t="shared" ref="G17:P17" si="3">SUM(G4:G13)</f>
        <v>0</v>
      </c>
      <c r="H17" s="312">
        <f t="shared" si="3"/>
        <v>0</v>
      </c>
      <c r="I17" s="312">
        <f t="shared" si="3"/>
        <v>0</v>
      </c>
      <c r="J17" s="312">
        <f t="shared" si="3"/>
        <v>0</v>
      </c>
      <c r="K17" s="312">
        <f t="shared" si="3"/>
        <v>0</v>
      </c>
      <c r="L17" s="312">
        <f t="shared" si="3"/>
        <v>0</v>
      </c>
      <c r="M17" s="312">
        <f t="shared" si="3"/>
        <v>0</v>
      </c>
      <c r="N17" s="312">
        <f t="shared" si="3"/>
        <v>0</v>
      </c>
      <c r="O17" s="312">
        <f t="shared" si="3"/>
        <v>0</v>
      </c>
      <c r="P17" s="692">
        <f t="shared" si="3"/>
        <v>0</v>
      </c>
      <c r="Q17" s="692">
        <f>SUM(Q4:Q13)</f>
        <v>0</v>
      </c>
      <c r="R17" s="312">
        <f>SUM(R4:R13)</f>
        <v>0</v>
      </c>
      <c r="S17" s="576">
        <f>SUM(S4:S13)</f>
        <v>0</v>
      </c>
    </row>
  </sheetData>
  <mergeCells count="4">
    <mergeCell ref="B2:B3"/>
    <mergeCell ref="F2:F3"/>
    <mergeCell ref="B17:F17"/>
    <mergeCell ref="G2:S2"/>
  </mergeCells>
  <phoneticPr fontId="1"/>
  <dataValidations count="1">
    <dataValidation type="list" allowBlank="1" showInputMessage="1" showErrorMessage="1" sqref="F4:F16" xr:uid="{00000000-0002-0000-0E00-000000000000}">
      <formula1>$U$2:$U$3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3:T9"/>
  <sheetViews>
    <sheetView workbookViewId="0">
      <selection activeCell="G6" sqref="G6:S6"/>
    </sheetView>
  </sheetViews>
  <sheetFormatPr defaultColWidth="9" defaultRowHeight="13.5"/>
  <cols>
    <col min="1" max="1" width="2.375" style="18" customWidth="1"/>
    <col min="2" max="4" width="2.625" style="18" customWidth="1"/>
    <col min="5" max="5" width="15.625" style="18" customWidth="1"/>
    <col min="6" max="19" width="9" style="18"/>
    <col min="20" max="20" width="9" style="186"/>
    <col min="21" max="16384" width="9" style="18"/>
  </cols>
  <sheetData>
    <row r="3" spans="2:20" s="1" customFormat="1" ht="14.25">
      <c r="B3" s="1112"/>
      <c r="C3" s="1112"/>
      <c r="D3" s="1112"/>
      <c r="E3" s="1112"/>
      <c r="F3" s="1112"/>
      <c r="G3" s="585">
        <f>入力⑧乳牛増殖計画!G4</f>
        <v>0</v>
      </c>
      <c r="H3" s="585">
        <f t="shared" ref="H3:S3" si="0">G3+1</f>
        <v>1</v>
      </c>
      <c r="I3" s="585">
        <f t="shared" si="0"/>
        <v>2</v>
      </c>
      <c r="J3" s="585">
        <f t="shared" si="0"/>
        <v>3</v>
      </c>
      <c r="K3" s="585">
        <f t="shared" si="0"/>
        <v>4</v>
      </c>
      <c r="L3" s="585">
        <f t="shared" si="0"/>
        <v>5</v>
      </c>
      <c r="M3" s="585">
        <f t="shared" si="0"/>
        <v>6</v>
      </c>
      <c r="N3" s="585">
        <f t="shared" si="0"/>
        <v>7</v>
      </c>
      <c r="O3" s="585">
        <f t="shared" si="0"/>
        <v>8</v>
      </c>
      <c r="P3" s="585">
        <f t="shared" si="0"/>
        <v>9</v>
      </c>
      <c r="Q3" s="585">
        <f t="shared" si="0"/>
        <v>10</v>
      </c>
      <c r="R3" s="585">
        <f t="shared" si="0"/>
        <v>11</v>
      </c>
      <c r="S3" s="585">
        <f t="shared" si="0"/>
        <v>12</v>
      </c>
    </row>
    <row r="4" spans="2:20" s="1" customFormat="1" ht="24" customHeight="1">
      <c r="B4" s="1273" t="s">
        <v>3</v>
      </c>
      <c r="C4" s="1109" t="s">
        <v>4</v>
      </c>
      <c r="D4" s="1109"/>
      <c r="E4" s="1144"/>
      <c r="F4" s="425" t="s">
        <v>27</v>
      </c>
      <c r="G4" s="10">
        <f>'入力④（前提条件）'!E6</f>
        <v>0</v>
      </c>
      <c r="H4" s="10">
        <f>G4</f>
        <v>0</v>
      </c>
      <c r="I4" s="10">
        <f t="shared" ref="I4:S4" si="1">H4</f>
        <v>0</v>
      </c>
      <c r="J4" s="10">
        <f t="shared" si="1"/>
        <v>0</v>
      </c>
      <c r="K4" s="10">
        <f t="shared" si="1"/>
        <v>0</v>
      </c>
      <c r="L4" s="10">
        <f t="shared" si="1"/>
        <v>0</v>
      </c>
      <c r="M4" s="10">
        <f t="shared" si="1"/>
        <v>0</v>
      </c>
      <c r="N4" s="10">
        <f t="shared" si="1"/>
        <v>0</v>
      </c>
      <c r="O4" s="10">
        <f t="shared" si="1"/>
        <v>0</v>
      </c>
      <c r="P4" s="10">
        <f t="shared" si="1"/>
        <v>0</v>
      </c>
      <c r="Q4" s="10">
        <f t="shared" si="1"/>
        <v>0</v>
      </c>
      <c r="R4" s="10">
        <f t="shared" si="1"/>
        <v>0</v>
      </c>
      <c r="S4" s="10">
        <f t="shared" si="1"/>
        <v>0</v>
      </c>
      <c r="T4" s="455"/>
    </row>
    <row r="5" spans="2:20" s="1" customFormat="1" ht="24" customHeight="1">
      <c r="B5" s="1136"/>
      <c r="C5" s="1109" t="s">
        <v>45</v>
      </c>
      <c r="D5" s="1109"/>
      <c r="E5" s="1144"/>
      <c r="F5" s="425" t="s">
        <v>26</v>
      </c>
      <c r="G5" s="10"/>
      <c r="H5" s="10"/>
      <c r="I5" s="10"/>
      <c r="J5" s="10"/>
      <c r="K5" s="10"/>
      <c r="L5" s="10"/>
      <c r="M5" s="10"/>
      <c r="N5" s="10"/>
      <c r="O5" s="10"/>
      <c r="P5" s="10"/>
      <c r="Q5" s="10"/>
      <c r="R5" s="10"/>
      <c r="S5" s="10"/>
      <c r="T5" s="455"/>
    </row>
    <row r="6" spans="2:20" s="1" customFormat="1" ht="24" customHeight="1">
      <c r="B6" s="1136"/>
      <c r="C6" s="405"/>
      <c r="D6" s="1374" t="s">
        <v>298</v>
      </c>
      <c r="E6" s="1144"/>
      <c r="F6" s="425" t="s">
        <v>26</v>
      </c>
      <c r="G6" s="10"/>
      <c r="H6" s="10"/>
      <c r="I6" s="10"/>
      <c r="J6" s="10"/>
      <c r="K6" s="10"/>
      <c r="L6" s="10"/>
      <c r="M6" s="10"/>
      <c r="N6" s="10"/>
      <c r="O6" s="10"/>
      <c r="P6" s="10"/>
      <c r="Q6" s="10"/>
      <c r="R6" s="10"/>
      <c r="S6" s="10"/>
      <c r="T6" s="455"/>
    </row>
    <row r="7" spans="2:20" ht="24" customHeight="1">
      <c r="B7" s="1138"/>
      <c r="C7" s="1144" t="s">
        <v>360</v>
      </c>
      <c r="D7" s="1145"/>
      <c r="E7" s="1145"/>
      <c r="F7" s="51" t="s">
        <v>396</v>
      </c>
      <c r="G7" s="586">
        <f>IFERROR((G4+G5)/(入力⑧乳牛増殖計画!G69+(入力⑧乳牛増殖計画!G70+入力⑧乳牛増殖計画!G75)/2*0.25+(入力⑧乳牛増殖計画!G76+入力⑧乳牛増殖計画!G81)/2*0.35+(入力⑧乳牛増殖計画!G82+入力⑧乳牛増殖計画!G85)/2*0.45+肉牛増殖計画!G75*0.3+(肉牛増殖計画!G76+肉牛増殖計画!G87)/2*0.25+(肉牛増殖計画!G88+肉牛増殖計画!G93)/2*0.25+(肉牛増殖計画!G94+肉牛増殖計画!G97)/2*0.25),0)</f>
        <v>0</v>
      </c>
      <c r="H7" s="586">
        <f>IFERROR((H4+H5)/(入力⑧乳牛増殖計画!H69+(入力⑧乳牛増殖計画!H70+入力⑧乳牛増殖計画!H75)/2*0.25+(入力⑧乳牛増殖計画!H76+入力⑧乳牛増殖計画!H81)/2*0.35+(入力⑧乳牛増殖計画!H82+入力⑧乳牛増殖計画!H85)/2*0.45+肉牛増殖計画!H75*0.3+(肉牛増殖計画!H76+肉牛増殖計画!H87)/2*0.25+(肉牛増殖計画!H88+肉牛増殖計画!H93)/2*0.25+(肉牛増殖計画!H94+肉牛増殖計画!H97)/2*0.25),0)</f>
        <v>0</v>
      </c>
      <c r="I7" s="586">
        <f>IFERROR((I4+I5)/(入力⑧乳牛増殖計画!I69+(入力⑧乳牛増殖計画!I70+入力⑧乳牛増殖計画!I75)/2*0.25+(入力⑧乳牛増殖計画!I76+入力⑧乳牛増殖計画!I81)/2*0.35+(入力⑧乳牛増殖計画!I82+入力⑧乳牛増殖計画!I85)/2*0.45+肉牛増殖計画!I75*0.3+(肉牛増殖計画!I76+肉牛増殖計画!I87)/2*0.25+(肉牛増殖計画!I88+肉牛増殖計画!I93)/2*0.25+(肉牛増殖計画!I94+肉牛増殖計画!I97)/2*0.25),0)</f>
        <v>0</v>
      </c>
      <c r="J7" s="586">
        <f>IFERROR((J4+J5)/(入力⑧乳牛増殖計画!J69+(入力⑧乳牛増殖計画!J70+入力⑧乳牛増殖計画!J75)/2*0.25+(入力⑧乳牛増殖計画!J76+入力⑧乳牛増殖計画!J81)/2*0.35+(入力⑧乳牛増殖計画!J82+入力⑧乳牛増殖計画!J85)/2*0.45+肉牛増殖計画!J75*0.3+(肉牛増殖計画!J76+肉牛増殖計画!J87)/2*0.25+(肉牛増殖計画!J88+肉牛増殖計画!J93)/2*0.25+(肉牛増殖計画!J94+肉牛増殖計画!J97)/2*0.25),0)</f>
        <v>0</v>
      </c>
      <c r="K7" s="586">
        <f>IFERROR((K4+K5)/(入力⑧乳牛増殖計画!K69+(入力⑧乳牛増殖計画!K70+入力⑧乳牛増殖計画!K75)/2*0.25+(入力⑧乳牛増殖計画!K76+入力⑧乳牛増殖計画!K81)/2*0.35+(入力⑧乳牛増殖計画!K82+入力⑧乳牛増殖計画!K85)/2*0.45+肉牛増殖計画!K75*0.3+(肉牛増殖計画!K76+肉牛増殖計画!K87)/2*0.25+(肉牛増殖計画!K88+肉牛増殖計画!K93)/2*0.25+(肉牛増殖計画!K94+肉牛増殖計画!K97)/2*0.25),0)</f>
        <v>0</v>
      </c>
      <c r="L7" s="586">
        <f>IFERROR((L4+L5)/(入力⑧乳牛増殖計画!L69+(入力⑧乳牛増殖計画!L70+入力⑧乳牛増殖計画!L75)/2*0.25+(入力⑧乳牛増殖計画!L76+入力⑧乳牛増殖計画!L81)/2*0.35+(入力⑧乳牛増殖計画!L82+入力⑧乳牛増殖計画!L85)/2*0.45+肉牛増殖計画!L75*0.3+(肉牛増殖計画!L76+肉牛増殖計画!L87)/2*0.25+(肉牛増殖計画!L88+肉牛増殖計画!L93)/2*0.25+(肉牛増殖計画!L94+肉牛増殖計画!L97)/2*0.25),0)</f>
        <v>0</v>
      </c>
      <c r="M7" s="586">
        <f>IFERROR((M4+M5)/(入力⑧乳牛増殖計画!M69+(入力⑧乳牛増殖計画!M70+入力⑧乳牛増殖計画!M75)/2*0.25+(入力⑧乳牛増殖計画!M76+入力⑧乳牛増殖計画!M81)/2*0.35+(入力⑧乳牛増殖計画!M82+入力⑧乳牛増殖計画!M85)/2*0.45+肉牛増殖計画!M75*0.3+(肉牛増殖計画!M76+肉牛増殖計画!M87)/2*0.25+(肉牛増殖計画!M88+肉牛増殖計画!M93)/2*0.25+(肉牛増殖計画!M94+肉牛増殖計画!M97)/2*0.25),0)</f>
        <v>0</v>
      </c>
      <c r="N7" s="586">
        <f>IFERROR((N4+N5)/(入力⑧乳牛増殖計画!N69+(入力⑧乳牛増殖計画!N70+入力⑧乳牛増殖計画!N75)/2*0.25+(入力⑧乳牛増殖計画!N76+入力⑧乳牛増殖計画!N81)/2*0.35+(入力⑧乳牛増殖計画!N82+入力⑧乳牛増殖計画!N85)/2*0.45+肉牛増殖計画!N75*0.3+(肉牛増殖計画!N76+肉牛増殖計画!N87)/2*0.25+(肉牛増殖計画!N88+肉牛増殖計画!N93)/2*0.25+(肉牛増殖計画!N94+肉牛増殖計画!N97)/2*0.25),0)</f>
        <v>0</v>
      </c>
      <c r="O7" s="586">
        <f>IFERROR((O4+O5)/(入力⑧乳牛増殖計画!O69+(入力⑧乳牛増殖計画!O70+入力⑧乳牛増殖計画!O75)/2*0.25+(入力⑧乳牛増殖計画!O76+入力⑧乳牛増殖計画!O81)/2*0.35+(入力⑧乳牛増殖計画!O82+入力⑧乳牛増殖計画!O85)/2*0.45+肉牛増殖計画!O75*0.3+(肉牛増殖計画!O76+肉牛増殖計画!O87)/2*0.25+(肉牛増殖計画!O88+肉牛増殖計画!O93)/2*0.25+(肉牛増殖計画!O94+肉牛増殖計画!O97)/2*0.25),0)</f>
        <v>0</v>
      </c>
      <c r="P7" s="586">
        <f>IFERROR((P4+P5)/(入力⑧乳牛増殖計画!P69+(入力⑧乳牛増殖計画!P70+入力⑧乳牛増殖計画!P75)/2*0.25+(入力⑧乳牛増殖計画!P76+入力⑧乳牛増殖計画!P81)/2*0.35+(入力⑧乳牛増殖計画!P82+入力⑧乳牛増殖計画!P85)/2*0.45+肉牛増殖計画!P75*0.3+(肉牛増殖計画!P76+肉牛増殖計画!P87)/2*0.25+(肉牛増殖計画!P88+肉牛増殖計画!P93)/2*0.25+(肉牛増殖計画!P94+肉牛増殖計画!P97)/2*0.25),0)</f>
        <v>0</v>
      </c>
      <c r="Q7" s="586">
        <f>IFERROR((Q4+Q5)/(入力⑧乳牛増殖計画!Q69+(入力⑧乳牛増殖計画!Q70+入力⑧乳牛増殖計画!Q75)/2*0.25+(入力⑧乳牛増殖計画!Q76+入力⑧乳牛増殖計画!Q81)/2*0.35+(入力⑧乳牛増殖計画!Q82+入力⑧乳牛増殖計画!Q85)/2*0.45+肉牛増殖計画!Q75*0.3+(肉牛増殖計画!Q76+肉牛増殖計画!Q87)/2*0.25+(肉牛増殖計画!Q88+肉牛増殖計画!Q93)/2*0.25+(肉牛増殖計画!Q94+肉牛増殖計画!Q97)/2*0.25),0)</f>
        <v>0</v>
      </c>
      <c r="R7" s="586">
        <f>IFERROR((R4+R5)/(入力⑧乳牛増殖計画!R69+(入力⑧乳牛増殖計画!R70+入力⑧乳牛増殖計画!R75)/2*0.25+(入力⑧乳牛増殖計画!R76+入力⑧乳牛増殖計画!R81)/2*0.35+(入力⑧乳牛増殖計画!R82+入力⑧乳牛増殖計画!R85)/2*0.45+肉牛増殖計画!R75*0.3+(肉牛増殖計画!R76+肉牛増殖計画!R87)/2*0.25+(肉牛増殖計画!R88+肉牛増殖計画!R93)/2*0.25+(肉牛増殖計画!R94+肉牛増殖計画!R97)/2*0.25),0)</f>
        <v>0</v>
      </c>
      <c r="S7" s="586">
        <f>IFERROR((S4+S5)/(入力⑧乳牛増殖計画!S69+(入力⑧乳牛増殖計画!S70+入力⑧乳牛増殖計画!S75)/2*0.25+(入力⑧乳牛増殖計画!S76+入力⑧乳牛増殖計画!S81)/2*0.35+(入力⑧乳牛増殖計画!S82+入力⑧乳牛増殖計画!S85)/2*0.45+肉牛増殖計画!S75*0.3+(肉牛増殖計画!S76+肉牛増殖計画!S87)/2*0.25+(肉牛増殖計画!S88+肉牛増殖計画!S93)/2*0.25+(肉牛増殖計画!S94+肉牛増殖計画!S97)/2*0.25),0)</f>
        <v>0</v>
      </c>
    </row>
    <row r="9" spans="2:20">
      <c r="H9" s="617"/>
      <c r="I9" s="616"/>
    </row>
  </sheetData>
  <mergeCells count="6">
    <mergeCell ref="B3:F3"/>
    <mergeCell ref="B4:B7"/>
    <mergeCell ref="C7:E7"/>
    <mergeCell ref="C4:E4"/>
    <mergeCell ref="C5:E5"/>
    <mergeCell ref="D6:E6"/>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B1:V26"/>
  <sheetViews>
    <sheetView showZeros="0" workbookViewId="0">
      <selection activeCell="F11" sqref="F11"/>
    </sheetView>
  </sheetViews>
  <sheetFormatPr defaultColWidth="9" defaultRowHeight="13.5"/>
  <cols>
    <col min="1" max="1" width="9" style="18"/>
    <col min="2" max="2" width="9" style="186" customWidth="1"/>
    <col min="3" max="3" width="18.375" style="186" customWidth="1"/>
    <col min="4" max="6" width="10.625" style="186" customWidth="1"/>
    <col min="7" max="19" width="9" style="186"/>
    <col min="20" max="16384" width="9" style="18"/>
  </cols>
  <sheetData>
    <row r="1" spans="2:22" ht="14.25" thickBot="1"/>
    <row r="2" spans="2:22">
      <c r="B2" s="1365" t="s">
        <v>227</v>
      </c>
      <c r="C2" s="189" t="s">
        <v>225</v>
      </c>
      <c r="D2" s="305" t="s">
        <v>226</v>
      </c>
      <c r="E2" s="305" t="s">
        <v>234</v>
      </c>
      <c r="F2" s="1367" t="s">
        <v>228</v>
      </c>
      <c r="G2" s="1147" t="s">
        <v>215</v>
      </c>
      <c r="H2" s="1148"/>
      <c r="I2" s="1148"/>
      <c r="J2" s="1148"/>
      <c r="K2" s="1148"/>
      <c r="L2" s="1148"/>
      <c r="M2" s="1148"/>
      <c r="N2" s="1148"/>
      <c r="O2" s="1148"/>
      <c r="P2" s="1148"/>
      <c r="Q2" s="1211"/>
      <c r="R2" s="1211"/>
      <c r="S2" s="1372"/>
      <c r="U2" s="18" t="s">
        <v>231</v>
      </c>
      <c r="V2" s="18">
        <v>1</v>
      </c>
    </row>
    <row r="3" spans="2:22" ht="15" thickBot="1">
      <c r="B3" s="1366"/>
      <c r="C3" s="122" t="s">
        <v>229</v>
      </c>
      <c r="D3" s="306" t="s">
        <v>230</v>
      </c>
      <c r="E3" s="306" t="s">
        <v>112</v>
      </c>
      <c r="F3" s="1368"/>
      <c r="G3" s="307">
        <f>入力⑧乳牛増殖計画!G4</f>
        <v>0</v>
      </c>
      <c r="H3" s="308">
        <f>入力⑧乳牛増殖計画!H4</f>
        <v>1</v>
      </c>
      <c r="I3" s="308">
        <f>入力⑧乳牛増殖計画!I4</f>
        <v>2</v>
      </c>
      <c r="J3" s="308">
        <f>入力⑧乳牛増殖計画!J4</f>
        <v>3</v>
      </c>
      <c r="K3" s="308">
        <f>入力⑧乳牛増殖計画!K4</f>
        <v>4</v>
      </c>
      <c r="L3" s="308">
        <f>入力⑧乳牛増殖計画!L4</f>
        <v>5</v>
      </c>
      <c r="M3" s="308">
        <f>入力⑧乳牛増殖計画!M4</f>
        <v>6</v>
      </c>
      <c r="N3" s="308">
        <f>入力⑧乳牛増殖計画!N4</f>
        <v>7</v>
      </c>
      <c r="O3" s="308">
        <f>入力⑧乳牛増殖計画!O4</f>
        <v>8</v>
      </c>
      <c r="P3" s="308">
        <f>入力⑧乳牛増殖計画!P4</f>
        <v>9</v>
      </c>
      <c r="Q3" s="308">
        <f>入力⑧乳牛増殖計画!Q4</f>
        <v>10</v>
      </c>
      <c r="R3" s="687">
        <f>入力⑧乳牛増殖計画!R4</f>
        <v>11</v>
      </c>
      <c r="S3" s="309">
        <f>入力⑧乳牛増殖計画!S4</f>
        <v>12</v>
      </c>
      <c r="U3" s="18" t="s">
        <v>233</v>
      </c>
      <c r="V3" s="18">
        <v>2</v>
      </c>
    </row>
    <row r="4" spans="2:22" ht="24" customHeight="1">
      <c r="B4" s="303">
        <v>1</v>
      </c>
      <c r="C4" s="878"/>
      <c r="D4" s="69"/>
      <c r="E4" s="346"/>
      <c r="F4" s="304" t="s">
        <v>231</v>
      </c>
      <c r="G4" s="314">
        <f t="shared" ref="G4:S13" si="0">IF($U4=1,0,IF($D4=G$3,$E4,0))</f>
        <v>0</v>
      </c>
      <c r="H4" s="315">
        <f t="shared" si="0"/>
        <v>0</v>
      </c>
      <c r="I4" s="315">
        <f t="shared" si="0"/>
        <v>0</v>
      </c>
      <c r="J4" s="315">
        <f t="shared" si="0"/>
        <v>0</v>
      </c>
      <c r="K4" s="315">
        <f t="shared" si="0"/>
        <v>0</v>
      </c>
      <c r="L4" s="315">
        <f t="shared" si="0"/>
        <v>0</v>
      </c>
      <c r="M4" s="315">
        <f t="shared" si="0"/>
        <v>0</v>
      </c>
      <c r="N4" s="315">
        <f t="shared" si="0"/>
        <v>0</v>
      </c>
      <c r="O4" s="315">
        <f t="shared" si="0"/>
        <v>0</v>
      </c>
      <c r="P4" s="315">
        <f t="shared" si="0"/>
        <v>0</v>
      </c>
      <c r="Q4" s="315">
        <f t="shared" si="0"/>
        <v>0</v>
      </c>
      <c r="R4" s="688">
        <f t="shared" si="0"/>
        <v>0</v>
      </c>
      <c r="S4" s="316">
        <f t="shared" si="0"/>
        <v>0</v>
      </c>
      <c r="U4" s="18">
        <f t="shared" ref="U4:U25" si="1">VLOOKUP(F4,$U$2:$V$3,2,FALSE)</f>
        <v>1</v>
      </c>
    </row>
    <row r="5" spans="2:22" ht="24" customHeight="1">
      <c r="B5" s="52">
        <v>2</v>
      </c>
      <c r="C5" s="302"/>
      <c r="D5" s="69"/>
      <c r="E5" s="347"/>
      <c r="F5" s="304" t="s">
        <v>231</v>
      </c>
      <c r="G5" s="317">
        <f t="shared" si="0"/>
        <v>0</v>
      </c>
      <c r="H5" s="318">
        <f t="shared" si="0"/>
        <v>0</v>
      </c>
      <c r="I5" s="318">
        <f t="shared" si="0"/>
        <v>0</v>
      </c>
      <c r="J5" s="318">
        <f t="shared" si="0"/>
        <v>0</v>
      </c>
      <c r="K5" s="318">
        <f t="shared" si="0"/>
        <v>0</v>
      </c>
      <c r="L5" s="318">
        <f t="shared" si="0"/>
        <v>0</v>
      </c>
      <c r="M5" s="318">
        <f t="shared" si="0"/>
        <v>0</v>
      </c>
      <c r="N5" s="318">
        <f t="shared" si="0"/>
        <v>0</v>
      </c>
      <c r="O5" s="318">
        <f t="shared" si="0"/>
        <v>0</v>
      </c>
      <c r="P5" s="318">
        <f t="shared" si="0"/>
        <v>0</v>
      </c>
      <c r="Q5" s="318">
        <f t="shared" si="0"/>
        <v>0</v>
      </c>
      <c r="R5" s="689">
        <f t="shared" si="0"/>
        <v>0</v>
      </c>
      <c r="S5" s="319">
        <f t="shared" si="0"/>
        <v>0</v>
      </c>
      <c r="U5" s="18">
        <f t="shared" si="1"/>
        <v>1</v>
      </c>
    </row>
    <row r="6" spans="2:22" ht="24" customHeight="1">
      <c r="B6" s="52">
        <v>3</v>
      </c>
      <c r="C6" s="618"/>
      <c r="D6" s="69"/>
      <c r="E6" s="619">
        <f>利益係数!$F$38/10000*10*C6</f>
        <v>0</v>
      </c>
      <c r="F6" s="304" t="s">
        <v>231</v>
      </c>
      <c r="G6" s="317">
        <f t="shared" si="0"/>
        <v>0</v>
      </c>
      <c r="H6" s="318">
        <f t="shared" si="0"/>
        <v>0</v>
      </c>
      <c r="I6" s="318">
        <f t="shared" si="0"/>
        <v>0</v>
      </c>
      <c r="J6" s="318">
        <f t="shared" si="0"/>
        <v>0</v>
      </c>
      <c r="K6" s="318">
        <f t="shared" si="0"/>
        <v>0</v>
      </c>
      <c r="L6" s="318">
        <f t="shared" si="0"/>
        <v>0</v>
      </c>
      <c r="M6" s="318">
        <f t="shared" si="0"/>
        <v>0</v>
      </c>
      <c r="N6" s="318">
        <f t="shared" si="0"/>
        <v>0</v>
      </c>
      <c r="O6" s="318">
        <f t="shared" si="0"/>
        <v>0</v>
      </c>
      <c r="P6" s="318">
        <f t="shared" si="0"/>
        <v>0</v>
      </c>
      <c r="Q6" s="318">
        <f t="shared" si="0"/>
        <v>0</v>
      </c>
      <c r="R6" s="689">
        <f t="shared" si="0"/>
        <v>0</v>
      </c>
      <c r="S6" s="319">
        <f t="shared" si="0"/>
        <v>0</v>
      </c>
      <c r="U6" s="18">
        <f t="shared" si="1"/>
        <v>1</v>
      </c>
    </row>
    <row r="7" spans="2:22" ht="24" customHeight="1">
      <c r="B7" s="52">
        <v>4</v>
      </c>
      <c r="C7" s="618"/>
      <c r="D7" s="69"/>
      <c r="E7" s="619">
        <f>利益係数!$F$38/10000*10*C7</f>
        <v>0</v>
      </c>
      <c r="F7" s="304" t="s">
        <v>231</v>
      </c>
      <c r="G7" s="317">
        <f t="shared" si="0"/>
        <v>0</v>
      </c>
      <c r="H7" s="318">
        <f t="shared" si="0"/>
        <v>0</v>
      </c>
      <c r="I7" s="318">
        <f t="shared" si="0"/>
        <v>0</v>
      </c>
      <c r="J7" s="318">
        <f t="shared" si="0"/>
        <v>0</v>
      </c>
      <c r="K7" s="318">
        <f t="shared" si="0"/>
        <v>0</v>
      </c>
      <c r="L7" s="318">
        <f t="shared" si="0"/>
        <v>0</v>
      </c>
      <c r="M7" s="318">
        <f t="shared" si="0"/>
        <v>0</v>
      </c>
      <c r="N7" s="318">
        <f t="shared" si="0"/>
        <v>0</v>
      </c>
      <c r="O7" s="318">
        <f t="shared" si="0"/>
        <v>0</v>
      </c>
      <c r="P7" s="318">
        <f t="shared" si="0"/>
        <v>0</v>
      </c>
      <c r="Q7" s="318">
        <f t="shared" si="0"/>
        <v>0</v>
      </c>
      <c r="R7" s="689">
        <f t="shared" si="0"/>
        <v>0</v>
      </c>
      <c r="S7" s="319">
        <f t="shared" si="0"/>
        <v>0</v>
      </c>
      <c r="U7" s="18">
        <f t="shared" si="1"/>
        <v>1</v>
      </c>
    </row>
    <row r="8" spans="2:22" ht="24" customHeight="1">
      <c r="B8" s="52">
        <v>5</v>
      </c>
      <c r="C8" s="618"/>
      <c r="D8" s="69"/>
      <c r="E8" s="619">
        <f>利益係数!$F$38/10000*10*C8</f>
        <v>0</v>
      </c>
      <c r="F8" s="304" t="s">
        <v>231</v>
      </c>
      <c r="G8" s="317">
        <f t="shared" si="0"/>
        <v>0</v>
      </c>
      <c r="H8" s="318">
        <f t="shared" si="0"/>
        <v>0</v>
      </c>
      <c r="I8" s="318">
        <f t="shared" si="0"/>
        <v>0</v>
      </c>
      <c r="J8" s="318">
        <f t="shared" si="0"/>
        <v>0</v>
      </c>
      <c r="K8" s="318">
        <f t="shared" si="0"/>
        <v>0</v>
      </c>
      <c r="L8" s="318">
        <f t="shared" si="0"/>
        <v>0</v>
      </c>
      <c r="M8" s="318">
        <f t="shared" si="0"/>
        <v>0</v>
      </c>
      <c r="N8" s="318">
        <f t="shared" si="0"/>
        <v>0</v>
      </c>
      <c r="O8" s="318">
        <f t="shared" si="0"/>
        <v>0</v>
      </c>
      <c r="P8" s="318">
        <f t="shared" si="0"/>
        <v>0</v>
      </c>
      <c r="Q8" s="318">
        <f t="shared" si="0"/>
        <v>0</v>
      </c>
      <c r="R8" s="689">
        <f t="shared" si="0"/>
        <v>0</v>
      </c>
      <c r="S8" s="319">
        <f t="shared" si="0"/>
        <v>0</v>
      </c>
      <c r="U8" s="18">
        <f t="shared" si="1"/>
        <v>1</v>
      </c>
    </row>
    <row r="9" spans="2:22" ht="24" customHeight="1">
      <c r="B9" s="52">
        <v>6</v>
      </c>
      <c r="C9" s="618"/>
      <c r="D9" s="69"/>
      <c r="E9" s="619">
        <f>利益係数!$F$38/10000*10*C9</f>
        <v>0</v>
      </c>
      <c r="F9" s="304" t="s">
        <v>231</v>
      </c>
      <c r="G9" s="317">
        <f t="shared" si="0"/>
        <v>0</v>
      </c>
      <c r="H9" s="318">
        <f t="shared" si="0"/>
        <v>0</v>
      </c>
      <c r="I9" s="318">
        <f t="shared" si="0"/>
        <v>0</v>
      </c>
      <c r="J9" s="318">
        <f t="shared" si="0"/>
        <v>0</v>
      </c>
      <c r="K9" s="318">
        <f t="shared" si="0"/>
        <v>0</v>
      </c>
      <c r="L9" s="318">
        <f t="shared" si="0"/>
        <v>0</v>
      </c>
      <c r="M9" s="318">
        <f t="shared" si="0"/>
        <v>0</v>
      </c>
      <c r="N9" s="318">
        <f t="shared" si="0"/>
        <v>0</v>
      </c>
      <c r="O9" s="318">
        <f t="shared" si="0"/>
        <v>0</v>
      </c>
      <c r="P9" s="318">
        <f t="shared" si="0"/>
        <v>0</v>
      </c>
      <c r="Q9" s="318">
        <f t="shared" si="0"/>
        <v>0</v>
      </c>
      <c r="R9" s="689">
        <f t="shared" si="0"/>
        <v>0</v>
      </c>
      <c r="S9" s="319">
        <f t="shared" si="0"/>
        <v>0</v>
      </c>
      <c r="U9" s="18">
        <f t="shared" si="1"/>
        <v>1</v>
      </c>
    </row>
    <row r="10" spans="2:22" ht="24" customHeight="1">
      <c r="B10" s="52">
        <v>7</v>
      </c>
      <c r="C10" s="302"/>
      <c r="D10" s="69"/>
      <c r="E10" s="620"/>
      <c r="F10" s="304" t="s">
        <v>231</v>
      </c>
      <c r="G10" s="317">
        <f t="shared" si="0"/>
        <v>0</v>
      </c>
      <c r="H10" s="318">
        <f t="shared" si="0"/>
        <v>0</v>
      </c>
      <c r="I10" s="318">
        <f t="shared" si="0"/>
        <v>0</v>
      </c>
      <c r="J10" s="318">
        <f t="shared" si="0"/>
        <v>0</v>
      </c>
      <c r="K10" s="318">
        <f t="shared" si="0"/>
        <v>0</v>
      </c>
      <c r="L10" s="318">
        <f t="shared" si="0"/>
        <v>0</v>
      </c>
      <c r="M10" s="318">
        <f t="shared" si="0"/>
        <v>0</v>
      </c>
      <c r="N10" s="318">
        <f t="shared" si="0"/>
        <v>0</v>
      </c>
      <c r="O10" s="318">
        <f t="shared" si="0"/>
        <v>0</v>
      </c>
      <c r="P10" s="318">
        <f t="shared" si="0"/>
        <v>0</v>
      </c>
      <c r="Q10" s="318">
        <f t="shared" si="0"/>
        <v>0</v>
      </c>
      <c r="R10" s="689">
        <f t="shared" si="0"/>
        <v>0</v>
      </c>
      <c r="S10" s="319">
        <f t="shared" si="0"/>
        <v>0</v>
      </c>
      <c r="U10" s="18">
        <f t="shared" si="1"/>
        <v>1</v>
      </c>
    </row>
    <row r="11" spans="2:22" ht="24" customHeight="1">
      <c r="B11" s="52">
        <v>8</v>
      </c>
      <c r="C11" s="302"/>
      <c r="D11" s="69"/>
      <c r="E11" s="347">
        <f>利益係数!$F$38/10000*10*10*C11</f>
        <v>0</v>
      </c>
      <c r="F11" s="304" t="s">
        <v>231</v>
      </c>
      <c r="G11" s="317">
        <f t="shared" si="0"/>
        <v>0</v>
      </c>
      <c r="H11" s="318">
        <f t="shared" si="0"/>
        <v>0</v>
      </c>
      <c r="I11" s="318">
        <f t="shared" si="0"/>
        <v>0</v>
      </c>
      <c r="J11" s="318">
        <f t="shared" si="0"/>
        <v>0</v>
      </c>
      <c r="K11" s="318">
        <f t="shared" si="0"/>
        <v>0</v>
      </c>
      <c r="L11" s="318">
        <f t="shared" si="0"/>
        <v>0</v>
      </c>
      <c r="M11" s="318">
        <f t="shared" si="0"/>
        <v>0</v>
      </c>
      <c r="N11" s="318">
        <f t="shared" si="0"/>
        <v>0</v>
      </c>
      <c r="O11" s="318">
        <f t="shared" si="0"/>
        <v>0</v>
      </c>
      <c r="P11" s="318">
        <f t="shared" si="0"/>
        <v>0</v>
      </c>
      <c r="Q11" s="318">
        <f t="shared" si="0"/>
        <v>0</v>
      </c>
      <c r="R11" s="689">
        <f t="shared" si="0"/>
        <v>0</v>
      </c>
      <c r="S11" s="319">
        <f t="shared" si="0"/>
        <v>0</v>
      </c>
      <c r="U11" s="18">
        <f t="shared" si="1"/>
        <v>1</v>
      </c>
    </row>
    <row r="12" spans="2:22" ht="24" customHeight="1">
      <c r="B12" s="52">
        <v>9</v>
      </c>
      <c r="C12" s="302"/>
      <c r="D12" s="69"/>
      <c r="E12" s="347"/>
      <c r="F12" s="304" t="s">
        <v>231</v>
      </c>
      <c r="G12" s="317">
        <f t="shared" si="0"/>
        <v>0</v>
      </c>
      <c r="H12" s="318">
        <f t="shared" si="0"/>
        <v>0</v>
      </c>
      <c r="I12" s="318">
        <f t="shared" si="0"/>
        <v>0</v>
      </c>
      <c r="J12" s="318">
        <f t="shared" si="0"/>
        <v>0</v>
      </c>
      <c r="K12" s="318">
        <f t="shared" si="0"/>
        <v>0</v>
      </c>
      <c r="L12" s="318">
        <f t="shared" si="0"/>
        <v>0</v>
      </c>
      <c r="M12" s="318">
        <f t="shared" si="0"/>
        <v>0</v>
      </c>
      <c r="N12" s="318">
        <f t="shared" si="0"/>
        <v>0</v>
      </c>
      <c r="O12" s="318">
        <f t="shared" si="0"/>
        <v>0</v>
      </c>
      <c r="P12" s="318">
        <f t="shared" si="0"/>
        <v>0</v>
      </c>
      <c r="Q12" s="318">
        <f t="shared" si="0"/>
        <v>0</v>
      </c>
      <c r="R12" s="689">
        <f t="shared" si="0"/>
        <v>0</v>
      </c>
      <c r="S12" s="319">
        <f t="shared" si="0"/>
        <v>0</v>
      </c>
      <c r="U12" s="18">
        <f t="shared" si="1"/>
        <v>1</v>
      </c>
    </row>
    <row r="13" spans="2:22" ht="24" customHeight="1">
      <c r="B13" s="52">
        <v>10</v>
      </c>
      <c r="C13" s="302"/>
      <c r="D13" s="69"/>
      <c r="E13" s="347">
        <f>利益係数!$F$38/10000*10*10*C13</f>
        <v>0</v>
      </c>
      <c r="F13" s="304" t="s">
        <v>231</v>
      </c>
      <c r="G13" s="317">
        <f t="shared" si="0"/>
        <v>0</v>
      </c>
      <c r="H13" s="318">
        <f t="shared" si="0"/>
        <v>0</v>
      </c>
      <c r="I13" s="318">
        <f t="shared" si="0"/>
        <v>0</v>
      </c>
      <c r="J13" s="318">
        <f t="shared" si="0"/>
        <v>0</v>
      </c>
      <c r="K13" s="318">
        <f t="shared" si="0"/>
        <v>0</v>
      </c>
      <c r="L13" s="318">
        <f t="shared" si="0"/>
        <v>0</v>
      </c>
      <c r="M13" s="318">
        <f t="shared" si="0"/>
        <v>0</v>
      </c>
      <c r="N13" s="318">
        <f t="shared" si="0"/>
        <v>0</v>
      </c>
      <c r="O13" s="318">
        <f t="shared" si="0"/>
        <v>0</v>
      </c>
      <c r="P13" s="318">
        <f t="shared" si="0"/>
        <v>0</v>
      </c>
      <c r="Q13" s="318">
        <f t="shared" si="0"/>
        <v>0</v>
      </c>
      <c r="R13" s="689">
        <f t="shared" si="0"/>
        <v>0</v>
      </c>
      <c r="S13" s="319">
        <f t="shared" si="0"/>
        <v>0</v>
      </c>
      <c r="U13" s="18">
        <f t="shared" si="1"/>
        <v>1</v>
      </c>
    </row>
    <row r="14" spans="2:22" ht="24" customHeight="1">
      <c r="B14" s="52">
        <v>11</v>
      </c>
      <c r="C14" s="302"/>
      <c r="D14" s="69"/>
      <c r="E14" s="347">
        <f>利益係数!$F$38/10000*10*10*C14</f>
        <v>0</v>
      </c>
      <c r="F14" s="304" t="s">
        <v>231</v>
      </c>
      <c r="G14" s="317">
        <f t="shared" ref="G14:S25" si="2">IF($U14=1,0,IF($D14=G$3,$E14,0))</f>
        <v>0</v>
      </c>
      <c r="H14" s="318">
        <f t="shared" si="2"/>
        <v>0</v>
      </c>
      <c r="I14" s="318">
        <f t="shared" si="2"/>
        <v>0</v>
      </c>
      <c r="J14" s="318">
        <f t="shared" si="2"/>
        <v>0</v>
      </c>
      <c r="K14" s="318">
        <f t="shared" si="2"/>
        <v>0</v>
      </c>
      <c r="L14" s="318">
        <f t="shared" si="2"/>
        <v>0</v>
      </c>
      <c r="M14" s="318">
        <f t="shared" si="2"/>
        <v>0</v>
      </c>
      <c r="N14" s="318">
        <f t="shared" si="2"/>
        <v>0</v>
      </c>
      <c r="O14" s="318">
        <f t="shared" si="2"/>
        <v>0</v>
      </c>
      <c r="P14" s="318">
        <f t="shared" si="2"/>
        <v>0</v>
      </c>
      <c r="Q14" s="318">
        <f t="shared" si="2"/>
        <v>0</v>
      </c>
      <c r="R14" s="689">
        <f t="shared" si="2"/>
        <v>0</v>
      </c>
      <c r="S14" s="319">
        <f t="shared" si="2"/>
        <v>0</v>
      </c>
      <c r="U14" s="18">
        <f t="shared" si="1"/>
        <v>1</v>
      </c>
    </row>
    <row r="15" spans="2:22" ht="24" customHeight="1">
      <c r="B15" s="52">
        <v>12</v>
      </c>
      <c r="C15" s="302"/>
      <c r="D15" s="69"/>
      <c r="E15" s="347">
        <f>利益係数!$F$38/10000*10*10*C15</f>
        <v>0</v>
      </c>
      <c r="F15" s="304" t="s">
        <v>231</v>
      </c>
      <c r="G15" s="317">
        <f t="shared" si="2"/>
        <v>0</v>
      </c>
      <c r="H15" s="318">
        <f t="shared" si="2"/>
        <v>0</v>
      </c>
      <c r="I15" s="318">
        <f t="shared" si="2"/>
        <v>0</v>
      </c>
      <c r="J15" s="318">
        <f t="shared" si="2"/>
        <v>0</v>
      </c>
      <c r="K15" s="318">
        <f t="shared" si="2"/>
        <v>0</v>
      </c>
      <c r="L15" s="318">
        <f t="shared" si="2"/>
        <v>0</v>
      </c>
      <c r="M15" s="318">
        <f t="shared" si="2"/>
        <v>0</v>
      </c>
      <c r="N15" s="318">
        <f t="shared" si="2"/>
        <v>0</v>
      </c>
      <c r="O15" s="318">
        <f t="shared" si="2"/>
        <v>0</v>
      </c>
      <c r="P15" s="318">
        <f t="shared" si="2"/>
        <v>0</v>
      </c>
      <c r="Q15" s="318">
        <f t="shared" si="2"/>
        <v>0</v>
      </c>
      <c r="R15" s="689">
        <f t="shared" si="2"/>
        <v>0</v>
      </c>
      <c r="S15" s="319">
        <f t="shared" si="2"/>
        <v>0</v>
      </c>
      <c r="U15" s="18">
        <f t="shared" si="1"/>
        <v>1</v>
      </c>
    </row>
    <row r="16" spans="2:22" ht="24" customHeight="1">
      <c r="B16" s="52">
        <v>13</v>
      </c>
      <c r="C16" s="302"/>
      <c r="D16" s="69"/>
      <c r="E16" s="347">
        <f>利益係数!$F$38/10000*10*10*C16</f>
        <v>0</v>
      </c>
      <c r="F16" s="304" t="s">
        <v>231</v>
      </c>
      <c r="G16" s="317">
        <f t="shared" si="2"/>
        <v>0</v>
      </c>
      <c r="H16" s="318">
        <f t="shared" si="2"/>
        <v>0</v>
      </c>
      <c r="I16" s="318">
        <f t="shared" si="2"/>
        <v>0</v>
      </c>
      <c r="J16" s="318">
        <f t="shared" si="2"/>
        <v>0</v>
      </c>
      <c r="K16" s="318">
        <f t="shared" si="2"/>
        <v>0</v>
      </c>
      <c r="L16" s="318">
        <f t="shared" si="2"/>
        <v>0</v>
      </c>
      <c r="M16" s="318">
        <f t="shared" si="2"/>
        <v>0</v>
      </c>
      <c r="N16" s="318">
        <f t="shared" si="2"/>
        <v>0</v>
      </c>
      <c r="O16" s="318">
        <f t="shared" si="2"/>
        <v>0</v>
      </c>
      <c r="P16" s="318">
        <f t="shared" si="2"/>
        <v>0</v>
      </c>
      <c r="Q16" s="318">
        <f t="shared" si="2"/>
        <v>0</v>
      </c>
      <c r="R16" s="689">
        <f t="shared" si="2"/>
        <v>0</v>
      </c>
      <c r="S16" s="319">
        <f t="shared" si="2"/>
        <v>0</v>
      </c>
      <c r="U16" s="18">
        <f t="shared" si="1"/>
        <v>1</v>
      </c>
    </row>
    <row r="17" spans="2:21" ht="24" customHeight="1">
      <c r="B17" s="52">
        <v>14</v>
      </c>
      <c r="C17" s="302"/>
      <c r="D17" s="69"/>
      <c r="E17" s="347">
        <f>利益係数!$F$38/10000*10*10*C17</f>
        <v>0</v>
      </c>
      <c r="F17" s="304" t="s">
        <v>231</v>
      </c>
      <c r="G17" s="317">
        <f t="shared" si="2"/>
        <v>0</v>
      </c>
      <c r="H17" s="318">
        <f t="shared" si="2"/>
        <v>0</v>
      </c>
      <c r="I17" s="318">
        <f t="shared" si="2"/>
        <v>0</v>
      </c>
      <c r="J17" s="318">
        <f t="shared" si="2"/>
        <v>0</v>
      </c>
      <c r="K17" s="318">
        <f t="shared" si="2"/>
        <v>0</v>
      </c>
      <c r="L17" s="318">
        <f t="shared" si="2"/>
        <v>0</v>
      </c>
      <c r="M17" s="318">
        <f t="shared" si="2"/>
        <v>0</v>
      </c>
      <c r="N17" s="318">
        <f t="shared" si="2"/>
        <v>0</v>
      </c>
      <c r="O17" s="318">
        <f t="shared" si="2"/>
        <v>0</v>
      </c>
      <c r="P17" s="318">
        <f t="shared" si="2"/>
        <v>0</v>
      </c>
      <c r="Q17" s="318">
        <f t="shared" si="2"/>
        <v>0</v>
      </c>
      <c r="R17" s="689">
        <f t="shared" si="2"/>
        <v>0</v>
      </c>
      <c r="S17" s="319">
        <f t="shared" si="2"/>
        <v>0</v>
      </c>
      <c r="U17" s="18">
        <f t="shared" si="1"/>
        <v>1</v>
      </c>
    </row>
    <row r="18" spans="2:21" ht="24" customHeight="1">
      <c r="B18" s="52">
        <v>15</v>
      </c>
      <c r="C18" s="302"/>
      <c r="D18" s="69"/>
      <c r="E18" s="347">
        <f>利益係数!$F$38/10000*10*10*C18</f>
        <v>0</v>
      </c>
      <c r="F18" s="304" t="s">
        <v>231</v>
      </c>
      <c r="G18" s="317">
        <f t="shared" si="2"/>
        <v>0</v>
      </c>
      <c r="H18" s="318">
        <f t="shared" si="2"/>
        <v>0</v>
      </c>
      <c r="I18" s="318">
        <f t="shared" si="2"/>
        <v>0</v>
      </c>
      <c r="J18" s="318">
        <f t="shared" si="2"/>
        <v>0</v>
      </c>
      <c r="K18" s="318">
        <f t="shared" si="2"/>
        <v>0</v>
      </c>
      <c r="L18" s="318">
        <f t="shared" si="2"/>
        <v>0</v>
      </c>
      <c r="M18" s="318">
        <f t="shared" si="2"/>
        <v>0</v>
      </c>
      <c r="N18" s="318">
        <f t="shared" si="2"/>
        <v>0</v>
      </c>
      <c r="O18" s="318">
        <f t="shared" si="2"/>
        <v>0</v>
      </c>
      <c r="P18" s="318">
        <f t="shared" si="2"/>
        <v>0</v>
      </c>
      <c r="Q18" s="318">
        <f t="shared" si="2"/>
        <v>0</v>
      </c>
      <c r="R18" s="689">
        <f t="shared" si="2"/>
        <v>0</v>
      </c>
      <c r="S18" s="319">
        <f t="shared" si="2"/>
        <v>0</v>
      </c>
      <c r="U18" s="18">
        <f t="shared" si="1"/>
        <v>1</v>
      </c>
    </row>
    <row r="19" spans="2:21" ht="24" customHeight="1">
      <c r="B19" s="52">
        <v>16</v>
      </c>
      <c r="C19" s="302"/>
      <c r="D19" s="69"/>
      <c r="E19" s="347">
        <f>利益係数!$F$38/10000*10*10*C19</f>
        <v>0</v>
      </c>
      <c r="F19" s="304" t="s">
        <v>231</v>
      </c>
      <c r="G19" s="317">
        <f t="shared" si="2"/>
        <v>0</v>
      </c>
      <c r="H19" s="318">
        <f t="shared" si="2"/>
        <v>0</v>
      </c>
      <c r="I19" s="318">
        <f t="shared" si="2"/>
        <v>0</v>
      </c>
      <c r="J19" s="318">
        <f t="shared" si="2"/>
        <v>0</v>
      </c>
      <c r="K19" s="318">
        <f t="shared" si="2"/>
        <v>0</v>
      </c>
      <c r="L19" s="318">
        <f t="shared" si="2"/>
        <v>0</v>
      </c>
      <c r="M19" s="318">
        <f t="shared" si="2"/>
        <v>0</v>
      </c>
      <c r="N19" s="318">
        <f t="shared" si="2"/>
        <v>0</v>
      </c>
      <c r="O19" s="318">
        <f t="shared" si="2"/>
        <v>0</v>
      </c>
      <c r="P19" s="318">
        <f t="shared" si="2"/>
        <v>0</v>
      </c>
      <c r="Q19" s="318">
        <f t="shared" si="2"/>
        <v>0</v>
      </c>
      <c r="R19" s="689">
        <f t="shared" si="2"/>
        <v>0</v>
      </c>
      <c r="S19" s="319">
        <f t="shared" si="2"/>
        <v>0</v>
      </c>
      <c r="U19" s="18">
        <f t="shared" si="1"/>
        <v>1</v>
      </c>
    </row>
    <row r="20" spans="2:21" ht="24" customHeight="1">
      <c r="B20" s="52">
        <v>17</v>
      </c>
      <c r="C20" s="302"/>
      <c r="D20" s="69"/>
      <c r="E20" s="347">
        <f>利益係数!$F$38/10000*10*10*C20</f>
        <v>0</v>
      </c>
      <c r="F20" s="304" t="s">
        <v>231</v>
      </c>
      <c r="G20" s="317">
        <f t="shared" si="2"/>
        <v>0</v>
      </c>
      <c r="H20" s="318">
        <f t="shared" si="2"/>
        <v>0</v>
      </c>
      <c r="I20" s="318">
        <f t="shared" si="2"/>
        <v>0</v>
      </c>
      <c r="J20" s="318">
        <f t="shared" si="2"/>
        <v>0</v>
      </c>
      <c r="K20" s="318">
        <f t="shared" si="2"/>
        <v>0</v>
      </c>
      <c r="L20" s="318">
        <f t="shared" si="2"/>
        <v>0</v>
      </c>
      <c r="M20" s="318">
        <f t="shared" si="2"/>
        <v>0</v>
      </c>
      <c r="N20" s="318">
        <f t="shared" si="2"/>
        <v>0</v>
      </c>
      <c r="O20" s="318">
        <f t="shared" si="2"/>
        <v>0</v>
      </c>
      <c r="P20" s="318">
        <f t="shared" si="2"/>
        <v>0</v>
      </c>
      <c r="Q20" s="318">
        <f t="shared" si="2"/>
        <v>0</v>
      </c>
      <c r="R20" s="689">
        <f t="shared" si="2"/>
        <v>0</v>
      </c>
      <c r="S20" s="319">
        <f t="shared" si="2"/>
        <v>0</v>
      </c>
      <c r="U20" s="18">
        <f t="shared" si="1"/>
        <v>1</v>
      </c>
    </row>
    <row r="21" spans="2:21" ht="24" customHeight="1">
      <c r="B21" s="52">
        <v>18</v>
      </c>
      <c r="C21" s="302"/>
      <c r="D21" s="69"/>
      <c r="E21" s="347">
        <f>利益係数!$F$38/10000*10*10*C21</f>
        <v>0</v>
      </c>
      <c r="F21" s="304" t="s">
        <v>231</v>
      </c>
      <c r="G21" s="317">
        <f t="shared" si="2"/>
        <v>0</v>
      </c>
      <c r="H21" s="318">
        <f t="shared" si="2"/>
        <v>0</v>
      </c>
      <c r="I21" s="318">
        <f t="shared" si="2"/>
        <v>0</v>
      </c>
      <c r="J21" s="318">
        <f t="shared" si="2"/>
        <v>0</v>
      </c>
      <c r="K21" s="318">
        <f t="shared" si="2"/>
        <v>0</v>
      </c>
      <c r="L21" s="318">
        <f t="shared" si="2"/>
        <v>0</v>
      </c>
      <c r="M21" s="318">
        <f t="shared" si="2"/>
        <v>0</v>
      </c>
      <c r="N21" s="318">
        <f t="shared" si="2"/>
        <v>0</v>
      </c>
      <c r="O21" s="318">
        <f t="shared" si="2"/>
        <v>0</v>
      </c>
      <c r="P21" s="318">
        <f t="shared" si="2"/>
        <v>0</v>
      </c>
      <c r="Q21" s="318">
        <f t="shared" si="2"/>
        <v>0</v>
      </c>
      <c r="R21" s="689">
        <f t="shared" si="2"/>
        <v>0</v>
      </c>
      <c r="S21" s="319">
        <f t="shared" si="2"/>
        <v>0</v>
      </c>
      <c r="U21" s="18">
        <f t="shared" si="1"/>
        <v>1</v>
      </c>
    </row>
    <row r="22" spans="2:21" ht="24" customHeight="1">
      <c r="B22" s="52">
        <v>19</v>
      </c>
      <c r="C22" s="302"/>
      <c r="D22" s="69"/>
      <c r="E22" s="347">
        <f>利益係数!$F$38/10000*10*10*C22</f>
        <v>0</v>
      </c>
      <c r="F22" s="304" t="s">
        <v>231</v>
      </c>
      <c r="G22" s="317">
        <f t="shared" si="2"/>
        <v>0</v>
      </c>
      <c r="H22" s="318">
        <f t="shared" si="2"/>
        <v>0</v>
      </c>
      <c r="I22" s="318">
        <f t="shared" si="2"/>
        <v>0</v>
      </c>
      <c r="J22" s="318">
        <f t="shared" si="2"/>
        <v>0</v>
      </c>
      <c r="K22" s="318">
        <f t="shared" si="2"/>
        <v>0</v>
      </c>
      <c r="L22" s="318">
        <f t="shared" si="2"/>
        <v>0</v>
      </c>
      <c r="M22" s="318">
        <f t="shared" si="2"/>
        <v>0</v>
      </c>
      <c r="N22" s="318">
        <f t="shared" si="2"/>
        <v>0</v>
      </c>
      <c r="O22" s="318">
        <f t="shared" si="2"/>
        <v>0</v>
      </c>
      <c r="P22" s="318">
        <f t="shared" si="2"/>
        <v>0</v>
      </c>
      <c r="Q22" s="318">
        <f t="shared" si="2"/>
        <v>0</v>
      </c>
      <c r="R22" s="689">
        <f t="shared" si="2"/>
        <v>0</v>
      </c>
      <c r="S22" s="319">
        <f t="shared" si="2"/>
        <v>0</v>
      </c>
      <c r="U22" s="18">
        <f t="shared" si="1"/>
        <v>1</v>
      </c>
    </row>
    <row r="23" spans="2:21" ht="24" customHeight="1" thickBot="1">
      <c r="B23" s="191">
        <v>20</v>
      </c>
      <c r="C23" s="310"/>
      <c r="D23" s="366"/>
      <c r="E23" s="348">
        <f>利益係数!$F$38/10000*10*10*C23</f>
        <v>0</v>
      </c>
      <c r="F23" s="304" t="s">
        <v>231</v>
      </c>
      <c r="G23" s="320">
        <f t="shared" si="2"/>
        <v>0</v>
      </c>
      <c r="H23" s="321">
        <f t="shared" si="2"/>
        <v>0</v>
      </c>
      <c r="I23" s="321">
        <f t="shared" si="2"/>
        <v>0</v>
      </c>
      <c r="J23" s="321">
        <f t="shared" si="2"/>
        <v>0</v>
      </c>
      <c r="K23" s="321">
        <f t="shared" si="2"/>
        <v>0</v>
      </c>
      <c r="L23" s="321">
        <f t="shared" si="2"/>
        <v>0</v>
      </c>
      <c r="M23" s="321">
        <f t="shared" si="2"/>
        <v>0</v>
      </c>
      <c r="N23" s="321">
        <f t="shared" si="2"/>
        <v>0</v>
      </c>
      <c r="O23" s="321">
        <f t="shared" si="2"/>
        <v>0</v>
      </c>
      <c r="P23" s="321">
        <f t="shared" si="2"/>
        <v>0</v>
      </c>
      <c r="Q23" s="321">
        <f t="shared" si="2"/>
        <v>0</v>
      </c>
      <c r="R23" s="690">
        <f t="shared" si="2"/>
        <v>0</v>
      </c>
      <c r="S23" s="322">
        <f t="shared" si="2"/>
        <v>0</v>
      </c>
      <c r="U23" s="18">
        <f t="shared" si="1"/>
        <v>1</v>
      </c>
    </row>
    <row r="24" spans="2:21" ht="24" customHeight="1" thickBot="1">
      <c r="B24" s="374">
        <v>21</v>
      </c>
      <c r="C24" s="390" t="s">
        <v>249</v>
      </c>
      <c r="D24" s="392">
        <f>'農場リース入力（牛含む）'!G48+'農場リース入力（牛含む）'!H48</f>
        <v>2023</v>
      </c>
      <c r="E24" s="391">
        <f>'農場リース入力（牛含む）'!Y48</f>
        <v>2000</v>
      </c>
      <c r="F24" s="304" t="s">
        <v>231</v>
      </c>
      <c r="G24" s="387">
        <f t="shared" si="2"/>
        <v>0</v>
      </c>
      <c r="H24" s="388">
        <f t="shared" si="2"/>
        <v>0</v>
      </c>
      <c r="I24" s="388">
        <f t="shared" si="2"/>
        <v>0</v>
      </c>
      <c r="J24" s="388">
        <f t="shared" si="2"/>
        <v>0</v>
      </c>
      <c r="K24" s="388">
        <f t="shared" si="2"/>
        <v>0</v>
      </c>
      <c r="L24" s="388">
        <f t="shared" si="2"/>
        <v>0</v>
      </c>
      <c r="M24" s="388">
        <f t="shared" si="2"/>
        <v>0</v>
      </c>
      <c r="N24" s="388">
        <f t="shared" si="2"/>
        <v>0</v>
      </c>
      <c r="O24" s="388">
        <f t="shared" si="2"/>
        <v>0</v>
      </c>
      <c r="P24" s="388">
        <f t="shared" si="2"/>
        <v>0</v>
      </c>
      <c r="Q24" s="388">
        <f t="shared" si="2"/>
        <v>0</v>
      </c>
      <c r="R24" s="691">
        <f t="shared" si="2"/>
        <v>0</v>
      </c>
      <c r="S24" s="389">
        <f t="shared" si="2"/>
        <v>0</v>
      </c>
      <c r="U24" s="18">
        <f t="shared" si="1"/>
        <v>1</v>
      </c>
    </row>
    <row r="25" spans="2:21" ht="24" customHeight="1" thickBot="1">
      <c r="B25" s="393">
        <v>22</v>
      </c>
      <c r="C25" s="373" t="s">
        <v>250</v>
      </c>
      <c r="D25" s="394">
        <f>その他リース入力!G45+その他リース入力!H45</f>
        <v>0</v>
      </c>
      <c r="E25" s="395">
        <f>その他リース入力!Y45</f>
        <v>0</v>
      </c>
      <c r="F25" s="304" t="s">
        <v>231</v>
      </c>
      <c r="G25" s="311">
        <f t="shared" si="2"/>
        <v>0</v>
      </c>
      <c r="H25" s="312">
        <f t="shared" si="2"/>
        <v>0</v>
      </c>
      <c r="I25" s="312">
        <f t="shared" si="2"/>
        <v>0</v>
      </c>
      <c r="J25" s="312">
        <f t="shared" si="2"/>
        <v>0</v>
      </c>
      <c r="K25" s="312">
        <f t="shared" si="2"/>
        <v>0</v>
      </c>
      <c r="L25" s="312">
        <f t="shared" si="2"/>
        <v>0</v>
      </c>
      <c r="M25" s="312">
        <f t="shared" si="2"/>
        <v>0</v>
      </c>
      <c r="N25" s="312">
        <f t="shared" si="2"/>
        <v>0</v>
      </c>
      <c r="O25" s="312">
        <f t="shared" si="2"/>
        <v>0</v>
      </c>
      <c r="P25" s="312">
        <f t="shared" si="2"/>
        <v>0</v>
      </c>
      <c r="Q25" s="312">
        <f t="shared" si="2"/>
        <v>0</v>
      </c>
      <c r="R25" s="692">
        <f t="shared" si="2"/>
        <v>0</v>
      </c>
      <c r="S25" s="313">
        <f t="shared" si="2"/>
        <v>0</v>
      </c>
      <c r="U25" s="18">
        <f t="shared" si="1"/>
        <v>1</v>
      </c>
    </row>
    <row r="26" spans="2:21" ht="24" customHeight="1" thickBot="1">
      <c r="B26" s="1373" t="s">
        <v>46</v>
      </c>
      <c r="C26" s="1151"/>
      <c r="D26" s="1151"/>
      <c r="E26" s="1151"/>
      <c r="F26" s="1375"/>
      <c r="G26" s="311">
        <f>SUM(G4:G23)</f>
        <v>0</v>
      </c>
      <c r="H26" s="312">
        <f t="shared" ref="H26:P26" si="3">SUM(H4:H23)</f>
        <v>0</v>
      </c>
      <c r="I26" s="312">
        <f t="shared" si="3"/>
        <v>0</v>
      </c>
      <c r="J26" s="312">
        <f t="shared" si="3"/>
        <v>0</v>
      </c>
      <c r="K26" s="312">
        <f t="shared" si="3"/>
        <v>0</v>
      </c>
      <c r="L26" s="312">
        <f t="shared" si="3"/>
        <v>0</v>
      </c>
      <c r="M26" s="312">
        <f t="shared" si="3"/>
        <v>0</v>
      </c>
      <c r="N26" s="312">
        <f t="shared" si="3"/>
        <v>0</v>
      </c>
      <c r="O26" s="312">
        <f t="shared" si="3"/>
        <v>0</v>
      </c>
      <c r="P26" s="312">
        <f t="shared" si="3"/>
        <v>0</v>
      </c>
      <c r="Q26" s="312">
        <f>SUM(Q4:Q23)</f>
        <v>0</v>
      </c>
      <c r="R26" s="692">
        <f>SUM(R4:R23)</f>
        <v>0</v>
      </c>
      <c r="S26" s="313">
        <f>SUM(S4:S23)</f>
        <v>0</v>
      </c>
    </row>
  </sheetData>
  <mergeCells count="4">
    <mergeCell ref="F2:F3"/>
    <mergeCell ref="B2:B3"/>
    <mergeCell ref="B26:F26"/>
    <mergeCell ref="G2:S2"/>
  </mergeCells>
  <phoneticPr fontId="1"/>
  <dataValidations count="2">
    <dataValidation type="list" allowBlank="1" showInputMessage="1" showErrorMessage="1" sqref="F5:F25" xr:uid="{00000000-0002-0000-1000-000000000000}">
      <formula1>$U$2:$U$3</formula1>
    </dataValidation>
    <dataValidation type="list" allowBlank="1" showInputMessage="1" showErrorMessage="1" sqref="F4" xr:uid="{9A8E7E64-2888-4581-AFEF-FA06F81654F7}">
      <formula1>$R$2:$R$3</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B1:Z70"/>
  <sheetViews>
    <sheetView showZeros="0" zoomScaleNormal="100" workbookViewId="0">
      <pane xSplit="9" ySplit="4" topLeftCell="J5" activePane="bottomRight" state="frozen"/>
      <selection pane="topRight" activeCell="K1" sqref="K1"/>
      <selection pane="bottomLeft" activeCell="A5" sqref="A5"/>
      <selection pane="bottomRight" activeCell="D5" sqref="D5:G15"/>
    </sheetView>
  </sheetViews>
  <sheetFormatPr defaultRowHeight="14.25"/>
  <cols>
    <col min="1" max="1" width="9" style="1" customWidth="1"/>
    <col min="2" max="2" width="2.625" style="1" customWidth="1"/>
    <col min="3" max="3" width="3.875" style="1" customWidth="1"/>
    <col min="4" max="4" width="20.625" style="1" customWidth="1"/>
    <col min="5" max="6" width="10.625" style="127" customWidth="1"/>
    <col min="7" max="7" width="10.625" style="257" customWidth="1"/>
    <col min="8" max="25" width="10.625" style="127" customWidth="1"/>
    <col min="26" max="266" width="9" style="1"/>
    <col min="267" max="267" width="1.875" style="1" customWidth="1"/>
    <col min="268" max="268" width="28.375" style="1" customWidth="1"/>
    <col min="269" max="269" width="8.625" style="1" customWidth="1"/>
    <col min="270" max="276" width="18.625" style="1" customWidth="1"/>
    <col min="277" max="277" width="2.125" style="1" customWidth="1"/>
    <col min="278" max="278" width="13.625" style="1" customWidth="1"/>
    <col min="279" max="522" width="9" style="1"/>
    <col min="523" max="523" width="1.875" style="1" customWidth="1"/>
    <col min="524" max="524" width="28.375" style="1" customWidth="1"/>
    <col min="525" max="525" width="8.625" style="1" customWidth="1"/>
    <col min="526" max="532" width="18.625" style="1" customWidth="1"/>
    <col min="533" max="533" width="2.125" style="1" customWidth="1"/>
    <col min="534" max="534" width="13.625" style="1" customWidth="1"/>
    <col min="535" max="778" width="9" style="1"/>
    <col min="779" max="779" width="1.875" style="1" customWidth="1"/>
    <col min="780" max="780" width="28.375" style="1" customWidth="1"/>
    <col min="781" max="781" width="8.625" style="1" customWidth="1"/>
    <col min="782" max="788" width="18.625" style="1" customWidth="1"/>
    <col min="789" max="789" width="2.125" style="1" customWidth="1"/>
    <col min="790" max="790" width="13.625" style="1" customWidth="1"/>
    <col min="791" max="1034" width="9" style="1"/>
    <col min="1035" max="1035" width="1.875" style="1" customWidth="1"/>
    <col min="1036" max="1036" width="28.375" style="1" customWidth="1"/>
    <col min="1037" max="1037" width="8.625" style="1" customWidth="1"/>
    <col min="1038" max="1044" width="18.625" style="1" customWidth="1"/>
    <col min="1045" max="1045" width="2.125" style="1" customWidth="1"/>
    <col min="1046" max="1046" width="13.625" style="1" customWidth="1"/>
    <col min="1047" max="1290" width="9" style="1"/>
    <col min="1291" max="1291" width="1.875" style="1" customWidth="1"/>
    <col min="1292" max="1292" width="28.375" style="1" customWidth="1"/>
    <col min="1293" max="1293" width="8.625" style="1" customWidth="1"/>
    <col min="1294" max="1300" width="18.625" style="1" customWidth="1"/>
    <col min="1301" max="1301" width="2.125" style="1" customWidth="1"/>
    <col min="1302" max="1302" width="13.625" style="1" customWidth="1"/>
    <col min="1303" max="1546" width="9" style="1"/>
    <col min="1547" max="1547" width="1.875" style="1" customWidth="1"/>
    <col min="1548" max="1548" width="28.375" style="1" customWidth="1"/>
    <col min="1549" max="1549" width="8.625" style="1" customWidth="1"/>
    <col min="1550" max="1556" width="18.625" style="1" customWidth="1"/>
    <col min="1557" max="1557" width="2.125" style="1" customWidth="1"/>
    <col min="1558" max="1558" width="13.625" style="1" customWidth="1"/>
    <col min="1559" max="1802" width="9" style="1"/>
    <col min="1803" max="1803" width="1.875" style="1" customWidth="1"/>
    <col min="1804" max="1804" width="28.375" style="1" customWidth="1"/>
    <col min="1805" max="1805" width="8.625" style="1" customWidth="1"/>
    <col min="1806" max="1812" width="18.625" style="1" customWidth="1"/>
    <col min="1813" max="1813" width="2.125" style="1" customWidth="1"/>
    <col min="1814" max="1814" width="13.625" style="1" customWidth="1"/>
    <col min="1815" max="2058" width="9" style="1"/>
    <col min="2059" max="2059" width="1.875" style="1" customWidth="1"/>
    <col min="2060" max="2060" width="28.375" style="1" customWidth="1"/>
    <col min="2061" max="2061" width="8.625" style="1" customWidth="1"/>
    <col min="2062" max="2068" width="18.625" style="1" customWidth="1"/>
    <col min="2069" max="2069" width="2.125" style="1" customWidth="1"/>
    <col min="2070" max="2070" width="13.625" style="1" customWidth="1"/>
    <col min="2071" max="2314" width="9" style="1"/>
    <col min="2315" max="2315" width="1.875" style="1" customWidth="1"/>
    <col min="2316" max="2316" width="28.375" style="1" customWidth="1"/>
    <col min="2317" max="2317" width="8.625" style="1" customWidth="1"/>
    <col min="2318" max="2324" width="18.625" style="1" customWidth="1"/>
    <col min="2325" max="2325" width="2.125" style="1" customWidth="1"/>
    <col min="2326" max="2326" width="13.625" style="1" customWidth="1"/>
    <col min="2327" max="2570" width="9" style="1"/>
    <col min="2571" max="2571" width="1.875" style="1" customWidth="1"/>
    <col min="2572" max="2572" width="28.375" style="1" customWidth="1"/>
    <col min="2573" max="2573" width="8.625" style="1" customWidth="1"/>
    <col min="2574" max="2580" width="18.625" style="1" customWidth="1"/>
    <col min="2581" max="2581" width="2.125" style="1" customWidth="1"/>
    <col min="2582" max="2582" width="13.625" style="1" customWidth="1"/>
    <col min="2583" max="2826" width="9" style="1"/>
    <col min="2827" max="2827" width="1.875" style="1" customWidth="1"/>
    <col min="2828" max="2828" width="28.375" style="1" customWidth="1"/>
    <col min="2829" max="2829" width="8.625" style="1" customWidth="1"/>
    <col min="2830" max="2836" width="18.625" style="1" customWidth="1"/>
    <col min="2837" max="2837" width="2.125" style="1" customWidth="1"/>
    <col min="2838" max="2838" width="13.625" style="1" customWidth="1"/>
    <col min="2839" max="3082" width="9" style="1"/>
    <col min="3083" max="3083" width="1.875" style="1" customWidth="1"/>
    <col min="3084" max="3084" width="28.375" style="1" customWidth="1"/>
    <col min="3085" max="3085" width="8.625" style="1" customWidth="1"/>
    <col min="3086" max="3092" width="18.625" style="1" customWidth="1"/>
    <col min="3093" max="3093" width="2.125" style="1" customWidth="1"/>
    <col min="3094" max="3094" width="13.625" style="1" customWidth="1"/>
    <col min="3095" max="3338" width="9" style="1"/>
    <col min="3339" max="3339" width="1.875" style="1" customWidth="1"/>
    <col min="3340" max="3340" width="28.375" style="1" customWidth="1"/>
    <col min="3341" max="3341" width="8.625" style="1" customWidth="1"/>
    <col min="3342" max="3348" width="18.625" style="1" customWidth="1"/>
    <col min="3349" max="3349" width="2.125" style="1" customWidth="1"/>
    <col min="3350" max="3350" width="13.625" style="1" customWidth="1"/>
    <col min="3351" max="3594" width="9" style="1"/>
    <col min="3595" max="3595" width="1.875" style="1" customWidth="1"/>
    <col min="3596" max="3596" width="28.375" style="1" customWidth="1"/>
    <col min="3597" max="3597" width="8.625" style="1" customWidth="1"/>
    <col min="3598" max="3604" width="18.625" style="1" customWidth="1"/>
    <col min="3605" max="3605" width="2.125" style="1" customWidth="1"/>
    <col min="3606" max="3606" width="13.625" style="1" customWidth="1"/>
    <col min="3607" max="3850" width="9" style="1"/>
    <col min="3851" max="3851" width="1.875" style="1" customWidth="1"/>
    <col min="3852" max="3852" width="28.375" style="1" customWidth="1"/>
    <col min="3853" max="3853" width="8.625" style="1" customWidth="1"/>
    <col min="3854" max="3860" width="18.625" style="1" customWidth="1"/>
    <col min="3861" max="3861" width="2.125" style="1" customWidth="1"/>
    <col min="3862" max="3862" width="13.625" style="1" customWidth="1"/>
    <col min="3863" max="4106" width="9" style="1"/>
    <col min="4107" max="4107" width="1.875" style="1" customWidth="1"/>
    <col min="4108" max="4108" width="28.375" style="1" customWidth="1"/>
    <col min="4109" max="4109" width="8.625" style="1" customWidth="1"/>
    <col min="4110" max="4116" width="18.625" style="1" customWidth="1"/>
    <col min="4117" max="4117" width="2.125" style="1" customWidth="1"/>
    <col min="4118" max="4118" width="13.625" style="1" customWidth="1"/>
    <col min="4119" max="4362" width="9" style="1"/>
    <col min="4363" max="4363" width="1.875" style="1" customWidth="1"/>
    <col min="4364" max="4364" width="28.375" style="1" customWidth="1"/>
    <col min="4365" max="4365" width="8.625" style="1" customWidth="1"/>
    <col min="4366" max="4372" width="18.625" style="1" customWidth="1"/>
    <col min="4373" max="4373" width="2.125" style="1" customWidth="1"/>
    <col min="4374" max="4374" width="13.625" style="1" customWidth="1"/>
    <col min="4375" max="4618" width="9" style="1"/>
    <col min="4619" max="4619" width="1.875" style="1" customWidth="1"/>
    <col min="4620" max="4620" width="28.375" style="1" customWidth="1"/>
    <col min="4621" max="4621" width="8.625" style="1" customWidth="1"/>
    <col min="4622" max="4628" width="18.625" style="1" customWidth="1"/>
    <col min="4629" max="4629" width="2.125" style="1" customWidth="1"/>
    <col min="4630" max="4630" width="13.625" style="1" customWidth="1"/>
    <col min="4631" max="4874" width="9" style="1"/>
    <col min="4875" max="4875" width="1.875" style="1" customWidth="1"/>
    <col min="4876" max="4876" width="28.375" style="1" customWidth="1"/>
    <col min="4877" max="4877" width="8.625" style="1" customWidth="1"/>
    <col min="4878" max="4884" width="18.625" style="1" customWidth="1"/>
    <col min="4885" max="4885" width="2.125" style="1" customWidth="1"/>
    <col min="4886" max="4886" width="13.625" style="1" customWidth="1"/>
    <col min="4887" max="5130" width="9" style="1"/>
    <col min="5131" max="5131" width="1.875" style="1" customWidth="1"/>
    <col min="5132" max="5132" width="28.375" style="1" customWidth="1"/>
    <col min="5133" max="5133" width="8.625" style="1" customWidth="1"/>
    <col min="5134" max="5140" width="18.625" style="1" customWidth="1"/>
    <col min="5141" max="5141" width="2.125" style="1" customWidth="1"/>
    <col min="5142" max="5142" width="13.625" style="1" customWidth="1"/>
    <col min="5143" max="5386" width="9" style="1"/>
    <col min="5387" max="5387" width="1.875" style="1" customWidth="1"/>
    <col min="5388" max="5388" width="28.375" style="1" customWidth="1"/>
    <col min="5389" max="5389" width="8.625" style="1" customWidth="1"/>
    <col min="5390" max="5396" width="18.625" style="1" customWidth="1"/>
    <col min="5397" max="5397" width="2.125" style="1" customWidth="1"/>
    <col min="5398" max="5398" width="13.625" style="1" customWidth="1"/>
    <col min="5399" max="5642" width="9" style="1"/>
    <col min="5643" max="5643" width="1.875" style="1" customWidth="1"/>
    <col min="5644" max="5644" width="28.375" style="1" customWidth="1"/>
    <col min="5645" max="5645" width="8.625" style="1" customWidth="1"/>
    <col min="5646" max="5652" width="18.625" style="1" customWidth="1"/>
    <col min="5653" max="5653" width="2.125" style="1" customWidth="1"/>
    <col min="5654" max="5654" width="13.625" style="1" customWidth="1"/>
    <col min="5655" max="5898" width="9" style="1"/>
    <col min="5899" max="5899" width="1.875" style="1" customWidth="1"/>
    <col min="5900" max="5900" width="28.375" style="1" customWidth="1"/>
    <col min="5901" max="5901" width="8.625" style="1" customWidth="1"/>
    <col min="5902" max="5908" width="18.625" style="1" customWidth="1"/>
    <col min="5909" max="5909" width="2.125" style="1" customWidth="1"/>
    <col min="5910" max="5910" width="13.625" style="1" customWidth="1"/>
    <col min="5911" max="6154" width="9" style="1"/>
    <col min="6155" max="6155" width="1.875" style="1" customWidth="1"/>
    <col min="6156" max="6156" width="28.375" style="1" customWidth="1"/>
    <col min="6157" max="6157" width="8.625" style="1" customWidth="1"/>
    <col min="6158" max="6164" width="18.625" style="1" customWidth="1"/>
    <col min="6165" max="6165" width="2.125" style="1" customWidth="1"/>
    <col min="6166" max="6166" width="13.625" style="1" customWidth="1"/>
    <col min="6167" max="6410" width="9" style="1"/>
    <col min="6411" max="6411" width="1.875" style="1" customWidth="1"/>
    <col min="6412" max="6412" width="28.375" style="1" customWidth="1"/>
    <col min="6413" max="6413" width="8.625" style="1" customWidth="1"/>
    <col min="6414" max="6420" width="18.625" style="1" customWidth="1"/>
    <col min="6421" max="6421" width="2.125" style="1" customWidth="1"/>
    <col min="6422" max="6422" width="13.625" style="1" customWidth="1"/>
    <col min="6423" max="6666" width="9" style="1"/>
    <col min="6667" max="6667" width="1.875" style="1" customWidth="1"/>
    <col min="6668" max="6668" width="28.375" style="1" customWidth="1"/>
    <col min="6669" max="6669" width="8.625" style="1" customWidth="1"/>
    <col min="6670" max="6676" width="18.625" style="1" customWidth="1"/>
    <col min="6677" max="6677" width="2.125" style="1" customWidth="1"/>
    <col min="6678" max="6678" width="13.625" style="1" customWidth="1"/>
    <col min="6679" max="6922" width="9" style="1"/>
    <col min="6923" max="6923" width="1.875" style="1" customWidth="1"/>
    <col min="6924" max="6924" width="28.375" style="1" customWidth="1"/>
    <col min="6925" max="6925" width="8.625" style="1" customWidth="1"/>
    <col min="6926" max="6932" width="18.625" style="1" customWidth="1"/>
    <col min="6933" max="6933" width="2.125" style="1" customWidth="1"/>
    <col min="6934" max="6934" width="13.625" style="1" customWidth="1"/>
    <col min="6935" max="7178" width="9" style="1"/>
    <col min="7179" max="7179" width="1.875" style="1" customWidth="1"/>
    <col min="7180" max="7180" width="28.375" style="1" customWidth="1"/>
    <col min="7181" max="7181" width="8.625" style="1" customWidth="1"/>
    <col min="7182" max="7188" width="18.625" style="1" customWidth="1"/>
    <col min="7189" max="7189" width="2.125" style="1" customWidth="1"/>
    <col min="7190" max="7190" width="13.625" style="1" customWidth="1"/>
    <col min="7191" max="7434" width="9" style="1"/>
    <col min="7435" max="7435" width="1.875" style="1" customWidth="1"/>
    <col min="7436" max="7436" width="28.375" style="1" customWidth="1"/>
    <col min="7437" max="7437" width="8.625" style="1" customWidth="1"/>
    <col min="7438" max="7444" width="18.625" style="1" customWidth="1"/>
    <col min="7445" max="7445" width="2.125" style="1" customWidth="1"/>
    <col min="7446" max="7446" width="13.625" style="1" customWidth="1"/>
    <col min="7447" max="7690" width="9" style="1"/>
    <col min="7691" max="7691" width="1.875" style="1" customWidth="1"/>
    <col min="7692" max="7692" width="28.375" style="1" customWidth="1"/>
    <col min="7693" max="7693" width="8.625" style="1" customWidth="1"/>
    <col min="7694" max="7700" width="18.625" style="1" customWidth="1"/>
    <col min="7701" max="7701" width="2.125" style="1" customWidth="1"/>
    <col min="7702" max="7702" width="13.625" style="1" customWidth="1"/>
    <col min="7703" max="7946" width="9" style="1"/>
    <col min="7947" max="7947" width="1.875" style="1" customWidth="1"/>
    <col min="7948" max="7948" width="28.375" style="1" customWidth="1"/>
    <col min="7949" max="7949" width="8.625" style="1" customWidth="1"/>
    <col min="7950" max="7956" width="18.625" style="1" customWidth="1"/>
    <col min="7957" max="7957" width="2.125" style="1" customWidth="1"/>
    <col min="7958" max="7958" width="13.625" style="1" customWidth="1"/>
    <col min="7959" max="8202" width="9" style="1"/>
    <col min="8203" max="8203" width="1.875" style="1" customWidth="1"/>
    <col min="8204" max="8204" width="28.375" style="1" customWidth="1"/>
    <col min="8205" max="8205" width="8.625" style="1" customWidth="1"/>
    <col min="8206" max="8212" width="18.625" style="1" customWidth="1"/>
    <col min="8213" max="8213" width="2.125" style="1" customWidth="1"/>
    <col min="8214" max="8214" width="13.625" style="1" customWidth="1"/>
    <col min="8215" max="8458" width="9" style="1"/>
    <col min="8459" max="8459" width="1.875" style="1" customWidth="1"/>
    <col min="8460" max="8460" width="28.375" style="1" customWidth="1"/>
    <col min="8461" max="8461" width="8.625" style="1" customWidth="1"/>
    <col min="8462" max="8468" width="18.625" style="1" customWidth="1"/>
    <col min="8469" max="8469" width="2.125" style="1" customWidth="1"/>
    <col min="8470" max="8470" width="13.625" style="1" customWidth="1"/>
    <col min="8471" max="8714" width="9" style="1"/>
    <col min="8715" max="8715" width="1.875" style="1" customWidth="1"/>
    <col min="8716" max="8716" width="28.375" style="1" customWidth="1"/>
    <col min="8717" max="8717" width="8.625" style="1" customWidth="1"/>
    <col min="8718" max="8724" width="18.625" style="1" customWidth="1"/>
    <col min="8725" max="8725" width="2.125" style="1" customWidth="1"/>
    <col min="8726" max="8726" width="13.625" style="1" customWidth="1"/>
    <col min="8727" max="8970" width="9" style="1"/>
    <col min="8971" max="8971" width="1.875" style="1" customWidth="1"/>
    <col min="8972" max="8972" width="28.375" style="1" customWidth="1"/>
    <col min="8973" max="8973" width="8.625" style="1" customWidth="1"/>
    <col min="8974" max="8980" width="18.625" style="1" customWidth="1"/>
    <col min="8981" max="8981" width="2.125" style="1" customWidth="1"/>
    <col min="8982" max="8982" width="13.625" style="1" customWidth="1"/>
    <col min="8983" max="9226" width="9" style="1"/>
    <col min="9227" max="9227" width="1.875" style="1" customWidth="1"/>
    <col min="9228" max="9228" width="28.375" style="1" customWidth="1"/>
    <col min="9229" max="9229" width="8.625" style="1" customWidth="1"/>
    <col min="9230" max="9236" width="18.625" style="1" customWidth="1"/>
    <col min="9237" max="9237" width="2.125" style="1" customWidth="1"/>
    <col min="9238" max="9238" width="13.625" style="1" customWidth="1"/>
    <col min="9239" max="9482" width="9" style="1"/>
    <col min="9483" max="9483" width="1.875" style="1" customWidth="1"/>
    <col min="9484" max="9484" width="28.375" style="1" customWidth="1"/>
    <col min="9485" max="9485" width="8.625" style="1" customWidth="1"/>
    <col min="9486" max="9492" width="18.625" style="1" customWidth="1"/>
    <col min="9493" max="9493" width="2.125" style="1" customWidth="1"/>
    <col min="9494" max="9494" width="13.625" style="1" customWidth="1"/>
    <col min="9495" max="9738" width="9" style="1"/>
    <col min="9739" max="9739" width="1.875" style="1" customWidth="1"/>
    <col min="9740" max="9740" width="28.375" style="1" customWidth="1"/>
    <col min="9741" max="9741" width="8.625" style="1" customWidth="1"/>
    <col min="9742" max="9748" width="18.625" style="1" customWidth="1"/>
    <col min="9749" max="9749" width="2.125" style="1" customWidth="1"/>
    <col min="9750" max="9750" width="13.625" style="1" customWidth="1"/>
    <col min="9751" max="9994" width="9" style="1"/>
    <col min="9995" max="9995" width="1.875" style="1" customWidth="1"/>
    <col min="9996" max="9996" width="28.375" style="1" customWidth="1"/>
    <col min="9997" max="9997" width="8.625" style="1" customWidth="1"/>
    <col min="9998" max="10004" width="18.625" style="1" customWidth="1"/>
    <col min="10005" max="10005" width="2.125" style="1" customWidth="1"/>
    <col min="10006" max="10006" width="13.625" style="1" customWidth="1"/>
    <col min="10007" max="10250" width="9" style="1"/>
    <col min="10251" max="10251" width="1.875" style="1" customWidth="1"/>
    <col min="10252" max="10252" width="28.375" style="1" customWidth="1"/>
    <col min="10253" max="10253" width="8.625" style="1" customWidth="1"/>
    <col min="10254" max="10260" width="18.625" style="1" customWidth="1"/>
    <col min="10261" max="10261" width="2.125" style="1" customWidth="1"/>
    <col min="10262" max="10262" width="13.625" style="1" customWidth="1"/>
    <col min="10263" max="10506" width="9" style="1"/>
    <col min="10507" max="10507" width="1.875" style="1" customWidth="1"/>
    <col min="10508" max="10508" width="28.375" style="1" customWidth="1"/>
    <col min="10509" max="10509" width="8.625" style="1" customWidth="1"/>
    <col min="10510" max="10516" width="18.625" style="1" customWidth="1"/>
    <col min="10517" max="10517" width="2.125" style="1" customWidth="1"/>
    <col min="10518" max="10518" width="13.625" style="1" customWidth="1"/>
    <col min="10519" max="10762" width="9" style="1"/>
    <col min="10763" max="10763" width="1.875" style="1" customWidth="1"/>
    <col min="10764" max="10764" width="28.375" style="1" customWidth="1"/>
    <col min="10765" max="10765" width="8.625" style="1" customWidth="1"/>
    <col min="10766" max="10772" width="18.625" style="1" customWidth="1"/>
    <col min="10773" max="10773" width="2.125" style="1" customWidth="1"/>
    <col min="10774" max="10774" width="13.625" style="1" customWidth="1"/>
    <col min="10775" max="11018" width="9" style="1"/>
    <col min="11019" max="11019" width="1.875" style="1" customWidth="1"/>
    <col min="11020" max="11020" width="28.375" style="1" customWidth="1"/>
    <col min="11021" max="11021" width="8.625" style="1" customWidth="1"/>
    <col min="11022" max="11028" width="18.625" style="1" customWidth="1"/>
    <col min="11029" max="11029" width="2.125" style="1" customWidth="1"/>
    <col min="11030" max="11030" width="13.625" style="1" customWidth="1"/>
    <col min="11031" max="11274" width="9" style="1"/>
    <col min="11275" max="11275" width="1.875" style="1" customWidth="1"/>
    <col min="11276" max="11276" width="28.375" style="1" customWidth="1"/>
    <col min="11277" max="11277" width="8.625" style="1" customWidth="1"/>
    <col min="11278" max="11284" width="18.625" style="1" customWidth="1"/>
    <col min="11285" max="11285" width="2.125" style="1" customWidth="1"/>
    <col min="11286" max="11286" width="13.625" style="1" customWidth="1"/>
    <col min="11287" max="11530" width="9" style="1"/>
    <col min="11531" max="11531" width="1.875" style="1" customWidth="1"/>
    <col min="11532" max="11532" width="28.375" style="1" customWidth="1"/>
    <col min="11533" max="11533" width="8.625" style="1" customWidth="1"/>
    <col min="11534" max="11540" width="18.625" style="1" customWidth="1"/>
    <col min="11541" max="11541" width="2.125" style="1" customWidth="1"/>
    <col min="11542" max="11542" width="13.625" style="1" customWidth="1"/>
    <col min="11543" max="11786" width="9" style="1"/>
    <col min="11787" max="11787" width="1.875" style="1" customWidth="1"/>
    <col min="11788" max="11788" width="28.375" style="1" customWidth="1"/>
    <col min="11789" max="11789" width="8.625" style="1" customWidth="1"/>
    <col min="11790" max="11796" width="18.625" style="1" customWidth="1"/>
    <col min="11797" max="11797" width="2.125" style="1" customWidth="1"/>
    <col min="11798" max="11798" width="13.625" style="1" customWidth="1"/>
    <col min="11799" max="12042" width="9" style="1"/>
    <col min="12043" max="12043" width="1.875" style="1" customWidth="1"/>
    <col min="12044" max="12044" width="28.375" style="1" customWidth="1"/>
    <col min="12045" max="12045" width="8.625" style="1" customWidth="1"/>
    <col min="12046" max="12052" width="18.625" style="1" customWidth="1"/>
    <col min="12053" max="12053" width="2.125" style="1" customWidth="1"/>
    <col min="12054" max="12054" width="13.625" style="1" customWidth="1"/>
    <col min="12055" max="12298" width="9" style="1"/>
    <col min="12299" max="12299" width="1.875" style="1" customWidth="1"/>
    <col min="12300" max="12300" width="28.375" style="1" customWidth="1"/>
    <col min="12301" max="12301" width="8.625" style="1" customWidth="1"/>
    <col min="12302" max="12308" width="18.625" style="1" customWidth="1"/>
    <col min="12309" max="12309" width="2.125" style="1" customWidth="1"/>
    <col min="12310" max="12310" width="13.625" style="1" customWidth="1"/>
    <col min="12311" max="12554" width="9" style="1"/>
    <col min="12555" max="12555" width="1.875" style="1" customWidth="1"/>
    <col min="12556" max="12556" width="28.375" style="1" customWidth="1"/>
    <col min="12557" max="12557" width="8.625" style="1" customWidth="1"/>
    <col min="12558" max="12564" width="18.625" style="1" customWidth="1"/>
    <col min="12565" max="12565" width="2.125" style="1" customWidth="1"/>
    <col min="12566" max="12566" width="13.625" style="1" customWidth="1"/>
    <col min="12567" max="12810" width="9" style="1"/>
    <col min="12811" max="12811" width="1.875" style="1" customWidth="1"/>
    <col min="12812" max="12812" width="28.375" style="1" customWidth="1"/>
    <col min="12813" max="12813" width="8.625" style="1" customWidth="1"/>
    <col min="12814" max="12820" width="18.625" style="1" customWidth="1"/>
    <col min="12821" max="12821" width="2.125" style="1" customWidth="1"/>
    <col min="12822" max="12822" width="13.625" style="1" customWidth="1"/>
    <col min="12823" max="13066" width="9" style="1"/>
    <col min="13067" max="13067" width="1.875" style="1" customWidth="1"/>
    <col min="13068" max="13068" width="28.375" style="1" customWidth="1"/>
    <col min="13069" max="13069" width="8.625" style="1" customWidth="1"/>
    <col min="13070" max="13076" width="18.625" style="1" customWidth="1"/>
    <col min="13077" max="13077" width="2.125" style="1" customWidth="1"/>
    <col min="13078" max="13078" width="13.625" style="1" customWidth="1"/>
    <col min="13079" max="13322" width="9" style="1"/>
    <col min="13323" max="13323" width="1.875" style="1" customWidth="1"/>
    <col min="13324" max="13324" width="28.375" style="1" customWidth="1"/>
    <col min="13325" max="13325" width="8.625" style="1" customWidth="1"/>
    <col min="13326" max="13332" width="18.625" style="1" customWidth="1"/>
    <col min="13333" max="13333" width="2.125" style="1" customWidth="1"/>
    <col min="13334" max="13334" width="13.625" style="1" customWidth="1"/>
    <col min="13335" max="13578" width="9" style="1"/>
    <col min="13579" max="13579" width="1.875" style="1" customWidth="1"/>
    <col min="13580" max="13580" width="28.375" style="1" customWidth="1"/>
    <col min="13581" max="13581" width="8.625" style="1" customWidth="1"/>
    <col min="13582" max="13588" width="18.625" style="1" customWidth="1"/>
    <col min="13589" max="13589" width="2.125" style="1" customWidth="1"/>
    <col min="13590" max="13590" width="13.625" style="1" customWidth="1"/>
    <col min="13591" max="13834" width="9" style="1"/>
    <col min="13835" max="13835" width="1.875" style="1" customWidth="1"/>
    <col min="13836" max="13836" width="28.375" style="1" customWidth="1"/>
    <col min="13837" max="13837" width="8.625" style="1" customWidth="1"/>
    <col min="13838" max="13844" width="18.625" style="1" customWidth="1"/>
    <col min="13845" max="13845" width="2.125" style="1" customWidth="1"/>
    <col min="13846" max="13846" width="13.625" style="1" customWidth="1"/>
    <col min="13847" max="14090" width="9" style="1"/>
    <col min="14091" max="14091" width="1.875" style="1" customWidth="1"/>
    <col min="14092" max="14092" width="28.375" style="1" customWidth="1"/>
    <col min="14093" max="14093" width="8.625" style="1" customWidth="1"/>
    <col min="14094" max="14100" width="18.625" style="1" customWidth="1"/>
    <col min="14101" max="14101" width="2.125" style="1" customWidth="1"/>
    <col min="14102" max="14102" width="13.625" style="1" customWidth="1"/>
    <col min="14103" max="14346" width="9" style="1"/>
    <col min="14347" max="14347" width="1.875" style="1" customWidth="1"/>
    <col min="14348" max="14348" width="28.375" style="1" customWidth="1"/>
    <col min="14349" max="14349" width="8.625" style="1" customWidth="1"/>
    <col min="14350" max="14356" width="18.625" style="1" customWidth="1"/>
    <col min="14357" max="14357" width="2.125" style="1" customWidth="1"/>
    <col min="14358" max="14358" width="13.625" style="1" customWidth="1"/>
    <col min="14359" max="14602" width="9" style="1"/>
    <col min="14603" max="14603" width="1.875" style="1" customWidth="1"/>
    <col min="14604" max="14604" width="28.375" style="1" customWidth="1"/>
    <col min="14605" max="14605" width="8.625" style="1" customWidth="1"/>
    <col min="14606" max="14612" width="18.625" style="1" customWidth="1"/>
    <col min="14613" max="14613" width="2.125" style="1" customWidth="1"/>
    <col min="14614" max="14614" width="13.625" style="1" customWidth="1"/>
    <col min="14615" max="14858" width="9" style="1"/>
    <col min="14859" max="14859" width="1.875" style="1" customWidth="1"/>
    <col min="14860" max="14860" width="28.375" style="1" customWidth="1"/>
    <col min="14861" max="14861" width="8.625" style="1" customWidth="1"/>
    <col min="14862" max="14868" width="18.625" style="1" customWidth="1"/>
    <col min="14869" max="14869" width="2.125" style="1" customWidth="1"/>
    <col min="14870" max="14870" width="13.625" style="1" customWidth="1"/>
    <col min="14871" max="15114" width="9" style="1"/>
    <col min="15115" max="15115" width="1.875" style="1" customWidth="1"/>
    <col min="15116" max="15116" width="28.375" style="1" customWidth="1"/>
    <col min="15117" max="15117" width="8.625" style="1" customWidth="1"/>
    <col min="15118" max="15124" width="18.625" style="1" customWidth="1"/>
    <col min="15125" max="15125" width="2.125" style="1" customWidth="1"/>
    <col min="15126" max="15126" width="13.625" style="1" customWidth="1"/>
    <col min="15127" max="15370" width="9" style="1"/>
    <col min="15371" max="15371" width="1.875" style="1" customWidth="1"/>
    <col min="15372" max="15372" width="28.375" style="1" customWidth="1"/>
    <col min="15373" max="15373" width="8.625" style="1" customWidth="1"/>
    <col min="15374" max="15380" width="18.625" style="1" customWidth="1"/>
    <col min="15381" max="15381" width="2.125" style="1" customWidth="1"/>
    <col min="15382" max="15382" width="13.625" style="1" customWidth="1"/>
    <col min="15383" max="15626" width="9" style="1"/>
    <col min="15627" max="15627" width="1.875" style="1" customWidth="1"/>
    <col min="15628" max="15628" width="28.375" style="1" customWidth="1"/>
    <col min="15629" max="15629" width="8.625" style="1" customWidth="1"/>
    <col min="15630" max="15636" width="18.625" style="1" customWidth="1"/>
    <col min="15637" max="15637" width="2.125" style="1" customWidth="1"/>
    <col min="15638" max="15638" width="13.625" style="1" customWidth="1"/>
    <col min="15639" max="15882" width="9" style="1"/>
    <col min="15883" max="15883" width="1.875" style="1" customWidth="1"/>
    <col min="15884" max="15884" width="28.375" style="1" customWidth="1"/>
    <col min="15885" max="15885" width="8.625" style="1" customWidth="1"/>
    <col min="15886" max="15892" width="18.625" style="1" customWidth="1"/>
    <col min="15893" max="15893" width="2.125" style="1" customWidth="1"/>
    <col min="15894" max="15894" width="13.625" style="1" customWidth="1"/>
    <col min="15895" max="16138" width="9" style="1"/>
    <col min="16139" max="16139" width="1.875" style="1" customWidth="1"/>
    <col min="16140" max="16140" width="28.375" style="1" customWidth="1"/>
    <col min="16141" max="16141" width="8.625" style="1" customWidth="1"/>
    <col min="16142" max="16148" width="18.625" style="1" customWidth="1"/>
    <col min="16149" max="16149" width="2.125" style="1" customWidth="1"/>
    <col min="16150" max="16150" width="13.625" style="1" customWidth="1"/>
    <col min="16151" max="16384" width="9" style="1"/>
  </cols>
  <sheetData>
    <row r="1" spans="2:26" ht="15" thickBot="1">
      <c r="C1" s="126"/>
      <c r="D1" s="126"/>
    </row>
    <row r="2" spans="2:26">
      <c r="B2" s="1386" t="s">
        <v>243</v>
      </c>
      <c r="C2" s="1142"/>
      <c r="D2" s="1389" t="s">
        <v>135</v>
      </c>
      <c r="E2" s="1390" t="s">
        <v>21</v>
      </c>
      <c r="F2" s="1390" t="s">
        <v>170</v>
      </c>
      <c r="G2" s="1393" t="s">
        <v>245</v>
      </c>
      <c r="H2" s="1395" t="s">
        <v>219</v>
      </c>
      <c r="I2" s="1376" t="s">
        <v>175</v>
      </c>
      <c r="J2" s="1377"/>
      <c r="K2" s="1377"/>
      <c r="L2" s="1192"/>
      <c r="M2" s="1192"/>
      <c r="N2" s="1192"/>
      <c r="O2" s="1192"/>
      <c r="P2" s="1192"/>
      <c r="Q2" s="1192"/>
      <c r="R2" s="1192"/>
      <c r="S2" s="1192"/>
      <c r="T2" s="1192"/>
      <c r="U2" s="1192"/>
      <c r="V2" s="1192"/>
      <c r="W2" s="1192"/>
      <c r="X2" s="1193"/>
      <c r="Y2" s="1378" t="s">
        <v>174</v>
      </c>
    </row>
    <row r="3" spans="2:26">
      <c r="B3" s="1230"/>
      <c r="C3" s="1143"/>
      <c r="D3" s="1136"/>
      <c r="E3" s="1136"/>
      <c r="F3" s="1136"/>
      <c r="G3" s="1394"/>
      <c r="H3" s="1136"/>
      <c r="I3" s="149" t="s">
        <v>181</v>
      </c>
      <c r="J3" s="278">
        <f>L3-2</f>
        <v>-2</v>
      </c>
      <c r="K3" s="278">
        <f>L3-1</f>
        <v>-1</v>
      </c>
      <c r="L3" s="138">
        <f>入力⑧乳牛増殖計画!G4</f>
        <v>0</v>
      </c>
      <c r="M3" s="138">
        <f>入力⑧乳牛増殖計画!H4</f>
        <v>1</v>
      </c>
      <c r="N3" s="138">
        <f>入力⑧乳牛増殖計画!I4</f>
        <v>2</v>
      </c>
      <c r="O3" s="138">
        <f>入力⑧乳牛増殖計画!J4</f>
        <v>3</v>
      </c>
      <c r="P3" s="160">
        <f>入力⑧乳牛増殖計画!K4</f>
        <v>4</v>
      </c>
      <c r="Q3" s="160">
        <f>入力⑧乳牛増殖計画!L4</f>
        <v>5</v>
      </c>
      <c r="R3" s="160">
        <f>入力⑧乳牛増殖計画!M4</f>
        <v>6</v>
      </c>
      <c r="S3" s="160">
        <f>入力⑧乳牛増殖計画!N4</f>
        <v>7</v>
      </c>
      <c r="T3" s="160">
        <f>入力⑧乳牛増殖計画!O4</f>
        <v>8</v>
      </c>
      <c r="U3" s="160">
        <f>入力⑧乳牛増殖計画!P4</f>
        <v>9</v>
      </c>
      <c r="V3" s="160">
        <f>入力⑧乳牛増殖計画!Q4</f>
        <v>10</v>
      </c>
      <c r="W3" s="160">
        <f>入力⑧乳牛増殖計画!R4</f>
        <v>11</v>
      </c>
      <c r="X3" s="624">
        <f>入力⑧乳牛増殖計画!S4</f>
        <v>12</v>
      </c>
      <c r="Y3" s="1379"/>
    </row>
    <row r="4" spans="2:26" ht="15" thickBot="1">
      <c r="B4" s="1230"/>
      <c r="C4" s="1143"/>
      <c r="D4" s="1136"/>
      <c r="E4" s="141" t="s">
        <v>112</v>
      </c>
      <c r="F4" s="141" t="s">
        <v>124</v>
      </c>
      <c r="G4" s="375" t="s">
        <v>124</v>
      </c>
      <c r="H4" s="141" t="s">
        <v>124</v>
      </c>
      <c r="I4" s="148" t="s">
        <v>112</v>
      </c>
      <c r="J4" s="141" t="s">
        <v>112</v>
      </c>
      <c r="K4" s="141" t="s">
        <v>112</v>
      </c>
      <c r="L4" s="141" t="s">
        <v>112</v>
      </c>
      <c r="M4" s="141" t="s">
        <v>112</v>
      </c>
      <c r="N4" s="141" t="s">
        <v>112</v>
      </c>
      <c r="O4" s="141" t="s">
        <v>112</v>
      </c>
      <c r="P4" s="161" t="s">
        <v>112</v>
      </c>
      <c r="Q4" s="161" t="s">
        <v>112</v>
      </c>
      <c r="R4" s="161" t="s">
        <v>112</v>
      </c>
      <c r="S4" s="161" t="s">
        <v>112</v>
      </c>
      <c r="T4" s="161" t="s">
        <v>112</v>
      </c>
      <c r="U4" s="161" t="s">
        <v>112</v>
      </c>
      <c r="V4" s="161" t="s">
        <v>112</v>
      </c>
      <c r="W4" s="161" t="s">
        <v>112</v>
      </c>
      <c r="X4" s="625" t="s">
        <v>313</v>
      </c>
      <c r="Y4" s="162" t="s">
        <v>112</v>
      </c>
    </row>
    <row r="5" spans="2:26" ht="24" customHeight="1">
      <c r="B5" s="1195" t="s">
        <v>177</v>
      </c>
      <c r="C5" s="371">
        <v>1</v>
      </c>
      <c r="D5" s="136"/>
      <c r="E5" s="252"/>
      <c r="F5" s="137"/>
      <c r="G5" s="258"/>
      <c r="H5" s="137">
        <v>5</v>
      </c>
      <c r="I5" s="231">
        <f>IF(F5="",0,(E5-0.0001)/F5)</f>
        <v>0</v>
      </c>
      <c r="J5" s="231">
        <f>IF(J$3-$G5&lt;0,0,IF(J$3-$G5+1&lt;=$H5,$I5,0))</f>
        <v>0</v>
      </c>
      <c r="K5" s="231">
        <f t="shared" ref="K5:X20" si="0">IF(K$3-$G5&lt;0,0,IF(K$3-$G5+1&lt;=$H5,$I5,0))</f>
        <v>0</v>
      </c>
      <c r="L5" s="231">
        <f t="shared" si="0"/>
        <v>0</v>
      </c>
      <c r="M5" s="231">
        <f t="shared" si="0"/>
        <v>0</v>
      </c>
      <c r="N5" s="231">
        <f t="shared" si="0"/>
        <v>0</v>
      </c>
      <c r="O5" s="231">
        <f t="shared" si="0"/>
        <v>0</v>
      </c>
      <c r="P5" s="232">
        <f t="shared" si="0"/>
        <v>0</v>
      </c>
      <c r="Q5" s="232">
        <f t="shared" si="0"/>
        <v>0</v>
      </c>
      <c r="R5" s="232">
        <f t="shared" si="0"/>
        <v>0</v>
      </c>
      <c r="S5" s="232">
        <f t="shared" si="0"/>
        <v>0</v>
      </c>
      <c r="T5" s="232">
        <f t="shared" si="0"/>
        <v>0</v>
      </c>
      <c r="U5" s="232">
        <f t="shared" si="0"/>
        <v>0</v>
      </c>
      <c r="V5" s="232">
        <f t="shared" si="0"/>
        <v>0</v>
      </c>
      <c r="W5" s="232">
        <f t="shared" si="0"/>
        <v>0</v>
      </c>
      <c r="X5" s="626">
        <f>IF(X$3-$G5&lt;0,0,IF(X$3-$G5+1&lt;=$H5,$I5,0))</f>
        <v>0</v>
      </c>
      <c r="Y5" s="233">
        <f>E5-I5*H5</f>
        <v>0</v>
      </c>
    </row>
    <row r="6" spans="2:26" ht="24" customHeight="1">
      <c r="B6" s="1196"/>
      <c r="C6" s="372">
        <v>2</v>
      </c>
      <c r="D6" s="128"/>
      <c r="E6" s="253"/>
      <c r="F6" s="129"/>
      <c r="G6" s="259"/>
      <c r="H6" s="129">
        <v>5</v>
      </c>
      <c r="I6" s="234">
        <f t="shared" ref="I6:I44" si="1">IF(F6="",0,(E6-0.0001)/F6)</f>
        <v>0</v>
      </c>
      <c r="J6" s="234">
        <f t="shared" ref="J6:U40" si="2">IF(J$3-$G6&lt;0,0,IF(J$3-$G6+1&lt;=$H6,$I6,0))</f>
        <v>0</v>
      </c>
      <c r="K6" s="234">
        <f t="shared" si="0"/>
        <v>0</v>
      </c>
      <c r="L6" s="234">
        <f t="shared" si="0"/>
        <v>0</v>
      </c>
      <c r="M6" s="234">
        <f t="shared" si="0"/>
        <v>0</v>
      </c>
      <c r="N6" s="234">
        <f t="shared" si="0"/>
        <v>0</v>
      </c>
      <c r="O6" s="234">
        <f t="shared" si="0"/>
        <v>0</v>
      </c>
      <c r="P6" s="235">
        <f t="shared" si="0"/>
        <v>0</v>
      </c>
      <c r="Q6" s="235">
        <f t="shared" si="0"/>
        <v>0</v>
      </c>
      <c r="R6" s="235">
        <f t="shared" si="0"/>
        <v>0</v>
      </c>
      <c r="S6" s="235">
        <f t="shared" si="0"/>
        <v>0</v>
      </c>
      <c r="T6" s="235">
        <f t="shared" si="0"/>
        <v>0</v>
      </c>
      <c r="U6" s="235">
        <f t="shared" si="0"/>
        <v>0</v>
      </c>
      <c r="V6" s="235">
        <f t="shared" si="0"/>
        <v>0</v>
      </c>
      <c r="W6" s="235">
        <f t="shared" si="0"/>
        <v>0</v>
      </c>
      <c r="X6" s="627">
        <f t="shared" si="0"/>
        <v>0</v>
      </c>
      <c r="Y6" s="236">
        <f t="shared" ref="Y6:Y44" si="3">E6-I6*H6</f>
        <v>0</v>
      </c>
    </row>
    <row r="7" spans="2:26" ht="24" customHeight="1">
      <c r="B7" s="1196"/>
      <c r="C7" s="372">
        <v>3</v>
      </c>
      <c r="D7" s="128"/>
      <c r="E7" s="253"/>
      <c r="F7" s="129"/>
      <c r="G7" s="259"/>
      <c r="H7" s="129">
        <v>5</v>
      </c>
      <c r="I7" s="234">
        <f t="shared" si="1"/>
        <v>0</v>
      </c>
      <c r="J7" s="234">
        <f t="shared" si="2"/>
        <v>0</v>
      </c>
      <c r="K7" s="234">
        <f t="shared" si="0"/>
        <v>0</v>
      </c>
      <c r="L7" s="234">
        <f t="shared" si="0"/>
        <v>0</v>
      </c>
      <c r="M7" s="234">
        <f t="shared" si="0"/>
        <v>0</v>
      </c>
      <c r="N7" s="234">
        <f t="shared" si="0"/>
        <v>0</v>
      </c>
      <c r="O7" s="234">
        <f t="shared" si="0"/>
        <v>0</v>
      </c>
      <c r="P7" s="235">
        <f t="shared" si="0"/>
        <v>0</v>
      </c>
      <c r="Q7" s="235">
        <f t="shared" si="0"/>
        <v>0</v>
      </c>
      <c r="R7" s="235">
        <f t="shared" si="0"/>
        <v>0</v>
      </c>
      <c r="S7" s="235">
        <f t="shared" si="0"/>
        <v>0</v>
      </c>
      <c r="T7" s="235">
        <f t="shared" si="0"/>
        <v>0</v>
      </c>
      <c r="U7" s="235">
        <f t="shared" si="0"/>
        <v>0</v>
      </c>
      <c r="V7" s="235">
        <f t="shared" si="0"/>
        <v>0</v>
      </c>
      <c r="W7" s="235">
        <f t="shared" si="0"/>
        <v>0</v>
      </c>
      <c r="X7" s="627">
        <f t="shared" si="0"/>
        <v>0</v>
      </c>
      <c r="Y7" s="236">
        <f t="shared" si="3"/>
        <v>0</v>
      </c>
    </row>
    <row r="8" spans="2:26" ht="24" customHeight="1">
      <c r="B8" s="1196"/>
      <c r="C8" s="372">
        <v>4</v>
      </c>
      <c r="D8" s="128"/>
      <c r="E8" s="253"/>
      <c r="F8" s="129"/>
      <c r="G8" s="259"/>
      <c r="H8" s="129">
        <v>5</v>
      </c>
      <c r="I8" s="234">
        <f t="shared" si="1"/>
        <v>0</v>
      </c>
      <c r="J8" s="234">
        <f t="shared" si="2"/>
        <v>0</v>
      </c>
      <c r="K8" s="234">
        <f t="shared" si="0"/>
        <v>0</v>
      </c>
      <c r="L8" s="234">
        <f t="shared" si="0"/>
        <v>0</v>
      </c>
      <c r="M8" s="234">
        <f t="shared" si="0"/>
        <v>0</v>
      </c>
      <c r="N8" s="234">
        <f t="shared" si="0"/>
        <v>0</v>
      </c>
      <c r="O8" s="234">
        <f t="shared" si="0"/>
        <v>0</v>
      </c>
      <c r="P8" s="235">
        <f t="shared" si="0"/>
        <v>0</v>
      </c>
      <c r="Q8" s="235">
        <f t="shared" si="0"/>
        <v>0</v>
      </c>
      <c r="R8" s="235">
        <f t="shared" si="0"/>
        <v>0</v>
      </c>
      <c r="S8" s="235">
        <f t="shared" si="0"/>
        <v>0</v>
      </c>
      <c r="T8" s="235">
        <f t="shared" si="0"/>
        <v>0</v>
      </c>
      <c r="U8" s="235">
        <f t="shared" si="0"/>
        <v>0</v>
      </c>
      <c r="V8" s="235">
        <f t="shared" si="0"/>
        <v>0</v>
      </c>
      <c r="W8" s="235">
        <f t="shared" si="0"/>
        <v>0</v>
      </c>
      <c r="X8" s="627">
        <f t="shared" si="0"/>
        <v>0</v>
      </c>
      <c r="Y8" s="236">
        <f t="shared" si="3"/>
        <v>0</v>
      </c>
    </row>
    <row r="9" spans="2:26" ht="24" customHeight="1">
      <c r="B9" s="1196"/>
      <c r="C9" s="372">
        <v>5</v>
      </c>
      <c r="D9" s="128"/>
      <c r="E9" s="253"/>
      <c r="F9" s="129"/>
      <c r="G9" s="259"/>
      <c r="H9" s="129">
        <v>5</v>
      </c>
      <c r="I9" s="234">
        <f t="shared" si="1"/>
        <v>0</v>
      </c>
      <c r="J9" s="234">
        <f t="shared" si="2"/>
        <v>0</v>
      </c>
      <c r="K9" s="234">
        <f t="shared" si="0"/>
        <v>0</v>
      </c>
      <c r="L9" s="234">
        <f t="shared" si="0"/>
        <v>0</v>
      </c>
      <c r="M9" s="234">
        <f t="shared" si="0"/>
        <v>0</v>
      </c>
      <c r="N9" s="234">
        <f t="shared" si="0"/>
        <v>0</v>
      </c>
      <c r="O9" s="234">
        <f t="shared" si="0"/>
        <v>0</v>
      </c>
      <c r="P9" s="235">
        <f t="shared" si="0"/>
        <v>0</v>
      </c>
      <c r="Q9" s="235">
        <f t="shared" si="0"/>
        <v>0</v>
      </c>
      <c r="R9" s="235">
        <f t="shared" si="0"/>
        <v>0</v>
      </c>
      <c r="S9" s="235">
        <f t="shared" si="0"/>
        <v>0</v>
      </c>
      <c r="T9" s="235">
        <f t="shared" si="0"/>
        <v>0</v>
      </c>
      <c r="U9" s="235">
        <f t="shared" si="0"/>
        <v>0</v>
      </c>
      <c r="V9" s="235">
        <f t="shared" si="0"/>
        <v>0</v>
      </c>
      <c r="W9" s="235">
        <f t="shared" si="0"/>
        <v>0</v>
      </c>
      <c r="X9" s="627">
        <f t="shared" si="0"/>
        <v>0</v>
      </c>
      <c r="Y9" s="236">
        <f t="shared" si="3"/>
        <v>0</v>
      </c>
      <c r="Z9" s="130"/>
    </row>
    <row r="10" spans="2:26" ht="24" customHeight="1">
      <c r="B10" s="1196"/>
      <c r="C10" s="372">
        <v>6</v>
      </c>
      <c r="D10" s="128"/>
      <c r="E10" s="253"/>
      <c r="F10" s="129"/>
      <c r="G10" s="259"/>
      <c r="H10" s="129">
        <v>5</v>
      </c>
      <c r="I10" s="234">
        <f t="shared" si="1"/>
        <v>0</v>
      </c>
      <c r="J10" s="234">
        <f t="shared" si="2"/>
        <v>0</v>
      </c>
      <c r="K10" s="234">
        <f t="shared" si="0"/>
        <v>0</v>
      </c>
      <c r="L10" s="234">
        <f t="shared" si="0"/>
        <v>0</v>
      </c>
      <c r="M10" s="234">
        <f t="shared" si="0"/>
        <v>0</v>
      </c>
      <c r="N10" s="234">
        <f t="shared" si="0"/>
        <v>0</v>
      </c>
      <c r="O10" s="234">
        <f t="shared" si="0"/>
        <v>0</v>
      </c>
      <c r="P10" s="235">
        <f t="shared" si="0"/>
        <v>0</v>
      </c>
      <c r="Q10" s="235">
        <f t="shared" si="0"/>
        <v>0</v>
      </c>
      <c r="R10" s="235">
        <f t="shared" si="0"/>
        <v>0</v>
      </c>
      <c r="S10" s="235">
        <f t="shared" si="0"/>
        <v>0</v>
      </c>
      <c r="T10" s="235">
        <f t="shared" si="0"/>
        <v>0</v>
      </c>
      <c r="U10" s="235">
        <f t="shared" si="0"/>
        <v>0</v>
      </c>
      <c r="V10" s="235">
        <f t="shared" si="0"/>
        <v>0</v>
      </c>
      <c r="W10" s="235">
        <f t="shared" si="0"/>
        <v>0</v>
      </c>
      <c r="X10" s="627">
        <f t="shared" si="0"/>
        <v>0</v>
      </c>
      <c r="Y10" s="236">
        <f t="shared" si="3"/>
        <v>0</v>
      </c>
      <c r="Z10" s="130"/>
    </row>
    <row r="11" spans="2:26" ht="24" customHeight="1">
      <c r="B11" s="1196"/>
      <c r="C11" s="372">
        <v>7</v>
      </c>
      <c r="D11" s="128"/>
      <c r="E11" s="253"/>
      <c r="F11" s="129"/>
      <c r="G11" s="259"/>
      <c r="H11" s="129">
        <v>5</v>
      </c>
      <c r="I11" s="234">
        <f t="shared" si="1"/>
        <v>0</v>
      </c>
      <c r="J11" s="234">
        <f t="shared" si="2"/>
        <v>0</v>
      </c>
      <c r="K11" s="234">
        <f t="shared" si="0"/>
        <v>0</v>
      </c>
      <c r="L11" s="234">
        <f t="shared" si="0"/>
        <v>0</v>
      </c>
      <c r="M11" s="234">
        <f t="shared" si="0"/>
        <v>0</v>
      </c>
      <c r="N11" s="234">
        <f t="shared" si="0"/>
        <v>0</v>
      </c>
      <c r="O11" s="234">
        <f t="shared" si="0"/>
        <v>0</v>
      </c>
      <c r="P11" s="235">
        <f t="shared" si="0"/>
        <v>0</v>
      </c>
      <c r="Q11" s="235">
        <f t="shared" si="0"/>
        <v>0</v>
      </c>
      <c r="R11" s="235">
        <f t="shared" si="0"/>
        <v>0</v>
      </c>
      <c r="S11" s="235">
        <f t="shared" si="0"/>
        <v>0</v>
      </c>
      <c r="T11" s="235">
        <f t="shared" si="0"/>
        <v>0</v>
      </c>
      <c r="U11" s="235">
        <f t="shared" si="0"/>
        <v>0</v>
      </c>
      <c r="V11" s="235">
        <f t="shared" si="0"/>
        <v>0</v>
      </c>
      <c r="W11" s="235">
        <f t="shared" si="0"/>
        <v>0</v>
      </c>
      <c r="X11" s="627">
        <f t="shared" si="0"/>
        <v>0</v>
      </c>
      <c r="Y11" s="236">
        <f t="shared" si="3"/>
        <v>0</v>
      </c>
      <c r="Z11" s="130"/>
    </row>
    <row r="12" spans="2:26" ht="24" customHeight="1">
      <c r="B12" s="1196"/>
      <c r="C12" s="372">
        <v>8</v>
      </c>
      <c r="D12" s="128"/>
      <c r="E12" s="253"/>
      <c r="F12" s="129"/>
      <c r="G12" s="259"/>
      <c r="H12" s="129">
        <v>5</v>
      </c>
      <c r="I12" s="234">
        <f t="shared" si="1"/>
        <v>0</v>
      </c>
      <c r="J12" s="234">
        <f t="shared" si="2"/>
        <v>0</v>
      </c>
      <c r="K12" s="234">
        <f t="shared" si="0"/>
        <v>0</v>
      </c>
      <c r="L12" s="234">
        <f t="shared" si="0"/>
        <v>0</v>
      </c>
      <c r="M12" s="234">
        <f t="shared" si="0"/>
        <v>0</v>
      </c>
      <c r="N12" s="234">
        <f t="shared" si="0"/>
        <v>0</v>
      </c>
      <c r="O12" s="234">
        <f t="shared" si="0"/>
        <v>0</v>
      </c>
      <c r="P12" s="235">
        <f t="shared" si="0"/>
        <v>0</v>
      </c>
      <c r="Q12" s="235">
        <f t="shared" si="0"/>
        <v>0</v>
      </c>
      <c r="R12" s="235">
        <f t="shared" si="0"/>
        <v>0</v>
      </c>
      <c r="S12" s="235">
        <f t="shared" si="0"/>
        <v>0</v>
      </c>
      <c r="T12" s="235">
        <f t="shared" si="0"/>
        <v>0</v>
      </c>
      <c r="U12" s="235">
        <f t="shared" si="0"/>
        <v>0</v>
      </c>
      <c r="V12" s="235">
        <f t="shared" si="0"/>
        <v>0</v>
      </c>
      <c r="W12" s="235">
        <f t="shared" si="0"/>
        <v>0</v>
      </c>
      <c r="X12" s="627">
        <f t="shared" si="0"/>
        <v>0</v>
      </c>
      <c r="Y12" s="236">
        <f t="shared" si="3"/>
        <v>0</v>
      </c>
      <c r="Z12" s="130"/>
    </row>
    <row r="13" spans="2:26" ht="24" customHeight="1">
      <c r="B13" s="1196"/>
      <c r="C13" s="372">
        <v>9</v>
      </c>
      <c r="D13" s="128"/>
      <c r="E13" s="253"/>
      <c r="F13" s="129"/>
      <c r="G13" s="259"/>
      <c r="H13" s="129">
        <v>5</v>
      </c>
      <c r="I13" s="234">
        <f t="shared" si="1"/>
        <v>0</v>
      </c>
      <c r="J13" s="234">
        <f t="shared" si="2"/>
        <v>0</v>
      </c>
      <c r="K13" s="234">
        <f t="shared" si="0"/>
        <v>0</v>
      </c>
      <c r="L13" s="234">
        <f t="shared" si="0"/>
        <v>0</v>
      </c>
      <c r="M13" s="234">
        <f t="shared" si="0"/>
        <v>0</v>
      </c>
      <c r="N13" s="234">
        <f t="shared" si="0"/>
        <v>0</v>
      </c>
      <c r="O13" s="234">
        <f t="shared" si="0"/>
        <v>0</v>
      </c>
      <c r="P13" s="235">
        <f t="shared" si="0"/>
        <v>0</v>
      </c>
      <c r="Q13" s="235">
        <f t="shared" si="0"/>
        <v>0</v>
      </c>
      <c r="R13" s="235">
        <f t="shared" si="0"/>
        <v>0</v>
      </c>
      <c r="S13" s="235">
        <f t="shared" si="0"/>
        <v>0</v>
      </c>
      <c r="T13" s="235">
        <f t="shared" si="0"/>
        <v>0</v>
      </c>
      <c r="U13" s="235">
        <f t="shared" si="0"/>
        <v>0</v>
      </c>
      <c r="V13" s="235">
        <f t="shared" si="0"/>
        <v>0</v>
      </c>
      <c r="W13" s="235">
        <f t="shared" si="0"/>
        <v>0</v>
      </c>
      <c r="X13" s="627">
        <f t="shared" si="0"/>
        <v>0</v>
      </c>
      <c r="Y13" s="236">
        <f t="shared" si="3"/>
        <v>0</v>
      </c>
      <c r="Z13" s="130"/>
    </row>
    <row r="14" spans="2:26" ht="24" customHeight="1" thickBot="1">
      <c r="B14" s="1196"/>
      <c r="C14" s="133">
        <v>10</v>
      </c>
      <c r="D14" s="146"/>
      <c r="E14" s="254"/>
      <c r="F14" s="135"/>
      <c r="G14" s="260"/>
      <c r="H14" s="135">
        <v>5</v>
      </c>
      <c r="I14" s="237">
        <f t="shared" si="1"/>
        <v>0</v>
      </c>
      <c r="J14" s="237">
        <f t="shared" si="2"/>
        <v>0</v>
      </c>
      <c r="K14" s="237">
        <f t="shared" si="0"/>
        <v>0</v>
      </c>
      <c r="L14" s="237">
        <f t="shared" si="0"/>
        <v>0</v>
      </c>
      <c r="M14" s="237">
        <f t="shared" si="0"/>
        <v>0</v>
      </c>
      <c r="N14" s="237">
        <f t="shared" si="0"/>
        <v>0</v>
      </c>
      <c r="O14" s="237">
        <f t="shared" si="0"/>
        <v>0</v>
      </c>
      <c r="P14" s="238">
        <f t="shared" si="0"/>
        <v>0</v>
      </c>
      <c r="Q14" s="238">
        <f t="shared" si="0"/>
        <v>0</v>
      </c>
      <c r="R14" s="238">
        <f t="shared" si="0"/>
        <v>0</v>
      </c>
      <c r="S14" s="238">
        <f t="shared" si="0"/>
        <v>0</v>
      </c>
      <c r="T14" s="238">
        <f t="shared" si="0"/>
        <v>0</v>
      </c>
      <c r="U14" s="238">
        <f t="shared" si="0"/>
        <v>0</v>
      </c>
      <c r="V14" s="238">
        <f t="shared" si="0"/>
        <v>0</v>
      </c>
      <c r="W14" s="238">
        <f t="shared" si="0"/>
        <v>0</v>
      </c>
      <c r="X14" s="628">
        <f t="shared" si="0"/>
        <v>0</v>
      </c>
      <c r="Y14" s="239">
        <f t="shared" si="3"/>
        <v>0</v>
      </c>
      <c r="Z14" s="130"/>
    </row>
    <row r="15" spans="2:26" ht="24" customHeight="1">
      <c r="B15" s="1385" t="s">
        <v>178</v>
      </c>
      <c r="C15" s="371">
        <v>11</v>
      </c>
      <c r="D15" s="136"/>
      <c r="E15" s="252"/>
      <c r="F15" s="137"/>
      <c r="G15" s="258"/>
      <c r="H15" s="137">
        <v>5</v>
      </c>
      <c r="I15" s="231">
        <f t="shared" si="1"/>
        <v>0</v>
      </c>
      <c r="J15" s="231">
        <f t="shared" si="2"/>
        <v>0</v>
      </c>
      <c r="K15" s="231">
        <f t="shared" si="0"/>
        <v>0</v>
      </c>
      <c r="L15" s="231">
        <f t="shared" si="0"/>
        <v>0</v>
      </c>
      <c r="M15" s="231">
        <f t="shared" si="0"/>
        <v>0</v>
      </c>
      <c r="N15" s="231">
        <f t="shared" si="0"/>
        <v>0</v>
      </c>
      <c r="O15" s="231">
        <f t="shared" si="0"/>
        <v>0</v>
      </c>
      <c r="P15" s="232">
        <f t="shared" si="0"/>
        <v>0</v>
      </c>
      <c r="Q15" s="232">
        <f t="shared" si="0"/>
        <v>0</v>
      </c>
      <c r="R15" s="232">
        <f t="shared" si="0"/>
        <v>0</v>
      </c>
      <c r="S15" s="232">
        <f t="shared" si="0"/>
        <v>0</v>
      </c>
      <c r="T15" s="232">
        <f t="shared" si="0"/>
        <v>0</v>
      </c>
      <c r="U15" s="232">
        <f t="shared" si="0"/>
        <v>0</v>
      </c>
      <c r="V15" s="232">
        <f t="shared" si="0"/>
        <v>0</v>
      </c>
      <c r="W15" s="232">
        <f t="shared" si="0"/>
        <v>0</v>
      </c>
      <c r="X15" s="626">
        <f t="shared" si="0"/>
        <v>0</v>
      </c>
      <c r="Y15" s="233">
        <f t="shared" si="3"/>
        <v>0</v>
      </c>
    </row>
    <row r="16" spans="2:26" ht="24" customHeight="1">
      <c r="B16" s="1196"/>
      <c r="C16" s="372">
        <v>12</v>
      </c>
      <c r="D16" s="128"/>
      <c r="E16" s="253"/>
      <c r="F16" s="131"/>
      <c r="G16" s="194"/>
      <c r="H16" s="131">
        <v>5</v>
      </c>
      <c r="I16" s="240">
        <f t="shared" si="1"/>
        <v>0</v>
      </c>
      <c r="J16" s="240">
        <f t="shared" si="2"/>
        <v>0</v>
      </c>
      <c r="K16" s="240">
        <f t="shared" si="0"/>
        <v>0</v>
      </c>
      <c r="L16" s="234">
        <f t="shared" si="0"/>
        <v>0</v>
      </c>
      <c r="M16" s="234">
        <f t="shared" si="0"/>
        <v>0</v>
      </c>
      <c r="N16" s="234">
        <f t="shared" si="0"/>
        <v>0</v>
      </c>
      <c r="O16" s="234">
        <f t="shared" si="0"/>
        <v>0</v>
      </c>
      <c r="P16" s="235">
        <f t="shared" si="0"/>
        <v>0</v>
      </c>
      <c r="Q16" s="235">
        <f t="shared" si="0"/>
        <v>0</v>
      </c>
      <c r="R16" s="235">
        <f t="shared" si="0"/>
        <v>0</v>
      </c>
      <c r="S16" s="235">
        <f t="shared" si="0"/>
        <v>0</v>
      </c>
      <c r="T16" s="235">
        <f t="shared" si="0"/>
        <v>0</v>
      </c>
      <c r="U16" s="235">
        <f t="shared" si="0"/>
        <v>0</v>
      </c>
      <c r="V16" s="235">
        <f t="shared" si="0"/>
        <v>0</v>
      </c>
      <c r="W16" s="235">
        <f t="shared" si="0"/>
        <v>0</v>
      </c>
      <c r="X16" s="627">
        <f t="shared" si="0"/>
        <v>0</v>
      </c>
      <c r="Y16" s="236">
        <f t="shared" si="3"/>
        <v>0</v>
      </c>
    </row>
    <row r="17" spans="2:26" ht="24" customHeight="1">
      <c r="B17" s="1196"/>
      <c r="C17" s="372">
        <v>13</v>
      </c>
      <c r="D17" s="132"/>
      <c r="E17" s="253"/>
      <c r="F17" s="131"/>
      <c r="G17" s="194"/>
      <c r="H17" s="131">
        <v>5</v>
      </c>
      <c r="I17" s="240">
        <f t="shared" si="1"/>
        <v>0</v>
      </c>
      <c r="J17" s="240">
        <f t="shared" si="2"/>
        <v>0</v>
      </c>
      <c r="K17" s="240">
        <f t="shared" si="0"/>
        <v>0</v>
      </c>
      <c r="L17" s="234">
        <f t="shared" si="0"/>
        <v>0</v>
      </c>
      <c r="M17" s="234">
        <f t="shared" si="0"/>
        <v>0</v>
      </c>
      <c r="N17" s="234">
        <f t="shared" si="0"/>
        <v>0</v>
      </c>
      <c r="O17" s="234">
        <f t="shared" si="0"/>
        <v>0</v>
      </c>
      <c r="P17" s="235">
        <f t="shared" si="0"/>
        <v>0</v>
      </c>
      <c r="Q17" s="235">
        <f t="shared" si="0"/>
        <v>0</v>
      </c>
      <c r="R17" s="235">
        <f t="shared" si="0"/>
        <v>0</v>
      </c>
      <c r="S17" s="235">
        <f t="shared" si="0"/>
        <v>0</v>
      </c>
      <c r="T17" s="235">
        <f t="shared" si="0"/>
        <v>0</v>
      </c>
      <c r="U17" s="235">
        <f t="shared" si="0"/>
        <v>0</v>
      </c>
      <c r="V17" s="235">
        <f t="shared" si="0"/>
        <v>0</v>
      </c>
      <c r="W17" s="235">
        <f t="shared" si="0"/>
        <v>0</v>
      </c>
      <c r="X17" s="627">
        <f t="shared" si="0"/>
        <v>0</v>
      </c>
      <c r="Y17" s="236">
        <f t="shared" si="3"/>
        <v>0</v>
      </c>
      <c r="Z17" s="130" t="s">
        <v>244</v>
      </c>
    </row>
    <row r="18" spans="2:26" ht="24" customHeight="1">
      <c r="B18" s="1196"/>
      <c r="C18" s="372">
        <v>14</v>
      </c>
      <c r="D18" s="128"/>
      <c r="E18" s="253"/>
      <c r="F18" s="131"/>
      <c r="G18" s="194"/>
      <c r="H18" s="131">
        <v>5</v>
      </c>
      <c r="I18" s="240">
        <f t="shared" si="1"/>
        <v>0</v>
      </c>
      <c r="J18" s="240">
        <f t="shared" si="2"/>
        <v>0</v>
      </c>
      <c r="K18" s="240">
        <f t="shared" si="0"/>
        <v>0</v>
      </c>
      <c r="L18" s="234">
        <f t="shared" si="0"/>
        <v>0</v>
      </c>
      <c r="M18" s="234">
        <f t="shared" si="0"/>
        <v>0</v>
      </c>
      <c r="N18" s="234">
        <f t="shared" si="0"/>
        <v>0</v>
      </c>
      <c r="O18" s="234">
        <f t="shared" si="0"/>
        <v>0</v>
      </c>
      <c r="P18" s="235">
        <f t="shared" si="0"/>
        <v>0</v>
      </c>
      <c r="Q18" s="235">
        <f t="shared" si="0"/>
        <v>0</v>
      </c>
      <c r="R18" s="235">
        <f t="shared" si="0"/>
        <v>0</v>
      </c>
      <c r="S18" s="235">
        <f t="shared" si="0"/>
        <v>0</v>
      </c>
      <c r="T18" s="235">
        <f t="shared" si="0"/>
        <v>0</v>
      </c>
      <c r="U18" s="235">
        <f t="shared" si="0"/>
        <v>0</v>
      </c>
      <c r="V18" s="235">
        <f t="shared" si="0"/>
        <v>0</v>
      </c>
      <c r="W18" s="235">
        <f t="shared" si="0"/>
        <v>0</v>
      </c>
      <c r="X18" s="627">
        <f t="shared" si="0"/>
        <v>0</v>
      </c>
      <c r="Y18" s="236">
        <f t="shared" si="3"/>
        <v>0</v>
      </c>
    </row>
    <row r="19" spans="2:26" ht="24" customHeight="1">
      <c r="B19" s="1196"/>
      <c r="C19" s="372">
        <v>15</v>
      </c>
      <c r="D19" s="128"/>
      <c r="E19" s="253"/>
      <c r="F19" s="131"/>
      <c r="G19" s="194"/>
      <c r="H19" s="131">
        <v>5</v>
      </c>
      <c r="I19" s="240">
        <f t="shared" si="1"/>
        <v>0</v>
      </c>
      <c r="J19" s="240">
        <f t="shared" si="2"/>
        <v>0</v>
      </c>
      <c r="K19" s="240">
        <f t="shared" si="0"/>
        <v>0</v>
      </c>
      <c r="L19" s="234">
        <f t="shared" si="0"/>
        <v>0</v>
      </c>
      <c r="M19" s="234">
        <f t="shared" si="0"/>
        <v>0</v>
      </c>
      <c r="N19" s="234">
        <f t="shared" si="0"/>
        <v>0</v>
      </c>
      <c r="O19" s="234">
        <f t="shared" si="0"/>
        <v>0</v>
      </c>
      <c r="P19" s="235">
        <f t="shared" si="0"/>
        <v>0</v>
      </c>
      <c r="Q19" s="235">
        <f t="shared" si="0"/>
        <v>0</v>
      </c>
      <c r="R19" s="235">
        <f t="shared" si="0"/>
        <v>0</v>
      </c>
      <c r="S19" s="235">
        <f t="shared" si="0"/>
        <v>0</v>
      </c>
      <c r="T19" s="235">
        <f t="shared" si="0"/>
        <v>0</v>
      </c>
      <c r="U19" s="235">
        <f t="shared" si="0"/>
        <v>0</v>
      </c>
      <c r="V19" s="235">
        <f t="shared" si="0"/>
        <v>0</v>
      </c>
      <c r="W19" s="235">
        <f t="shared" si="0"/>
        <v>0</v>
      </c>
      <c r="X19" s="627">
        <f t="shared" si="0"/>
        <v>0</v>
      </c>
      <c r="Y19" s="236">
        <f t="shared" si="3"/>
        <v>0</v>
      </c>
    </row>
    <row r="20" spans="2:26" ht="24" customHeight="1">
      <c r="B20" s="1196"/>
      <c r="C20" s="372">
        <v>16</v>
      </c>
      <c r="D20" s="128"/>
      <c r="E20" s="253"/>
      <c r="F20" s="131"/>
      <c r="G20" s="194"/>
      <c r="H20" s="131">
        <v>5</v>
      </c>
      <c r="I20" s="240">
        <f t="shared" si="1"/>
        <v>0</v>
      </c>
      <c r="J20" s="240">
        <f t="shared" si="2"/>
        <v>0</v>
      </c>
      <c r="K20" s="240">
        <f t="shared" si="0"/>
        <v>0</v>
      </c>
      <c r="L20" s="234">
        <f t="shared" si="0"/>
        <v>0</v>
      </c>
      <c r="M20" s="234">
        <f t="shared" si="0"/>
        <v>0</v>
      </c>
      <c r="N20" s="234">
        <f t="shared" si="0"/>
        <v>0</v>
      </c>
      <c r="O20" s="234">
        <f t="shared" si="0"/>
        <v>0</v>
      </c>
      <c r="P20" s="235">
        <f t="shared" si="0"/>
        <v>0</v>
      </c>
      <c r="Q20" s="235">
        <f t="shared" si="0"/>
        <v>0</v>
      </c>
      <c r="R20" s="235">
        <f t="shared" si="0"/>
        <v>0</v>
      </c>
      <c r="S20" s="235">
        <f t="shared" si="0"/>
        <v>0</v>
      </c>
      <c r="T20" s="235">
        <f t="shared" si="0"/>
        <v>0</v>
      </c>
      <c r="U20" s="235">
        <f t="shared" si="0"/>
        <v>0</v>
      </c>
      <c r="V20" s="235">
        <f t="shared" si="0"/>
        <v>0</v>
      </c>
      <c r="W20" s="235">
        <f t="shared" si="0"/>
        <v>0</v>
      </c>
      <c r="X20" s="627">
        <f t="shared" si="0"/>
        <v>0</v>
      </c>
      <c r="Y20" s="236">
        <f t="shared" si="3"/>
        <v>0</v>
      </c>
    </row>
    <row r="21" spans="2:26" ht="24" customHeight="1">
      <c r="B21" s="1196"/>
      <c r="C21" s="372">
        <v>17</v>
      </c>
      <c r="D21" s="128"/>
      <c r="E21" s="253"/>
      <c r="F21" s="131"/>
      <c r="G21" s="194"/>
      <c r="H21" s="131">
        <v>5</v>
      </c>
      <c r="I21" s="240">
        <f t="shared" si="1"/>
        <v>0</v>
      </c>
      <c r="J21" s="240">
        <f t="shared" si="2"/>
        <v>0</v>
      </c>
      <c r="K21" s="240">
        <f t="shared" si="2"/>
        <v>0</v>
      </c>
      <c r="L21" s="234">
        <f t="shared" si="2"/>
        <v>0</v>
      </c>
      <c r="M21" s="234">
        <f t="shared" si="2"/>
        <v>0</v>
      </c>
      <c r="N21" s="234">
        <f t="shared" si="2"/>
        <v>0</v>
      </c>
      <c r="O21" s="234">
        <f t="shared" si="2"/>
        <v>0</v>
      </c>
      <c r="P21" s="235">
        <f t="shared" si="2"/>
        <v>0</v>
      </c>
      <c r="Q21" s="235">
        <f t="shared" si="2"/>
        <v>0</v>
      </c>
      <c r="R21" s="235">
        <f t="shared" si="2"/>
        <v>0</v>
      </c>
      <c r="S21" s="235">
        <f t="shared" si="2"/>
        <v>0</v>
      </c>
      <c r="T21" s="235">
        <f t="shared" si="2"/>
        <v>0</v>
      </c>
      <c r="U21" s="235">
        <f t="shared" si="2"/>
        <v>0</v>
      </c>
      <c r="V21" s="235">
        <f t="shared" ref="V21:X48" si="4">IF(V$3-$G21&lt;0,0,IF(V$3-$G21+1&lt;=$H21,$I21,0))</f>
        <v>0</v>
      </c>
      <c r="W21" s="235">
        <f t="shared" si="4"/>
        <v>0</v>
      </c>
      <c r="X21" s="627">
        <f t="shared" si="4"/>
        <v>0</v>
      </c>
      <c r="Y21" s="236">
        <f t="shared" si="3"/>
        <v>0</v>
      </c>
    </row>
    <row r="22" spans="2:26" ht="24" customHeight="1">
      <c r="B22" s="1196"/>
      <c r="C22" s="372">
        <v>18</v>
      </c>
      <c r="D22" s="128"/>
      <c r="E22" s="253"/>
      <c r="F22" s="131"/>
      <c r="G22" s="194"/>
      <c r="H22" s="131">
        <v>5</v>
      </c>
      <c r="I22" s="240">
        <f t="shared" si="1"/>
        <v>0</v>
      </c>
      <c r="J22" s="240">
        <f t="shared" si="2"/>
        <v>0</v>
      </c>
      <c r="K22" s="240">
        <f t="shared" si="2"/>
        <v>0</v>
      </c>
      <c r="L22" s="234">
        <f t="shared" si="2"/>
        <v>0</v>
      </c>
      <c r="M22" s="234">
        <f t="shared" si="2"/>
        <v>0</v>
      </c>
      <c r="N22" s="234">
        <f t="shared" si="2"/>
        <v>0</v>
      </c>
      <c r="O22" s="234">
        <f t="shared" si="2"/>
        <v>0</v>
      </c>
      <c r="P22" s="235">
        <f t="shared" si="2"/>
        <v>0</v>
      </c>
      <c r="Q22" s="235">
        <f t="shared" si="2"/>
        <v>0</v>
      </c>
      <c r="R22" s="235">
        <f t="shared" si="2"/>
        <v>0</v>
      </c>
      <c r="S22" s="235">
        <f t="shared" si="2"/>
        <v>0</v>
      </c>
      <c r="T22" s="235">
        <f t="shared" si="2"/>
        <v>0</v>
      </c>
      <c r="U22" s="235">
        <f t="shared" si="2"/>
        <v>0</v>
      </c>
      <c r="V22" s="235">
        <f t="shared" si="4"/>
        <v>0</v>
      </c>
      <c r="W22" s="235">
        <f t="shared" si="4"/>
        <v>0</v>
      </c>
      <c r="X22" s="627">
        <f t="shared" si="4"/>
        <v>0</v>
      </c>
      <c r="Y22" s="236">
        <f t="shared" si="3"/>
        <v>0</v>
      </c>
    </row>
    <row r="23" spans="2:26" ht="24" customHeight="1">
      <c r="B23" s="1196"/>
      <c r="C23" s="372">
        <v>19</v>
      </c>
      <c r="D23" s="128"/>
      <c r="E23" s="253"/>
      <c r="F23" s="131"/>
      <c r="G23" s="194"/>
      <c r="H23" s="131">
        <v>5</v>
      </c>
      <c r="I23" s="240">
        <f t="shared" si="1"/>
        <v>0</v>
      </c>
      <c r="J23" s="240">
        <f t="shared" si="2"/>
        <v>0</v>
      </c>
      <c r="K23" s="240">
        <f t="shared" si="2"/>
        <v>0</v>
      </c>
      <c r="L23" s="234">
        <f t="shared" si="2"/>
        <v>0</v>
      </c>
      <c r="M23" s="234">
        <f t="shared" si="2"/>
        <v>0</v>
      </c>
      <c r="N23" s="234">
        <f t="shared" si="2"/>
        <v>0</v>
      </c>
      <c r="O23" s="234">
        <f t="shared" si="2"/>
        <v>0</v>
      </c>
      <c r="P23" s="235">
        <f t="shared" si="2"/>
        <v>0</v>
      </c>
      <c r="Q23" s="235">
        <f t="shared" si="2"/>
        <v>0</v>
      </c>
      <c r="R23" s="235">
        <f t="shared" si="2"/>
        <v>0</v>
      </c>
      <c r="S23" s="235">
        <f t="shared" si="2"/>
        <v>0</v>
      </c>
      <c r="T23" s="235">
        <f t="shared" si="2"/>
        <v>0</v>
      </c>
      <c r="U23" s="235">
        <f t="shared" si="2"/>
        <v>0</v>
      </c>
      <c r="V23" s="235">
        <f t="shared" si="4"/>
        <v>0</v>
      </c>
      <c r="W23" s="235">
        <f t="shared" si="4"/>
        <v>0</v>
      </c>
      <c r="X23" s="627">
        <f t="shared" si="4"/>
        <v>0</v>
      </c>
      <c r="Y23" s="236">
        <f t="shared" si="3"/>
        <v>0</v>
      </c>
    </row>
    <row r="24" spans="2:26" ht="24" customHeight="1" thickBot="1">
      <c r="B24" s="1196"/>
      <c r="C24" s="139">
        <v>20</v>
      </c>
      <c r="D24" s="144"/>
      <c r="E24" s="255"/>
      <c r="F24" s="155"/>
      <c r="G24" s="261"/>
      <c r="H24" s="155">
        <v>5</v>
      </c>
      <c r="I24" s="241">
        <f t="shared" si="1"/>
        <v>0</v>
      </c>
      <c r="J24" s="241">
        <f t="shared" si="2"/>
        <v>0</v>
      </c>
      <c r="K24" s="241">
        <f t="shared" si="2"/>
        <v>0</v>
      </c>
      <c r="L24" s="242">
        <f t="shared" si="2"/>
        <v>0</v>
      </c>
      <c r="M24" s="242">
        <f t="shared" si="2"/>
        <v>0</v>
      </c>
      <c r="N24" s="242">
        <f t="shared" si="2"/>
        <v>0</v>
      </c>
      <c r="O24" s="242">
        <f t="shared" si="2"/>
        <v>0</v>
      </c>
      <c r="P24" s="243">
        <f t="shared" si="2"/>
        <v>0</v>
      </c>
      <c r="Q24" s="243">
        <f t="shared" si="2"/>
        <v>0</v>
      </c>
      <c r="R24" s="243">
        <f t="shared" si="2"/>
        <v>0</v>
      </c>
      <c r="S24" s="243">
        <f t="shared" si="2"/>
        <v>0</v>
      </c>
      <c r="T24" s="243">
        <f t="shared" si="2"/>
        <v>0</v>
      </c>
      <c r="U24" s="243">
        <f t="shared" si="2"/>
        <v>0</v>
      </c>
      <c r="V24" s="243">
        <f t="shared" si="4"/>
        <v>0</v>
      </c>
      <c r="W24" s="243">
        <f t="shared" si="4"/>
        <v>0</v>
      </c>
      <c r="X24" s="629">
        <f t="shared" si="4"/>
        <v>0</v>
      </c>
      <c r="Y24" s="244">
        <f t="shared" si="3"/>
        <v>0</v>
      </c>
    </row>
    <row r="25" spans="2:26" ht="24" customHeight="1">
      <c r="B25" s="1195" t="s">
        <v>179</v>
      </c>
      <c r="C25" s="142">
        <v>21</v>
      </c>
      <c r="D25" s="143"/>
      <c r="E25" s="256"/>
      <c r="F25" s="154"/>
      <c r="G25" s="262"/>
      <c r="H25" s="154">
        <v>7</v>
      </c>
      <c r="I25" s="245">
        <f t="shared" si="1"/>
        <v>0</v>
      </c>
      <c r="J25" s="245">
        <f t="shared" si="2"/>
        <v>0</v>
      </c>
      <c r="K25" s="245">
        <f t="shared" si="2"/>
        <v>0</v>
      </c>
      <c r="L25" s="246">
        <f t="shared" si="2"/>
        <v>0</v>
      </c>
      <c r="M25" s="246">
        <f t="shared" si="2"/>
        <v>0</v>
      </c>
      <c r="N25" s="246">
        <f t="shared" si="2"/>
        <v>0</v>
      </c>
      <c r="O25" s="246">
        <f t="shared" si="2"/>
        <v>0</v>
      </c>
      <c r="P25" s="247">
        <f t="shared" si="2"/>
        <v>0</v>
      </c>
      <c r="Q25" s="247">
        <f t="shared" si="2"/>
        <v>0</v>
      </c>
      <c r="R25" s="247">
        <f t="shared" si="2"/>
        <v>0</v>
      </c>
      <c r="S25" s="247">
        <f t="shared" si="2"/>
        <v>0</v>
      </c>
      <c r="T25" s="247">
        <f t="shared" si="2"/>
        <v>0</v>
      </c>
      <c r="U25" s="247">
        <f t="shared" si="2"/>
        <v>0</v>
      </c>
      <c r="V25" s="247">
        <f t="shared" si="4"/>
        <v>0</v>
      </c>
      <c r="W25" s="247">
        <f t="shared" si="4"/>
        <v>0</v>
      </c>
      <c r="X25" s="630">
        <f t="shared" si="4"/>
        <v>0</v>
      </c>
      <c r="Y25" s="248">
        <f t="shared" si="3"/>
        <v>0</v>
      </c>
    </row>
    <row r="26" spans="2:26" ht="24" customHeight="1">
      <c r="B26" s="1387"/>
      <c r="C26" s="372">
        <v>22</v>
      </c>
      <c r="D26" s="128"/>
      <c r="E26" s="253"/>
      <c r="F26" s="131"/>
      <c r="G26" s="194"/>
      <c r="H26" s="131">
        <v>5</v>
      </c>
      <c r="I26" s="240">
        <f t="shared" si="1"/>
        <v>0</v>
      </c>
      <c r="J26" s="240">
        <f t="shared" si="2"/>
        <v>0</v>
      </c>
      <c r="K26" s="240">
        <f t="shared" si="2"/>
        <v>0</v>
      </c>
      <c r="L26" s="234">
        <f t="shared" si="2"/>
        <v>0</v>
      </c>
      <c r="M26" s="234">
        <f t="shared" si="2"/>
        <v>0</v>
      </c>
      <c r="N26" s="234">
        <f t="shared" si="2"/>
        <v>0</v>
      </c>
      <c r="O26" s="234">
        <f t="shared" si="2"/>
        <v>0</v>
      </c>
      <c r="P26" s="235">
        <f t="shared" si="2"/>
        <v>0</v>
      </c>
      <c r="Q26" s="235">
        <f t="shared" si="2"/>
        <v>0</v>
      </c>
      <c r="R26" s="235">
        <f t="shared" si="2"/>
        <v>0</v>
      </c>
      <c r="S26" s="235">
        <f t="shared" si="2"/>
        <v>0</v>
      </c>
      <c r="T26" s="235">
        <f t="shared" si="2"/>
        <v>0</v>
      </c>
      <c r="U26" s="235">
        <f t="shared" si="2"/>
        <v>0</v>
      </c>
      <c r="V26" s="235">
        <f t="shared" si="4"/>
        <v>0</v>
      </c>
      <c r="W26" s="235">
        <f t="shared" si="4"/>
        <v>0</v>
      </c>
      <c r="X26" s="627">
        <f t="shared" si="4"/>
        <v>0</v>
      </c>
      <c r="Y26" s="236">
        <f>E26-I26*H26</f>
        <v>0</v>
      </c>
    </row>
    <row r="27" spans="2:26" ht="24" customHeight="1">
      <c r="B27" s="1387"/>
      <c r="C27" s="372">
        <v>23</v>
      </c>
      <c r="D27" s="128"/>
      <c r="E27" s="253"/>
      <c r="F27" s="131"/>
      <c r="G27" s="194"/>
      <c r="H27" s="131">
        <v>7</v>
      </c>
      <c r="I27" s="240">
        <f t="shared" si="1"/>
        <v>0</v>
      </c>
      <c r="J27" s="240">
        <f t="shared" si="2"/>
        <v>0</v>
      </c>
      <c r="K27" s="240">
        <f t="shared" si="2"/>
        <v>0</v>
      </c>
      <c r="L27" s="234">
        <f t="shared" si="2"/>
        <v>0</v>
      </c>
      <c r="M27" s="234">
        <f t="shared" si="2"/>
        <v>0</v>
      </c>
      <c r="N27" s="234">
        <f t="shared" si="2"/>
        <v>0</v>
      </c>
      <c r="O27" s="234">
        <f t="shared" si="2"/>
        <v>0</v>
      </c>
      <c r="P27" s="235">
        <f t="shared" si="2"/>
        <v>0</v>
      </c>
      <c r="Q27" s="235">
        <f t="shared" si="2"/>
        <v>0</v>
      </c>
      <c r="R27" s="235">
        <f t="shared" si="2"/>
        <v>0</v>
      </c>
      <c r="S27" s="235">
        <f t="shared" si="2"/>
        <v>0</v>
      </c>
      <c r="T27" s="235">
        <f t="shared" si="2"/>
        <v>0</v>
      </c>
      <c r="U27" s="235">
        <f t="shared" si="2"/>
        <v>0</v>
      </c>
      <c r="V27" s="235">
        <f t="shared" si="4"/>
        <v>0</v>
      </c>
      <c r="W27" s="235">
        <f t="shared" si="4"/>
        <v>0</v>
      </c>
      <c r="X27" s="627">
        <f t="shared" si="4"/>
        <v>0</v>
      </c>
      <c r="Y27" s="236">
        <f t="shared" si="3"/>
        <v>0</v>
      </c>
    </row>
    <row r="28" spans="2:26" ht="24" customHeight="1">
      <c r="B28" s="1387"/>
      <c r="C28" s="372">
        <v>24</v>
      </c>
      <c r="D28" s="128"/>
      <c r="E28" s="253"/>
      <c r="F28" s="131"/>
      <c r="G28" s="194"/>
      <c r="H28" s="131">
        <v>5</v>
      </c>
      <c r="I28" s="240">
        <f t="shared" si="1"/>
        <v>0</v>
      </c>
      <c r="J28" s="240">
        <f t="shared" si="2"/>
        <v>0</v>
      </c>
      <c r="K28" s="240">
        <f t="shared" si="2"/>
        <v>0</v>
      </c>
      <c r="L28" s="234">
        <f t="shared" si="2"/>
        <v>0</v>
      </c>
      <c r="M28" s="234">
        <f t="shared" si="2"/>
        <v>0</v>
      </c>
      <c r="N28" s="234">
        <f t="shared" si="2"/>
        <v>0</v>
      </c>
      <c r="O28" s="234">
        <f t="shared" si="2"/>
        <v>0</v>
      </c>
      <c r="P28" s="235">
        <f t="shared" si="2"/>
        <v>0</v>
      </c>
      <c r="Q28" s="235">
        <f t="shared" si="2"/>
        <v>0</v>
      </c>
      <c r="R28" s="235">
        <f t="shared" si="2"/>
        <v>0</v>
      </c>
      <c r="S28" s="235">
        <f t="shared" si="2"/>
        <v>0</v>
      </c>
      <c r="T28" s="235">
        <f t="shared" si="2"/>
        <v>0</v>
      </c>
      <c r="U28" s="235">
        <f t="shared" si="2"/>
        <v>0</v>
      </c>
      <c r="V28" s="235">
        <f t="shared" si="4"/>
        <v>0</v>
      </c>
      <c r="W28" s="235">
        <f t="shared" si="4"/>
        <v>0</v>
      </c>
      <c r="X28" s="627">
        <f t="shared" si="4"/>
        <v>0</v>
      </c>
      <c r="Y28" s="236">
        <f t="shared" si="3"/>
        <v>0</v>
      </c>
    </row>
    <row r="29" spans="2:26" ht="24" customHeight="1">
      <c r="B29" s="1387"/>
      <c r="C29" s="372">
        <v>25</v>
      </c>
      <c r="D29" s="128"/>
      <c r="E29" s="253"/>
      <c r="F29" s="131"/>
      <c r="G29" s="194"/>
      <c r="H29" s="131">
        <v>5</v>
      </c>
      <c r="I29" s="240">
        <f t="shared" si="1"/>
        <v>0</v>
      </c>
      <c r="J29" s="240">
        <f t="shared" si="2"/>
        <v>0</v>
      </c>
      <c r="K29" s="240">
        <f t="shared" si="2"/>
        <v>0</v>
      </c>
      <c r="L29" s="234">
        <f t="shared" si="2"/>
        <v>0</v>
      </c>
      <c r="M29" s="234">
        <f t="shared" si="2"/>
        <v>0</v>
      </c>
      <c r="N29" s="234">
        <f t="shared" si="2"/>
        <v>0</v>
      </c>
      <c r="O29" s="234">
        <f t="shared" si="2"/>
        <v>0</v>
      </c>
      <c r="P29" s="235">
        <f t="shared" si="2"/>
        <v>0</v>
      </c>
      <c r="Q29" s="235">
        <f t="shared" si="2"/>
        <v>0</v>
      </c>
      <c r="R29" s="235">
        <f t="shared" si="2"/>
        <v>0</v>
      </c>
      <c r="S29" s="235">
        <f t="shared" si="2"/>
        <v>0</v>
      </c>
      <c r="T29" s="235">
        <f t="shared" si="2"/>
        <v>0</v>
      </c>
      <c r="U29" s="235">
        <f t="shared" si="2"/>
        <v>0</v>
      </c>
      <c r="V29" s="235">
        <f t="shared" si="4"/>
        <v>0</v>
      </c>
      <c r="W29" s="235">
        <f t="shared" si="4"/>
        <v>0</v>
      </c>
      <c r="X29" s="627">
        <f t="shared" si="4"/>
        <v>0</v>
      </c>
      <c r="Y29" s="236">
        <f t="shared" si="3"/>
        <v>0</v>
      </c>
    </row>
    <row r="30" spans="2:26" ht="24" customHeight="1">
      <c r="B30" s="1387"/>
      <c r="C30" s="372">
        <v>26</v>
      </c>
      <c r="D30" s="128"/>
      <c r="E30" s="253"/>
      <c r="F30" s="131"/>
      <c r="G30" s="194"/>
      <c r="H30" s="131">
        <v>5</v>
      </c>
      <c r="I30" s="240">
        <f t="shared" si="1"/>
        <v>0</v>
      </c>
      <c r="J30" s="240">
        <f t="shared" si="2"/>
        <v>0</v>
      </c>
      <c r="K30" s="240">
        <f t="shared" si="2"/>
        <v>0</v>
      </c>
      <c r="L30" s="234">
        <f t="shared" si="2"/>
        <v>0</v>
      </c>
      <c r="M30" s="234">
        <f t="shared" si="2"/>
        <v>0</v>
      </c>
      <c r="N30" s="234">
        <f t="shared" si="2"/>
        <v>0</v>
      </c>
      <c r="O30" s="234">
        <f t="shared" si="2"/>
        <v>0</v>
      </c>
      <c r="P30" s="235">
        <f t="shared" si="2"/>
        <v>0</v>
      </c>
      <c r="Q30" s="235">
        <f t="shared" si="2"/>
        <v>0</v>
      </c>
      <c r="R30" s="235">
        <f t="shared" si="2"/>
        <v>0</v>
      </c>
      <c r="S30" s="235">
        <f t="shared" si="2"/>
        <v>0</v>
      </c>
      <c r="T30" s="235">
        <f t="shared" si="2"/>
        <v>0</v>
      </c>
      <c r="U30" s="235">
        <f t="shared" si="2"/>
        <v>0</v>
      </c>
      <c r="V30" s="235">
        <f t="shared" si="4"/>
        <v>0</v>
      </c>
      <c r="W30" s="235">
        <f t="shared" si="4"/>
        <v>0</v>
      </c>
      <c r="X30" s="627">
        <f t="shared" si="4"/>
        <v>0</v>
      </c>
      <c r="Y30" s="236">
        <f t="shared" si="3"/>
        <v>0</v>
      </c>
    </row>
    <row r="31" spans="2:26" ht="24" customHeight="1">
      <c r="B31" s="1387"/>
      <c r="C31" s="372">
        <v>27</v>
      </c>
      <c r="D31" s="128"/>
      <c r="E31" s="253"/>
      <c r="F31" s="131"/>
      <c r="G31" s="194"/>
      <c r="H31" s="131">
        <v>5</v>
      </c>
      <c r="I31" s="240">
        <f t="shared" si="1"/>
        <v>0</v>
      </c>
      <c r="J31" s="240">
        <f t="shared" si="2"/>
        <v>0</v>
      </c>
      <c r="K31" s="240">
        <f t="shared" si="2"/>
        <v>0</v>
      </c>
      <c r="L31" s="234">
        <f t="shared" si="2"/>
        <v>0</v>
      </c>
      <c r="M31" s="234">
        <f t="shared" si="2"/>
        <v>0</v>
      </c>
      <c r="N31" s="234">
        <f t="shared" si="2"/>
        <v>0</v>
      </c>
      <c r="O31" s="234">
        <f t="shared" si="2"/>
        <v>0</v>
      </c>
      <c r="P31" s="235">
        <f t="shared" si="2"/>
        <v>0</v>
      </c>
      <c r="Q31" s="235">
        <f t="shared" si="2"/>
        <v>0</v>
      </c>
      <c r="R31" s="235">
        <f t="shared" si="2"/>
        <v>0</v>
      </c>
      <c r="S31" s="235">
        <f t="shared" si="2"/>
        <v>0</v>
      </c>
      <c r="T31" s="235">
        <f t="shared" si="2"/>
        <v>0</v>
      </c>
      <c r="U31" s="235">
        <f t="shared" si="2"/>
        <v>0</v>
      </c>
      <c r="V31" s="235">
        <f t="shared" si="4"/>
        <v>0</v>
      </c>
      <c r="W31" s="235">
        <f t="shared" si="4"/>
        <v>0</v>
      </c>
      <c r="X31" s="627">
        <f t="shared" si="4"/>
        <v>0</v>
      </c>
      <c r="Y31" s="236">
        <f t="shared" si="3"/>
        <v>0</v>
      </c>
    </row>
    <row r="32" spans="2:26" ht="24" customHeight="1">
      <c r="B32" s="1387"/>
      <c r="C32" s="372">
        <v>28</v>
      </c>
      <c r="D32" s="128"/>
      <c r="E32" s="253"/>
      <c r="F32" s="131"/>
      <c r="G32" s="194"/>
      <c r="H32" s="131">
        <v>5</v>
      </c>
      <c r="I32" s="240">
        <f t="shared" si="1"/>
        <v>0</v>
      </c>
      <c r="J32" s="240">
        <f t="shared" si="2"/>
        <v>0</v>
      </c>
      <c r="K32" s="240">
        <f t="shared" si="2"/>
        <v>0</v>
      </c>
      <c r="L32" s="234">
        <f t="shared" si="2"/>
        <v>0</v>
      </c>
      <c r="M32" s="234">
        <f t="shared" si="2"/>
        <v>0</v>
      </c>
      <c r="N32" s="234">
        <f t="shared" si="2"/>
        <v>0</v>
      </c>
      <c r="O32" s="234">
        <f t="shared" si="2"/>
        <v>0</v>
      </c>
      <c r="P32" s="235">
        <f t="shared" si="2"/>
        <v>0</v>
      </c>
      <c r="Q32" s="235">
        <f t="shared" si="2"/>
        <v>0</v>
      </c>
      <c r="R32" s="235">
        <f t="shared" si="2"/>
        <v>0</v>
      </c>
      <c r="S32" s="235">
        <f t="shared" si="2"/>
        <v>0</v>
      </c>
      <c r="T32" s="235">
        <f t="shared" si="2"/>
        <v>0</v>
      </c>
      <c r="U32" s="235">
        <f t="shared" si="2"/>
        <v>0</v>
      </c>
      <c r="V32" s="235">
        <f t="shared" si="4"/>
        <v>0</v>
      </c>
      <c r="W32" s="235">
        <f t="shared" si="4"/>
        <v>0</v>
      </c>
      <c r="X32" s="627">
        <f t="shared" si="4"/>
        <v>0</v>
      </c>
      <c r="Y32" s="236">
        <f t="shared" si="3"/>
        <v>0</v>
      </c>
    </row>
    <row r="33" spans="2:25" ht="24" customHeight="1">
      <c r="B33" s="1387"/>
      <c r="C33" s="372">
        <v>29</v>
      </c>
      <c r="D33" s="132"/>
      <c r="E33" s="253"/>
      <c r="F33" s="131"/>
      <c r="G33" s="194"/>
      <c r="H33" s="131">
        <v>5</v>
      </c>
      <c r="I33" s="240">
        <f t="shared" si="1"/>
        <v>0</v>
      </c>
      <c r="J33" s="240">
        <f t="shared" si="2"/>
        <v>0</v>
      </c>
      <c r="K33" s="240">
        <f t="shared" si="2"/>
        <v>0</v>
      </c>
      <c r="L33" s="234">
        <f t="shared" si="2"/>
        <v>0</v>
      </c>
      <c r="M33" s="234">
        <f t="shared" si="2"/>
        <v>0</v>
      </c>
      <c r="N33" s="234">
        <f t="shared" si="2"/>
        <v>0</v>
      </c>
      <c r="O33" s="234">
        <f t="shared" si="2"/>
        <v>0</v>
      </c>
      <c r="P33" s="235">
        <f t="shared" si="2"/>
        <v>0</v>
      </c>
      <c r="Q33" s="235">
        <f t="shared" si="2"/>
        <v>0</v>
      </c>
      <c r="R33" s="235">
        <f t="shared" si="2"/>
        <v>0</v>
      </c>
      <c r="S33" s="235">
        <f t="shared" si="2"/>
        <v>0</v>
      </c>
      <c r="T33" s="235">
        <f t="shared" si="2"/>
        <v>0</v>
      </c>
      <c r="U33" s="235">
        <f t="shared" si="2"/>
        <v>0</v>
      </c>
      <c r="V33" s="235">
        <f t="shared" si="4"/>
        <v>0</v>
      </c>
      <c r="W33" s="235">
        <f t="shared" si="4"/>
        <v>0</v>
      </c>
      <c r="X33" s="627">
        <f t="shared" si="4"/>
        <v>0</v>
      </c>
      <c r="Y33" s="236">
        <f t="shared" si="3"/>
        <v>0</v>
      </c>
    </row>
    <row r="34" spans="2:25" ht="24" customHeight="1">
      <c r="B34" s="1387"/>
      <c r="C34" s="372">
        <v>30</v>
      </c>
      <c r="D34" s="134"/>
      <c r="E34" s="254"/>
      <c r="F34" s="135"/>
      <c r="G34" s="260"/>
      <c r="H34" s="135">
        <v>5</v>
      </c>
      <c r="I34" s="237">
        <f t="shared" si="1"/>
        <v>0</v>
      </c>
      <c r="J34" s="237">
        <f t="shared" si="2"/>
        <v>0</v>
      </c>
      <c r="K34" s="237">
        <f t="shared" si="2"/>
        <v>0</v>
      </c>
      <c r="L34" s="237">
        <f t="shared" si="2"/>
        <v>0</v>
      </c>
      <c r="M34" s="237">
        <f t="shared" si="2"/>
        <v>0</v>
      </c>
      <c r="N34" s="237">
        <f t="shared" si="2"/>
        <v>0</v>
      </c>
      <c r="O34" s="237">
        <f t="shared" si="2"/>
        <v>0</v>
      </c>
      <c r="P34" s="238">
        <f t="shared" si="2"/>
        <v>0</v>
      </c>
      <c r="Q34" s="238">
        <f t="shared" si="2"/>
        <v>0</v>
      </c>
      <c r="R34" s="238">
        <f t="shared" si="2"/>
        <v>0</v>
      </c>
      <c r="S34" s="238">
        <f t="shared" si="2"/>
        <v>0</v>
      </c>
      <c r="T34" s="238">
        <f t="shared" si="2"/>
        <v>0</v>
      </c>
      <c r="U34" s="238">
        <f t="shared" si="2"/>
        <v>0</v>
      </c>
      <c r="V34" s="238">
        <f t="shared" si="4"/>
        <v>0</v>
      </c>
      <c r="W34" s="238">
        <f t="shared" si="4"/>
        <v>0</v>
      </c>
      <c r="X34" s="628">
        <f t="shared" si="4"/>
        <v>0</v>
      </c>
      <c r="Y34" s="239">
        <f t="shared" si="3"/>
        <v>0</v>
      </c>
    </row>
    <row r="35" spans="2:25" ht="24" customHeight="1">
      <c r="B35" s="1387"/>
      <c r="C35" s="372">
        <v>31</v>
      </c>
      <c r="D35" s="134"/>
      <c r="E35" s="254"/>
      <c r="F35" s="135"/>
      <c r="G35" s="260"/>
      <c r="H35" s="135">
        <v>5</v>
      </c>
      <c r="I35" s="237">
        <f t="shared" si="1"/>
        <v>0</v>
      </c>
      <c r="J35" s="237">
        <f t="shared" si="2"/>
        <v>0</v>
      </c>
      <c r="K35" s="237">
        <f t="shared" si="2"/>
        <v>0</v>
      </c>
      <c r="L35" s="237">
        <f t="shared" si="2"/>
        <v>0</v>
      </c>
      <c r="M35" s="237">
        <f t="shared" si="2"/>
        <v>0</v>
      </c>
      <c r="N35" s="237">
        <f t="shared" si="2"/>
        <v>0</v>
      </c>
      <c r="O35" s="237">
        <f t="shared" si="2"/>
        <v>0</v>
      </c>
      <c r="P35" s="238">
        <f t="shared" si="2"/>
        <v>0</v>
      </c>
      <c r="Q35" s="238">
        <f t="shared" si="2"/>
        <v>0</v>
      </c>
      <c r="R35" s="238">
        <f t="shared" si="2"/>
        <v>0</v>
      </c>
      <c r="S35" s="238">
        <f t="shared" si="2"/>
        <v>0</v>
      </c>
      <c r="T35" s="238">
        <f t="shared" si="2"/>
        <v>0</v>
      </c>
      <c r="U35" s="238">
        <f t="shared" si="2"/>
        <v>0</v>
      </c>
      <c r="V35" s="238">
        <f t="shared" si="4"/>
        <v>0</v>
      </c>
      <c r="W35" s="238">
        <f t="shared" si="4"/>
        <v>0</v>
      </c>
      <c r="X35" s="628">
        <f t="shared" si="4"/>
        <v>0</v>
      </c>
      <c r="Y35" s="239">
        <f t="shared" si="3"/>
        <v>0</v>
      </c>
    </row>
    <row r="36" spans="2:25" ht="24" customHeight="1">
      <c r="B36" s="1387"/>
      <c r="C36" s="372">
        <v>32</v>
      </c>
      <c r="D36" s="134"/>
      <c r="E36" s="254"/>
      <c r="F36" s="135"/>
      <c r="G36" s="260"/>
      <c r="H36" s="135">
        <v>5</v>
      </c>
      <c r="I36" s="237">
        <f t="shared" si="1"/>
        <v>0</v>
      </c>
      <c r="J36" s="237">
        <f t="shared" si="2"/>
        <v>0</v>
      </c>
      <c r="K36" s="237">
        <f t="shared" si="2"/>
        <v>0</v>
      </c>
      <c r="L36" s="237">
        <f t="shared" si="2"/>
        <v>0</v>
      </c>
      <c r="M36" s="237">
        <f t="shared" si="2"/>
        <v>0</v>
      </c>
      <c r="N36" s="237">
        <f t="shared" si="2"/>
        <v>0</v>
      </c>
      <c r="O36" s="237">
        <f t="shared" si="2"/>
        <v>0</v>
      </c>
      <c r="P36" s="238">
        <f t="shared" si="2"/>
        <v>0</v>
      </c>
      <c r="Q36" s="238">
        <f t="shared" si="2"/>
        <v>0</v>
      </c>
      <c r="R36" s="238">
        <f t="shared" si="2"/>
        <v>0</v>
      </c>
      <c r="S36" s="238">
        <f t="shared" si="2"/>
        <v>0</v>
      </c>
      <c r="T36" s="238">
        <f t="shared" si="2"/>
        <v>0</v>
      </c>
      <c r="U36" s="238">
        <f t="shared" si="2"/>
        <v>0</v>
      </c>
      <c r="V36" s="238">
        <f t="shared" si="4"/>
        <v>0</v>
      </c>
      <c r="W36" s="238">
        <f t="shared" si="4"/>
        <v>0</v>
      </c>
      <c r="X36" s="628">
        <f t="shared" si="4"/>
        <v>0</v>
      </c>
      <c r="Y36" s="239">
        <f t="shared" si="3"/>
        <v>0</v>
      </c>
    </row>
    <row r="37" spans="2:25" ht="24" customHeight="1">
      <c r="B37" s="1387"/>
      <c r="C37" s="372">
        <v>33</v>
      </c>
      <c r="D37" s="134"/>
      <c r="E37" s="254"/>
      <c r="F37" s="135"/>
      <c r="G37" s="260"/>
      <c r="H37" s="135">
        <v>5</v>
      </c>
      <c r="I37" s="237">
        <f t="shared" si="1"/>
        <v>0</v>
      </c>
      <c r="J37" s="237">
        <f t="shared" si="2"/>
        <v>0</v>
      </c>
      <c r="K37" s="237">
        <f t="shared" si="2"/>
        <v>0</v>
      </c>
      <c r="L37" s="237">
        <f t="shared" si="2"/>
        <v>0</v>
      </c>
      <c r="M37" s="237">
        <f t="shared" si="2"/>
        <v>0</v>
      </c>
      <c r="N37" s="237">
        <f t="shared" si="2"/>
        <v>0</v>
      </c>
      <c r="O37" s="237">
        <f t="shared" si="2"/>
        <v>0</v>
      </c>
      <c r="P37" s="238">
        <f t="shared" si="2"/>
        <v>0</v>
      </c>
      <c r="Q37" s="238">
        <f t="shared" si="2"/>
        <v>0</v>
      </c>
      <c r="R37" s="238">
        <f t="shared" si="2"/>
        <v>0</v>
      </c>
      <c r="S37" s="238">
        <f t="shared" si="2"/>
        <v>0</v>
      </c>
      <c r="T37" s="238">
        <f t="shared" si="2"/>
        <v>0</v>
      </c>
      <c r="U37" s="238">
        <f t="shared" si="2"/>
        <v>0</v>
      </c>
      <c r="V37" s="238">
        <f t="shared" si="4"/>
        <v>0</v>
      </c>
      <c r="W37" s="238">
        <f t="shared" si="4"/>
        <v>0</v>
      </c>
      <c r="X37" s="628">
        <f t="shared" si="4"/>
        <v>0</v>
      </c>
      <c r="Y37" s="239">
        <f t="shared" si="3"/>
        <v>0</v>
      </c>
    </row>
    <row r="38" spans="2:25" ht="24" customHeight="1">
      <c r="B38" s="1387"/>
      <c r="C38" s="372">
        <v>34</v>
      </c>
      <c r="D38" s="134"/>
      <c r="E38" s="254"/>
      <c r="F38" s="135"/>
      <c r="G38" s="260"/>
      <c r="H38" s="135">
        <v>5</v>
      </c>
      <c r="I38" s="237">
        <f t="shared" si="1"/>
        <v>0</v>
      </c>
      <c r="J38" s="237">
        <f t="shared" si="2"/>
        <v>0</v>
      </c>
      <c r="K38" s="237">
        <f t="shared" si="2"/>
        <v>0</v>
      </c>
      <c r="L38" s="237">
        <f t="shared" si="2"/>
        <v>0</v>
      </c>
      <c r="M38" s="237">
        <f t="shared" si="2"/>
        <v>0</v>
      </c>
      <c r="N38" s="237">
        <f t="shared" si="2"/>
        <v>0</v>
      </c>
      <c r="O38" s="237">
        <f t="shared" si="2"/>
        <v>0</v>
      </c>
      <c r="P38" s="238">
        <f t="shared" si="2"/>
        <v>0</v>
      </c>
      <c r="Q38" s="238">
        <f t="shared" si="2"/>
        <v>0</v>
      </c>
      <c r="R38" s="238">
        <f t="shared" si="2"/>
        <v>0</v>
      </c>
      <c r="S38" s="238">
        <f t="shared" si="2"/>
        <v>0</v>
      </c>
      <c r="T38" s="238">
        <f t="shared" si="2"/>
        <v>0</v>
      </c>
      <c r="U38" s="238">
        <f t="shared" si="2"/>
        <v>0</v>
      </c>
      <c r="V38" s="238">
        <f t="shared" si="4"/>
        <v>0</v>
      </c>
      <c r="W38" s="238">
        <f t="shared" si="4"/>
        <v>0</v>
      </c>
      <c r="X38" s="628">
        <f t="shared" si="4"/>
        <v>0</v>
      </c>
      <c r="Y38" s="239">
        <f t="shared" si="3"/>
        <v>0</v>
      </c>
    </row>
    <row r="39" spans="2:25" ht="24" customHeight="1">
      <c r="B39" s="1387"/>
      <c r="C39" s="372">
        <v>35</v>
      </c>
      <c r="D39" s="134"/>
      <c r="E39" s="254"/>
      <c r="F39" s="135"/>
      <c r="G39" s="260"/>
      <c r="H39" s="135">
        <v>5</v>
      </c>
      <c r="I39" s="237">
        <f t="shared" si="1"/>
        <v>0</v>
      </c>
      <c r="J39" s="237">
        <f t="shared" si="2"/>
        <v>0</v>
      </c>
      <c r="K39" s="237">
        <f t="shared" si="2"/>
        <v>0</v>
      </c>
      <c r="L39" s="237">
        <f t="shared" si="2"/>
        <v>0</v>
      </c>
      <c r="M39" s="237">
        <f t="shared" si="2"/>
        <v>0</v>
      </c>
      <c r="N39" s="237">
        <f t="shared" si="2"/>
        <v>0</v>
      </c>
      <c r="O39" s="237">
        <f t="shared" si="2"/>
        <v>0</v>
      </c>
      <c r="P39" s="238">
        <f t="shared" si="2"/>
        <v>0</v>
      </c>
      <c r="Q39" s="238">
        <f t="shared" si="2"/>
        <v>0</v>
      </c>
      <c r="R39" s="238">
        <f t="shared" si="2"/>
        <v>0</v>
      </c>
      <c r="S39" s="238">
        <f t="shared" si="2"/>
        <v>0</v>
      </c>
      <c r="T39" s="238">
        <f t="shared" si="2"/>
        <v>0</v>
      </c>
      <c r="U39" s="238">
        <f t="shared" si="2"/>
        <v>0</v>
      </c>
      <c r="V39" s="238">
        <f t="shared" si="4"/>
        <v>0</v>
      </c>
      <c r="W39" s="238">
        <f t="shared" si="4"/>
        <v>0</v>
      </c>
      <c r="X39" s="628">
        <f t="shared" si="4"/>
        <v>0</v>
      </c>
      <c r="Y39" s="239">
        <f t="shared" si="3"/>
        <v>0</v>
      </c>
    </row>
    <row r="40" spans="2:25" ht="24" customHeight="1">
      <c r="B40" s="1387"/>
      <c r="C40" s="372">
        <v>36</v>
      </c>
      <c r="D40" s="134"/>
      <c r="E40" s="254"/>
      <c r="F40" s="135"/>
      <c r="G40" s="260"/>
      <c r="H40" s="135">
        <v>5</v>
      </c>
      <c r="I40" s="237">
        <f t="shared" si="1"/>
        <v>0</v>
      </c>
      <c r="J40" s="237">
        <f t="shared" si="2"/>
        <v>0</v>
      </c>
      <c r="K40" s="237">
        <f t="shared" si="2"/>
        <v>0</v>
      </c>
      <c r="L40" s="237">
        <f t="shared" si="2"/>
        <v>0</v>
      </c>
      <c r="M40" s="237">
        <f t="shared" si="2"/>
        <v>0</v>
      </c>
      <c r="N40" s="237">
        <f t="shared" si="2"/>
        <v>0</v>
      </c>
      <c r="O40" s="237">
        <f t="shared" si="2"/>
        <v>0</v>
      </c>
      <c r="P40" s="238">
        <f t="shared" si="2"/>
        <v>0</v>
      </c>
      <c r="Q40" s="238">
        <f t="shared" si="2"/>
        <v>0</v>
      </c>
      <c r="R40" s="238">
        <f t="shared" si="2"/>
        <v>0</v>
      </c>
      <c r="S40" s="238">
        <f t="shared" si="2"/>
        <v>0</v>
      </c>
      <c r="T40" s="238">
        <f t="shared" si="2"/>
        <v>0</v>
      </c>
      <c r="U40" s="238">
        <f t="shared" si="2"/>
        <v>0</v>
      </c>
      <c r="V40" s="238">
        <f t="shared" si="4"/>
        <v>0</v>
      </c>
      <c r="W40" s="238">
        <f t="shared" si="4"/>
        <v>0</v>
      </c>
      <c r="X40" s="628">
        <f t="shared" si="4"/>
        <v>0</v>
      </c>
      <c r="Y40" s="239">
        <f t="shared" si="3"/>
        <v>0</v>
      </c>
    </row>
    <row r="41" spans="2:25" ht="24" customHeight="1">
      <c r="B41" s="1387"/>
      <c r="C41" s="372">
        <v>37</v>
      </c>
      <c r="D41" s="134"/>
      <c r="E41" s="254"/>
      <c r="F41" s="135"/>
      <c r="G41" s="260"/>
      <c r="H41" s="135">
        <v>5</v>
      </c>
      <c r="I41" s="237">
        <f t="shared" si="1"/>
        <v>0</v>
      </c>
      <c r="J41" s="237">
        <f t="shared" ref="J41:W59" si="5">IF(J$3-$G41&lt;0,0,IF(J$3-$G41+1&lt;=$H41,$I41,0))</f>
        <v>0</v>
      </c>
      <c r="K41" s="237">
        <f t="shared" si="5"/>
        <v>0</v>
      </c>
      <c r="L41" s="237">
        <f t="shared" si="5"/>
        <v>0</v>
      </c>
      <c r="M41" s="237">
        <f t="shared" si="5"/>
        <v>0</v>
      </c>
      <c r="N41" s="237">
        <f t="shared" si="5"/>
        <v>0</v>
      </c>
      <c r="O41" s="237">
        <f t="shared" si="5"/>
        <v>0</v>
      </c>
      <c r="P41" s="238">
        <f t="shared" si="5"/>
        <v>0</v>
      </c>
      <c r="Q41" s="238">
        <f t="shared" si="5"/>
        <v>0</v>
      </c>
      <c r="R41" s="238">
        <f t="shared" si="5"/>
        <v>0</v>
      </c>
      <c r="S41" s="238">
        <f t="shared" si="5"/>
        <v>0</v>
      </c>
      <c r="T41" s="238">
        <f t="shared" si="5"/>
        <v>0</v>
      </c>
      <c r="U41" s="238">
        <f t="shared" si="5"/>
        <v>0</v>
      </c>
      <c r="V41" s="238">
        <f t="shared" si="5"/>
        <v>0</v>
      </c>
      <c r="W41" s="238">
        <f t="shared" si="5"/>
        <v>0</v>
      </c>
      <c r="X41" s="628">
        <f t="shared" si="4"/>
        <v>0</v>
      </c>
      <c r="Y41" s="239">
        <f t="shared" si="3"/>
        <v>0</v>
      </c>
    </row>
    <row r="42" spans="2:25" ht="24" customHeight="1">
      <c r="B42" s="1387"/>
      <c r="C42" s="372">
        <v>38</v>
      </c>
      <c r="D42" s="134"/>
      <c r="E42" s="254"/>
      <c r="F42" s="135"/>
      <c r="G42" s="260"/>
      <c r="H42" s="135">
        <v>5</v>
      </c>
      <c r="I42" s="237">
        <f t="shared" si="1"/>
        <v>0</v>
      </c>
      <c r="J42" s="237">
        <f t="shared" si="5"/>
        <v>0</v>
      </c>
      <c r="K42" s="237">
        <f t="shared" si="5"/>
        <v>0</v>
      </c>
      <c r="L42" s="237">
        <f t="shared" si="5"/>
        <v>0</v>
      </c>
      <c r="M42" s="237">
        <f t="shared" si="5"/>
        <v>0</v>
      </c>
      <c r="N42" s="237">
        <f t="shared" si="5"/>
        <v>0</v>
      </c>
      <c r="O42" s="237">
        <f t="shared" si="5"/>
        <v>0</v>
      </c>
      <c r="P42" s="238">
        <f t="shared" si="5"/>
        <v>0</v>
      </c>
      <c r="Q42" s="238">
        <f t="shared" si="5"/>
        <v>0</v>
      </c>
      <c r="R42" s="238">
        <f t="shared" si="5"/>
        <v>0</v>
      </c>
      <c r="S42" s="238">
        <f t="shared" si="5"/>
        <v>0</v>
      </c>
      <c r="T42" s="238">
        <f t="shared" si="5"/>
        <v>0</v>
      </c>
      <c r="U42" s="238">
        <f t="shared" si="5"/>
        <v>0</v>
      </c>
      <c r="V42" s="238">
        <f t="shared" si="5"/>
        <v>0</v>
      </c>
      <c r="W42" s="238">
        <f t="shared" si="5"/>
        <v>0</v>
      </c>
      <c r="X42" s="628">
        <f t="shared" si="4"/>
        <v>0</v>
      </c>
      <c r="Y42" s="239">
        <f t="shared" si="3"/>
        <v>0</v>
      </c>
    </row>
    <row r="43" spans="2:25" ht="24" customHeight="1">
      <c r="B43" s="1387"/>
      <c r="C43" s="372">
        <v>39</v>
      </c>
      <c r="D43" s="134"/>
      <c r="E43" s="254"/>
      <c r="F43" s="135"/>
      <c r="G43" s="260"/>
      <c r="H43" s="135">
        <v>5</v>
      </c>
      <c r="I43" s="237">
        <f t="shared" si="1"/>
        <v>0</v>
      </c>
      <c r="J43" s="237">
        <f t="shared" si="5"/>
        <v>0</v>
      </c>
      <c r="K43" s="237">
        <f t="shared" si="5"/>
        <v>0</v>
      </c>
      <c r="L43" s="237">
        <f t="shared" si="5"/>
        <v>0</v>
      </c>
      <c r="M43" s="237">
        <f t="shared" si="5"/>
        <v>0</v>
      </c>
      <c r="N43" s="237">
        <f t="shared" si="5"/>
        <v>0</v>
      </c>
      <c r="O43" s="237">
        <f t="shared" si="5"/>
        <v>0</v>
      </c>
      <c r="P43" s="238">
        <f t="shared" si="5"/>
        <v>0</v>
      </c>
      <c r="Q43" s="238">
        <f t="shared" si="5"/>
        <v>0</v>
      </c>
      <c r="R43" s="238">
        <f t="shared" si="5"/>
        <v>0</v>
      </c>
      <c r="S43" s="238">
        <f t="shared" si="5"/>
        <v>0</v>
      </c>
      <c r="T43" s="238">
        <f t="shared" si="5"/>
        <v>0</v>
      </c>
      <c r="U43" s="238">
        <f t="shared" si="5"/>
        <v>0</v>
      </c>
      <c r="V43" s="238">
        <f t="shared" si="5"/>
        <v>0</v>
      </c>
      <c r="W43" s="238">
        <f t="shared" si="5"/>
        <v>0</v>
      </c>
      <c r="X43" s="628">
        <f t="shared" si="4"/>
        <v>0</v>
      </c>
      <c r="Y43" s="239">
        <f t="shared" si="3"/>
        <v>0</v>
      </c>
    </row>
    <row r="44" spans="2:25" ht="24" customHeight="1" thickBot="1">
      <c r="B44" s="1388"/>
      <c r="C44" s="139">
        <v>40</v>
      </c>
      <c r="D44" s="147"/>
      <c r="E44" s="255"/>
      <c r="F44" s="145"/>
      <c r="G44" s="263"/>
      <c r="H44" s="145">
        <v>5</v>
      </c>
      <c r="I44" s="242">
        <f t="shared" si="1"/>
        <v>0</v>
      </c>
      <c r="J44" s="242">
        <f t="shared" si="5"/>
        <v>0</v>
      </c>
      <c r="K44" s="242">
        <f t="shared" si="5"/>
        <v>0</v>
      </c>
      <c r="L44" s="242">
        <f t="shared" si="5"/>
        <v>0</v>
      </c>
      <c r="M44" s="242">
        <f t="shared" si="5"/>
        <v>0</v>
      </c>
      <c r="N44" s="242">
        <f t="shared" si="5"/>
        <v>0</v>
      </c>
      <c r="O44" s="242">
        <f t="shared" si="5"/>
        <v>0</v>
      </c>
      <c r="P44" s="243">
        <f t="shared" si="5"/>
        <v>0</v>
      </c>
      <c r="Q44" s="243">
        <f t="shared" si="5"/>
        <v>0</v>
      </c>
      <c r="R44" s="243">
        <f t="shared" si="5"/>
        <v>0</v>
      </c>
      <c r="S44" s="243">
        <f t="shared" si="5"/>
        <v>0</v>
      </c>
      <c r="T44" s="243">
        <f t="shared" si="5"/>
        <v>0</v>
      </c>
      <c r="U44" s="243">
        <f t="shared" si="5"/>
        <v>0</v>
      </c>
      <c r="V44" s="243">
        <f t="shared" si="5"/>
        <v>0</v>
      </c>
      <c r="W44" s="243">
        <f t="shared" si="5"/>
        <v>0</v>
      </c>
      <c r="X44" s="629">
        <f t="shared" si="4"/>
        <v>0</v>
      </c>
      <c r="Y44" s="244">
        <f t="shared" si="3"/>
        <v>0</v>
      </c>
    </row>
    <row r="45" spans="2:25" ht="24" customHeight="1">
      <c r="B45" s="1385" t="s">
        <v>247</v>
      </c>
      <c r="C45" s="87">
        <v>41</v>
      </c>
      <c r="D45" s="379"/>
      <c r="E45" s="380"/>
      <c r="F45" s="381"/>
      <c r="G45" s="382"/>
      <c r="H45" s="381">
        <v>5</v>
      </c>
      <c r="I45" s="383">
        <f>IF(F45="",0,(E45-0.0001)/H45)</f>
        <v>0</v>
      </c>
      <c r="J45" s="383">
        <f t="shared" si="5"/>
        <v>0</v>
      </c>
      <c r="K45" s="383">
        <f t="shared" si="5"/>
        <v>0</v>
      </c>
      <c r="L45" s="383">
        <f t="shared" si="5"/>
        <v>0</v>
      </c>
      <c r="M45" s="383">
        <f t="shared" si="5"/>
        <v>0</v>
      </c>
      <c r="N45" s="383">
        <f t="shared" si="5"/>
        <v>0</v>
      </c>
      <c r="O45" s="383">
        <f t="shared" si="5"/>
        <v>0</v>
      </c>
      <c r="P45" s="384">
        <f t="shared" si="5"/>
        <v>0</v>
      </c>
      <c r="Q45" s="384">
        <f t="shared" si="5"/>
        <v>0</v>
      </c>
      <c r="R45" s="384">
        <f t="shared" si="5"/>
        <v>0</v>
      </c>
      <c r="S45" s="384">
        <f t="shared" si="5"/>
        <v>0</v>
      </c>
      <c r="T45" s="384">
        <f t="shared" si="5"/>
        <v>0</v>
      </c>
      <c r="U45" s="384">
        <f t="shared" si="5"/>
        <v>0</v>
      </c>
      <c r="V45" s="384">
        <f t="shared" si="5"/>
        <v>0</v>
      </c>
      <c r="W45" s="384">
        <f t="shared" si="5"/>
        <v>0</v>
      </c>
      <c r="X45" s="631">
        <f t="shared" si="4"/>
        <v>0</v>
      </c>
      <c r="Y45" s="385">
        <f>E45-I45*H45</f>
        <v>0</v>
      </c>
    </row>
    <row r="46" spans="2:25" ht="24" customHeight="1">
      <c r="B46" s="1196"/>
      <c r="C46" s="372">
        <v>42</v>
      </c>
      <c r="D46" s="132"/>
      <c r="E46" s="253"/>
      <c r="F46" s="129"/>
      <c r="G46" s="259"/>
      <c r="H46" s="129">
        <v>5</v>
      </c>
      <c r="I46" s="234">
        <f>IF(F46="",0,(E46-0.0001)/H46)</f>
        <v>0</v>
      </c>
      <c r="J46" s="234">
        <f t="shared" si="5"/>
        <v>0</v>
      </c>
      <c r="K46" s="234">
        <f t="shared" si="5"/>
        <v>0</v>
      </c>
      <c r="L46" s="234">
        <f t="shared" si="5"/>
        <v>0</v>
      </c>
      <c r="M46" s="234">
        <f t="shared" si="5"/>
        <v>0</v>
      </c>
      <c r="N46" s="234">
        <f t="shared" si="5"/>
        <v>0</v>
      </c>
      <c r="O46" s="234">
        <f t="shared" si="5"/>
        <v>0</v>
      </c>
      <c r="P46" s="235">
        <f t="shared" si="5"/>
        <v>0</v>
      </c>
      <c r="Q46" s="235">
        <f t="shared" si="5"/>
        <v>0</v>
      </c>
      <c r="R46" s="235">
        <f t="shared" si="5"/>
        <v>0</v>
      </c>
      <c r="S46" s="235">
        <f t="shared" si="5"/>
        <v>0</v>
      </c>
      <c r="T46" s="235">
        <f t="shared" si="5"/>
        <v>0</v>
      </c>
      <c r="U46" s="235">
        <f t="shared" si="5"/>
        <v>0</v>
      </c>
      <c r="V46" s="235">
        <f t="shared" si="5"/>
        <v>0</v>
      </c>
      <c r="W46" s="235">
        <f t="shared" si="5"/>
        <v>0</v>
      </c>
      <c r="X46" s="627">
        <f t="shared" si="4"/>
        <v>0</v>
      </c>
      <c r="Y46" s="236">
        <f>E46-I46*H46</f>
        <v>0</v>
      </c>
    </row>
    <row r="47" spans="2:25" ht="24" customHeight="1" thickBot="1">
      <c r="B47" s="1197"/>
      <c r="C47" s="87">
        <v>43</v>
      </c>
      <c r="D47" s="379"/>
      <c r="E47" s="380"/>
      <c r="F47" s="381"/>
      <c r="G47" s="382"/>
      <c r="H47" s="381">
        <v>5</v>
      </c>
      <c r="I47" s="383">
        <f>IF(F47="",0,(E47-0.0001)/H47)</f>
        <v>0</v>
      </c>
      <c r="J47" s="383">
        <f t="shared" si="5"/>
        <v>0</v>
      </c>
      <c r="K47" s="383">
        <f t="shared" si="5"/>
        <v>0</v>
      </c>
      <c r="L47" s="383">
        <f t="shared" si="5"/>
        <v>0</v>
      </c>
      <c r="M47" s="383">
        <f t="shared" si="5"/>
        <v>0</v>
      </c>
      <c r="N47" s="383">
        <f t="shared" si="5"/>
        <v>0</v>
      </c>
      <c r="O47" s="383">
        <f t="shared" si="5"/>
        <v>0</v>
      </c>
      <c r="P47" s="384">
        <f t="shared" si="5"/>
        <v>0</v>
      </c>
      <c r="Q47" s="384">
        <f t="shared" si="5"/>
        <v>0</v>
      </c>
      <c r="R47" s="384">
        <f t="shared" si="5"/>
        <v>0</v>
      </c>
      <c r="S47" s="384">
        <f t="shared" si="5"/>
        <v>0</v>
      </c>
      <c r="T47" s="384">
        <f t="shared" si="5"/>
        <v>0</v>
      </c>
      <c r="U47" s="384">
        <f t="shared" si="5"/>
        <v>0</v>
      </c>
      <c r="V47" s="384">
        <f t="shared" si="5"/>
        <v>0</v>
      </c>
      <c r="W47" s="384">
        <f t="shared" si="5"/>
        <v>0</v>
      </c>
      <c r="X47" s="631">
        <f t="shared" si="4"/>
        <v>0</v>
      </c>
      <c r="Y47" s="385">
        <f>E47-I47*H47</f>
        <v>0</v>
      </c>
    </row>
    <row r="48" spans="2:25" ht="24" customHeight="1" thickBot="1">
      <c r="B48" s="1195" t="s">
        <v>113</v>
      </c>
      <c r="C48" s="371">
        <v>44</v>
      </c>
      <c r="D48" s="136" t="s">
        <v>659</v>
      </c>
      <c r="E48" s="252">
        <v>2000</v>
      </c>
      <c r="F48" s="137"/>
      <c r="G48" s="258">
        <v>2018</v>
      </c>
      <c r="H48" s="258">
        <v>5</v>
      </c>
      <c r="I48" s="231">
        <f>E48*0.02</f>
        <v>40</v>
      </c>
      <c r="J48" s="231">
        <f t="shared" si="5"/>
        <v>0</v>
      </c>
      <c r="K48" s="231">
        <f t="shared" si="5"/>
        <v>0</v>
      </c>
      <c r="L48" s="231">
        <f t="shared" si="5"/>
        <v>0</v>
      </c>
      <c r="M48" s="231">
        <f t="shared" si="5"/>
        <v>0</v>
      </c>
      <c r="N48" s="231">
        <f t="shared" si="5"/>
        <v>0</v>
      </c>
      <c r="O48" s="231">
        <f t="shared" si="5"/>
        <v>0</v>
      </c>
      <c r="P48" s="232">
        <f t="shared" si="5"/>
        <v>0</v>
      </c>
      <c r="Q48" s="232">
        <f t="shared" si="5"/>
        <v>0</v>
      </c>
      <c r="R48" s="232">
        <f t="shared" si="5"/>
        <v>0</v>
      </c>
      <c r="S48" s="232">
        <f t="shared" si="5"/>
        <v>0</v>
      </c>
      <c r="T48" s="232">
        <f t="shared" si="5"/>
        <v>0</v>
      </c>
      <c r="U48" s="232">
        <f t="shared" si="5"/>
        <v>0</v>
      </c>
      <c r="V48" s="232">
        <f t="shared" si="5"/>
        <v>0</v>
      </c>
      <c r="W48" s="232">
        <f t="shared" si="5"/>
        <v>0</v>
      </c>
      <c r="X48" s="626">
        <f t="shared" si="4"/>
        <v>0</v>
      </c>
      <c r="Y48" s="233">
        <f>E48</f>
        <v>2000</v>
      </c>
    </row>
    <row r="49" spans="2:26" ht="24" hidden="1" customHeight="1">
      <c r="B49" s="1204"/>
      <c r="C49" s="371">
        <v>1</v>
      </c>
      <c r="D49" s="158">
        <f t="shared" ref="D49:H58" si="6">D5</f>
        <v>0</v>
      </c>
      <c r="E49" s="264">
        <f t="shared" si="6"/>
        <v>0</v>
      </c>
      <c r="F49" s="265">
        <f t="shared" si="6"/>
        <v>0</v>
      </c>
      <c r="G49" s="266">
        <f t="shared" si="6"/>
        <v>0</v>
      </c>
      <c r="H49" s="265">
        <f t="shared" si="6"/>
        <v>5</v>
      </c>
      <c r="I49" s="231">
        <f>IF(H49="",0,E49*0.00002)</f>
        <v>0</v>
      </c>
      <c r="J49" s="231">
        <f t="shared" si="5"/>
        <v>0</v>
      </c>
      <c r="K49" s="231">
        <f t="shared" si="5"/>
        <v>0</v>
      </c>
      <c r="L49" s="231">
        <f t="shared" si="5"/>
        <v>0</v>
      </c>
      <c r="M49" s="231">
        <f t="shared" si="5"/>
        <v>0</v>
      </c>
      <c r="N49" s="231">
        <f t="shared" si="5"/>
        <v>0</v>
      </c>
      <c r="O49" s="231">
        <f t="shared" si="5"/>
        <v>0</v>
      </c>
      <c r="P49" s="232">
        <f t="shared" si="5"/>
        <v>0</v>
      </c>
      <c r="Q49" s="232">
        <f t="shared" si="5"/>
        <v>0</v>
      </c>
      <c r="R49" s="232">
        <f t="shared" si="5"/>
        <v>0</v>
      </c>
      <c r="S49" s="232">
        <f t="shared" si="5"/>
        <v>0</v>
      </c>
      <c r="T49" s="232">
        <f t="shared" si="5"/>
        <v>0</v>
      </c>
      <c r="U49" s="232">
        <f t="shared" si="5"/>
        <v>0</v>
      </c>
      <c r="V49" s="232">
        <f t="shared" si="5"/>
        <v>0</v>
      </c>
      <c r="W49" s="232">
        <f t="shared" ref="W49:X59" si="7">IF(W$3-$G49&lt;0,0,IF(W$3-$G49+1&lt;=$H49,$I49,0))</f>
        <v>0</v>
      </c>
      <c r="X49" s="626">
        <f t="shared" si="7"/>
        <v>0</v>
      </c>
      <c r="Y49" s="279"/>
    </row>
    <row r="50" spans="2:26" ht="24" hidden="1" customHeight="1">
      <c r="B50" s="1204"/>
      <c r="C50" s="372">
        <v>2</v>
      </c>
      <c r="D50" s="156">
        <f t="shared" si="6"/>
        <v>0</v>
      </c>
      <c r="E50" s="267">
        <f t="shared" si="6"/>
        <v>0</v>
      </c>
      <c r="F50" s="268">
        <f t="shared" si="6"/>
        <v>0</v>
      </c>
      <c r="G50" s="269">
        <f t="shared" si="6"/>
        <v>0</v>
      </c>
      <c r="H50" s="268">
        <f t="shared" si="6"/>
        <v>5</v>
      </c>
      <c r="I50" s="234">
        <f t="shared" ref="I50:I58" si="8">IF(H50="",0,E50*0.00002)</f>
        <v>0</v>
      </c>
      <c r="J50" s="234">
        <f t="shared" si="5"/>
        <v>0</v>
      </c>
      <c r="K50" s="234">
        <f t="shared" si="5"/>
        <v>0</v>
      </c>
      <c r="L50" s="234">
        <f t="shared" si="5"/>
        <v>0</v>
      </c>
      <c r="M50" s="234">
        <f t="shared" si="5"/>
        <v>0</v>
      </c>
      <c r="N50" s="234">
        <f t="shared" si="5"/>
        <v>0</v>
      </c>
      <c r="O50" s="234">
        <f t="shared" si="5"/>
        <v>0</v>
      </c>
      <c r="P50" s="235">
        <f t="shared" si="5"/>
        <v>0</v>
      </c>
      <c r="Q50" s="235">
        <f t="shared" si="5"/>
        <v>0</v>
      </c>
      <c r="R50" s="235">
        <f t="shared" si="5"/>
        <v>0</v>
      </c>
      <c r="S50" s="235">
        <f t="shared" si="5"/>
        <v>0</v>
      </c>
      <c r="T50" s="235">
        <f t="shared" si="5"/>
        <v>0</v>
      </c>
      <c r="U50" s="235">
        <f t="shared" si="5"/>
        <v>0</v>
      </c>
      <c r="V50" s="235">
        <f t="shared" si="5"/>
        <v>0</v>
      </c>
      <c r="W50" s="235">
        <f t="shared" si="7"/>
        <v>0</v>
      </c>
      <c r="X50" s="627">
        <f t="shared" si="7"/>
        <v>0</v>
      </c>
      <c r="Y50" s="280"/>
    </row>
    <row r="51" spans="2:26" ht="24" hidden="1" customHeight="1">
      <c r="B51" s="1204"/>
      <c r="C51" s="372">
        <v>3</v>
      </c>
      <c r="D51" s="156">
        <f t="shared" si="6"/>
        <v>0</v>
      </c>
      <c r="E51" s="267">
        <f t="shared" si="6"/>
        <v>0</v>
      </c>
      <c r="F51" s="268">
        <f t="shared" si="6"/>
        <v>0</v>
      </c>
      <c r="G51" s="269">
        <f t="shared" si="6"/>
        <v>0</v>
      </c>
      <c r="H51" s="268">
        <f t="shared" si="6"/>
        <v>5</v>
      </c>
      <c r="I51" s="234">
        <f t="shared" si="8"/>
        <v>0</v>
      </c>
      <c r="J51" s="234">
        <f t="shared" si="5"/>
        <v>0</v>
      </c>
      <c r="K51" s="234">
        <f t="shared" si="5"/>
        <v>0</v>
      </c>
      <c r="L51" s="234">
        <f t="shared" si="5"/>
        <v>0</v>
      </c>
      <c r="M51" s="234">
        <f t="shared" si="5"/>
        <v>0</v>
      </c>
      <c r="N51" s="234">
        <f t="shared" si="5"/>
        <v>0</v>
      </c>
      <c r="O51" s="234">
        <f t="shared" si="5"/>
        <v>0</v>
      </c>
      <c r="P51" s="235">
        <f t="shared" si="5"/>
        <v>0</v>
      </c>
      <c r="Q51" s="235">
        <f t="shared" si="5"/>
        <v>0</v>
      </c>
      <c r="R51" s="235">
        <f t="shared" si="5"/>
        <v>0</v>
      </c>
      <c r="S51" s="235">
        <f t="shared" si="5"/>
        <v>0</v>
      </c>
      <c r="T51" s="235">
        <f t="shared" si="5"/>
        <v>0</v>
      </c>
      <c r="U51" s="235">
        <f t="shared" si="5"/>
        <v>0</v>
      </c>
      <c r="V51" s="235">
        <f t="shared" si="5"/>
        <v>0</v>
      </c>
      <c r="W51" s="235">
        <f t="shared" si="7"/>
        <v>0</v>
      </c>
      <c r="X51" s="627">
        <f t="shared" si="7"/>
        <v>0</v>
      </c>
      <c r="Y51" s="280"/>
    </row>
    <row r="52" spans="2:26" ht="24" hidden="1" customHeight="1">
      <c r="B52" s="1204"/>
      <c r="C52" s="372">
        <v>4</v>
      </c>
      <c r="D52" s="156">
        <f t="shared" si="6"/>
        <v>0</v>
      </c>
      <c r="E52" s="267">
        <f t="shared" si="6"/>
        <v>0</v>
      </c>
      <c r="F52" s="268">
        <f t="shared" si="6"/>
        <v>0</v>
      </c>
      <c r="G52" s="269">
        <f t="shared" si="6"/>
        <v>0</v>
      </c>
      <c r="H52" s="268">
        <f t="shared" si="6"/>
        <v>5</v>
      </c>
      <c r="I52" s="234">
        <f t="shared" si="8"/>
        <v>0</v>
      </c>
      <c r="J52" s="234">
        <f t="shared" si="5"/>
        <v>0</v>
      </c>
      <c r="K52" s="234">
        <f t="shared" si="5"/>
        <v>0</v>
      </c>
      <c r="L52" s="234">
        <f t="shared" si="5"/>
        <v>0</v>
      </c>
      <c r="M52" s="234">
        <f t="shared" si="5"/>
        <v>0</v>
      </c>
      <c r="N52" s="234">
        <f t="shared" si="5"/>
        <v>0</v>
      </c>
      <c r="O52" s="234">
        <f t="shared" si="5"/>
        <v>0</v>
      </c>
      <c r="P52" s="235">
        <f t="shared" si="5"/>
        <v>0</v>
      </c>
      <c r="Q52" s="235">
        <f t="shared" si="5"/>
        <v>0</v>
      </c>
      <c r="R52" s="235">
        <f t="shared" si="5"/>
        <v>0</v>
      </c>
      <c r="S52" s="235">
        <f t="shared" si="5"/>
        <v>0</v>
      </c>
      <c r="T52" s="235">
        <f t="shared" si="5"/>
        <v>0</v>
      </c>
      <c r="U52" s="235">
        <f t="shared" si="5"/>
        <v>0</v>
      </c>
      <c r="V52" s="235">
        <f t="shared" si="5"/>
        <v>0</v>
      </c>
      <c r="W52" s="235">
        <f t="shared" si="7"/>
        <v>0</v>
      </c>
      <c r="X52" s="627">
        <f t="shared" si="7"/>
        <v>0</v>
      </c>
      <c r="Y52" s="280"/>
    </row>
    <row r="53" spans="2:26" ht="24" hidden="1" customHeight="1">
      <c r="B53" s="1204"/>
      <c r="C53" s="372">
        <v>5</v>
      </c>
      <c r="D53" s="156">
        <f t="shared" si="6"/>
        <v>0</v>
      </c>
      <c r="E53" s="267">
        <f t="shared" si="6"/>
        <v>0</v>
      </c>
      <c r="F53" s="268">
        <f t="shared" si="6"/>
        <v>0</v>
      </c>
      <c r="G53" s="269">
        <f t="shared" si="6"/>
        <v>0</v>
      </c>
      <c r="H53" s="268">
        <f t="shared" si="6"/>
        <v>5</v>
      </c>
      <c r="I53" s="234">
        <f t="shared" si="8"/>
        <v>0</v>
      </c>
      <c r="J53" s="234">
        <f t="shared" si="5"/>
        <v>0</v>
      </c>
      <c r="K53" s="234">
        <f t="shared" si="5"/>
        <v>0</v>
      </c>
      <c r="L53" s="234">
        <f t="shared" si="5"/>
        <v>0</v>
      </c>
      <c r="M53" s="234">
        <f t="shared" si="5"/>
        <v>0</v>
      </c>
      <c r="N53" s="234">
        <f t="shared" si="5"/>
        <v>0</v>
      </c>
      <c r="O53" s="234">
        <f t="shared" si="5"/>
        <v>0</v>
      </c>
      <c r="P53" s="235">
        <f t="shared" si="5"/>
        <v>0</v>
      </c>
      <c r="Q53" s="235">
        <f t="shared" si="5"/>
        <v>0</v>
      </c>
      <c r="R53" s="235">
        <f t="shared" si="5"/>
        <v>0</v>
      </c>
      <c r="S53" s="235">
        <f t="shared" si="5"/>
        <v>0</v>
      </c>
      <c r="T53" s="235">
        <f t="shared" si="5"/>
        <v>0</v>
      </c>
      <c r="U53" s="235">
        <f t="shared" si="5"/>
        <v>0</v>
      </c>
      <c r="V53" s="235">
        <f t="shared" si="5"/>
        <v>0</v>
      </c>
      <c r="W53" s="235">
        <f t="shared" si="7"/>
        <v>0</v>
      </c>
      <c r="X53" s="627">
        <f t="shared" si="7"/>
        <v>0</v>
      </c>
      <c r="Y53" s="280"/>
      <c r="Z53" s="130"/>
    </row>
    <row r="54" spans="2:26" ht="24" hidden="1" customHeight="1">
      <c r="B54" s="1204"/>
      <c r="C54" s="372">
        <v>6</v>
      </c>
      <c r="D54" s="156">
        <f t="shared" si="6"/>
        <v>0</v>
      </c>
      <c r="E54" s="267">
        <f t="shared" si="6"/>
        <v>0</v>
      </c>
      <c r="F54" s="268">
        <f t="shared" si="6"/>
        <v>0</v>
      </c>
      <c r="G54" s="269">
        <f t="shared" si="6"/>
        <v>0</v>
      </c>
      <c r="H54" s="268">
        <f t="shared" si="6"/>
        <v>5</v>
      </c>
      <c r="I54" s="234">
        <f t="shared" si="8"/>
        <v>0</v>
      </c>
      <c r="J54" s="234">
        <f t="shared" si="5"/>
        <v>0</v>
      </c>
      <c r="K54" s="234">
        <f t="shared" si="5"/>
        <v>0</v>
      </c>
      <c r="L54" s="234">
        <f t="shared" si="5"/>
        <v>0</v>
      </c>
      <c r="M54" s="234">
        <f t="shared" si="5"/>
        <v>0</v>
      </c>
      <c r="N54" s="234">
        <f t="shared" si="5"/>
        <v>0</v>
      </c>
      <c r="O54" s="234">
        <f t="shared" si="5"/>
        <v>0</v>
      </c>
      <c r="P54" s="235">
        <f t="shared" si="5"/>
        <v>0</v>
      </c>
      <c r="Q54" s="235">
        <f t="shared" si="5"/>
        <v>0</v>
      </c>
      <c r="R54" s="235">
        <f t="shared" si="5"/>
        <v>0</v>
      </c>
      <c r="S54" s="235">
        <f t="shared" si="5"/>
        <v>0</v>
      </c>
      <c r="T54" s="235">
        <f t="shared" si="5"/>
        <v>0</v>
      </c>
      <c r="U54" s="235">
        <f t="shared" si="5"/>
        <v>0</v>
      </c>
      <c r="V54" s="235">
        <f t="shared" si="5"/>
        <v>0</v>
      </c>
      <c r="W54" s="235">
        <f t="shared" si="7"/>
        <v>0</v>
      </c>
      <c r="X54" s="627">
        <f t="shared" si="7"/>
        <v>0</v>
      </c>
      <c r="Y54" s="280"/>
      <c r="Z54" s="130"/>
    </row>
    <row r="55" spans="2:26" ht="24" hidden="1" customHeight="1">
      <c r="B55" s="1204"/>
      <c r="C55" s="372">
        <v>7</v>
      </c>
      <c r="D55" s="156">
        <f t="shared" si="6"/>
        <v>0</v>
      </c>
      <c r="E55" s="267">
        <f t="shared" si="6"/>
        <v>0</v>
      </c>
      <c r="F55" s="268">
        <f t="shared" si="6"/>
        <v>0</v>
      </c>
      <c r="G55" s="269">
        <f t="shared" si="6"/>
        <v>0</v>
      </c>
      <c r="H55" s="268">
        <f t="shared" si="6"/>
        <v>5</v>
      </c>
      <c r="I55" s="234">
        <f t="shared" si="8"/>
        <v>0</v>
      </c>
      <c r="J55" s="234">
        <f t="shared" si="5"/>
        <v>0</v>
      </c>
      <c r="K55" s="234">
        <f t="shared" si="5"/>
        <v>0</v>
      </c>
      <c r="L55" s="234">
        <f t="shared" si="5"/>
        <v>0</v>
      </c>
      <c r="M55" s="234">
        <f t="shared" si="5"/>
        <v>0</v>
      </c>
      <c r="N55" s="234">
        <f t="shared" si="5"/>
        <v>0</v>
      </c>
      <c r="O55" s="234">
        <f t="shared" si="5"/>
        <v>0</v>
      </c>
      <c r="P55" s="235">
        <f t="shared" si="5"/>
        <v>0</v>
      </c>
      <c r="Q55" s="235">
        <f t="shared" si="5"/>
        <v>0</v>
      </c>
      <c r="R55" s="235">
        <f t="shared" si="5"/>
        <v>0</v>
      </c>
      <c r="S55" s="235">
        <f t="shared" si="5"/>
        <v>0</v>
      </c>
      <c r="T55" s="235">
        <f t="shared" si="5"/>
        <v>0</v>
      </c>
      <c r="U55" s="235">
        <f t="shared" si="5"/>
        <v>0</v>
      </c>
      <c r="V55" s="235">
        <f t="shared" si="5"/>
        <v>0</v>
      </c>
      <c r="W55" s="235">
        <f t="shared" si="7"/>
        <v>0</v>
      </c>
      <c r="X55" s="627">
        <f t="shared" si="7"/>
        <v>0</v>
      </c>
      <c r="Y55" s="280"/>
      <c r="Z55" s="130"/>
    </row>
    <row r="56" spans="2:26" ht="24" hidden="1" customHeight="1">
      <c r="B56" s="1204"/>
      <c r="C56" s="372">
        <v>8</v>
      </c>
      <c r="D56" s="156">
        <f t="shared" si="6"/>
        <v>0</v>
      </c>
      <c r="E56" s="267">
        <f t="shared" si="6"/>
        <v>0</v>
      </c>
      <c r="F56" s="268">
        <f t="shared" si="6"/>
        <v>0</v>
      </c>
      <c r="G56" s="269">
        <f t="shared" si="6"/>
        <v>0</v>
      </c>
      <c r="H56" s="268">
        <f t="shared" si="6"/>
        <v>5</v>
      </c>
      <c r="I56" s="234">
        <f t="shared" si="8"/>
        <v>0</v>
      </c>
      <c r="J56" s="234">
        <f t="shared" si="5"/>
        <v>0</v>
      </c>
      <c r="K56" s="234">
        <f t="shared" si="5"/>
        <v>0</v>
      </c>
      <c r="L56" s="234">
        <f t="shared" si="5"/>
        <v>0</v>
      </c>
      <c r="M56" s="234">
        <f t="shared" si="5"/>
        <v>0</v>
      </c>
      <c r="N56" s="234">
        <f t="shared" si="5"/>
        <v>0</v>
      </c>
      <c r="O56" s="234">
        <f t="shared" si="5"/>
        <v>0</v>
      </c>
      <c r="P56" s="235">
        <f t="shared" si="5"/>
        <v>0</v>
      </c>
      <c r="Q56" s="235">
        <f t="shared" si="5"/>
        <v>0</v>
      </c>
      <c r="R56" s="235">
        <f t="shared" si="5"/>
        <v>0</v>
      </c>
      <c r="S56" s="235">
        <f t="shared" si="5"/>
        <v>0</v>
      </c>
      <c r="T56" s="235">
        <f t="shared" si="5"/>
        <v>0</v>
      </c>
      <c r="U56" s="235">
        <f t="shared" si="5"/>
        <v>0</v>
      </c>
      <c r="V56" s="235">
        <f t="shared" si="5"/>
        <v>0</v>
      </c>
      <c r="W56" s="235">
        <f t="shared" si="7"/>
        <v>0</v>
      </c>
      <c r="X56" s="627">
        <f t="shared" si="7"/>
        <v>0</v>
      </c>
      <c r="Y56" s="280"/>
      <c r="Z56" s="130"/>
    </row>
    <row r="57" spans="2:26" ht="24" hidden="1" customHeight="1">
      <c r="B57" s="1204"/>
      <c r="C57" s="372">
        <v>9</v>
      </c>
      <c r="D57" s="156">
        <f t="shared" si="6"/>
        <v>0</v>
      </c>
      <c r="E57" s="267">
        <f t="shared" si="6"/>
        <v>0</v>
      </c>
      <c r="F57" s="268">
        <f t="shared" si="6"/>
        <v>0</v>
      </c>
      <c r="G57" s="269">
        <f t="shared" si="6"/>
        <v>0</v>
      </c>
      <c r="H57" s="268">
        <f t="shared" si="6"/>
        <v>5</v>
      </c>
      <c r="I57" s="234">
        <f t="shared" si="8"/>
        <v>0</v>
      </c>
      <c r="J57" s="234">
        <f t="shared" si="5"/>
        <v>0</v>
      </c>
      <c r="K57" s="234">
        <f t="shared" si="5"/>
        <v>0</v>
      </c>
      <c r="L57" s="234">
        <f t="shared" si="5"/>
        <v>0</v>
      </c>
      <c r="M57" s="234">
        <f t="shared" si="5"/>
        <v>0</v>
      </c>
      <c r="N57" s="234">
        <f t="shared" si="5"/>
        <v>0</v>
      </c>
      <c r="O57" s="234">
        <f t="shared" si="5"/>
        <v>0</v>
      </c>
      <c r="P57" s="235">
        <f t="shared" si="5"/>
        <v>0</v>
      </c>
      <c r="Q57" s="235">
        <f t="shared" si="5"/>
        <v>0</v>
      </c>
      <c r="R57" s="235">
        <f t="shared" si="5"/>
        <v>0</v>
      </c>
      <c r="S57" s="235">
        <f t="shared" si="5"/>
        <v>0</v>
      </c>
      <c r="T57" s="235">
        <f t="shared" si="5"/>
        <v>0</v>
      </c>
      <c r="U57" s="235">
        <f t="shared" si="5"/>
        <v>0</v>
      </c>
      <c r="V57" s="235">
        <f t="shared" si="5"/>
        <v>0</v>
      </c>
      <c r="W57" s="235">
        <f t="shared" si="7"/>
        <v>0</v>
      </c>
      <c r="X57" s="627">
        <f t="shared" si="7"/>
        <v>0</v>
      </c>
      <c r="Y57" s="280"/>
      <c r="Z57" s="130"/>
    </row>
    <row r="58" spans="2:26" ht="24" hidden="1" customHeight="1" thickBot="1">
      <c r="B58" s="1204"/>
      <c r="C58" s="133">
        <v>10</v>
      </c>
      <c r="D58" s="157">
        <f t="shared" si="6"/>
        <v>0</v>
      </c>
      <c r="E58" s="270">
        <f t="shared" si="6"/>
        <v>0</v>
      </c>
      <c r="F58" s="271">
        <f t="shared" si="6"/>
        <v>0</v>
      </c>
      <c r="G58" s="272">
        <f t="shared" si="6"/>
        <v>0</v>
      </c>
      <c r="H58" s="271">
        <f t="shared" si="6"/>
        <v>5</v>
      </c>
      <c r="I58" s="237">
        <f t="shared" si="8"/>
        <v>0</v>
      </c>
      <c r="J58" s="237">
        <f t="shared" si="5"/>
        <v>0</v>
      </c>
      <c r="K58" s="237">
        <f t="shared" si="5"/>
        <v>0</v>
      </c>
      <c r="L58" s="237">
        <f t="shared" si="5"/>
        <v>0</v>
      </c>
      <c r="M58" s="237">
        <f t="shared" si="5"/>
        <v>0</v>
      </c>
      <c r="N58" s="237">
        <f t="shared" si="5"/>
        <v>0</v>
      </c>
      <c r="O58" s="237">
        <f t="shared" si="5"/>
        <v>0</v>
      </c>
      <c r="P58" s="238">
        <f t="shared" si="5"/>
        <v>0</v>
      </c>
      <c r="Q58" s="238">
        <f t="shared" si="5"/>
        <v>0</v>
      </c>
      <c r="R58" s="238">
        <f t="shared" si="5"/>
        <v>0</v>
      </c>
      <c r="S58" s="238">
        <f t="shared" si="5"/>
        <v>0</v>
      </c>
      <c r="T58" s="238">
        <f t="shared" si="5"/>
        <v>0</v>
      </c>
      <c r="U58" s="238">
        <f t="shared" si="5"/>
        <v>0</v>
      </c>
      <c r="V58" s="238">
        <f t="shared" si="5"/>
        <v>0</v>
      </c>
      <c r="W58" s="238">
        <f t="shared" si="7"/>
        <v>0</v>
      </c>
      <c r="X58" s="628">
        <f t="shared" si="7"/>
        <v>0</v>
      </c>
      <c r="Y58" s="282"/>
      <c r="Z58" s="130"/>
    </row>
    <row r="59" spans="2:26" ht="24" hidden="1" customHeight="1">
      <c r="B59" s="1204"/>
      <c r="C59" s="371">
        <v>11</v>
      </c>
      <c r="D59" s="158">
        <f t="shared" ref="D59:H68" si="9">D15</f>
        <v>0</v>
      </c>
      <c r="E59" s="264">
        <f t="shared" si="9"/>
        <v>0</v>
      </c>
      <c r="F59" s="265">
        <f t="shared" si="9"/>
        <v>0</v>
      </c>
      <c r="G59" s="266">
        <f t="shared" si="9"/>
        <v>0</v>
      </c>
      <c r="H59" s="265">
        <f t="shared" si="9"/>
        <v>5</v>
      </c>
      <c r="I59" s="231">
        <f>IF(H59="",0,E59*0.00006)</f>
        <v>0</v>
      </c>
      <c r="J59" s="231">
        <f t="shared" si="5"/>
        <v>0</v>
      </c>
      <c r="K59" s="231">
        <f t="shared" si="5"/>
        <v>0</v>
      </c>
      <c r="L59" s="231">
        <f t="shared" si="5"/>
        <v>0</v>
      </c>
      <c r="M59" s="231">
        <f t="shared" si="5"/>
        <v>0</v>
      </c>
      <c r="N59" s="231">
        <f t="shared" si="5"/>
        <v>0</v>
      </c>
      <c r="O59" s="231">
        <f t="shared" si="5"/>
        <v>0</v>
      </c>
      <c r="P59" s="232">
        <f t="shared" si="5"/>
        <v>0</v>
      </c>
      <c r="Q59" s="232">
        <f t="shared" si="5"/>
        <v>0</v>
      </c>
      <c r="R59" s="232">
        <f t="shared" si="5"/>
        <v>0</v>
      </c>
      <c r="S59" s="232">
        <f t="shared" si="5"/>
        <v>0</v>
      </c>
      <c r="T59" s="232">
        <f t="shared" si="5"/>
        <v>0</v>
      </c>
      <c r="U59" s="232">
        <f t="shared" si="5"/>
        <v>0</v>
      </c>
      <c r="V59" s="232">
        <f t="shared" si="5"/>
        <v>0</v>
      </c>
      <c r="W59" s="232">
        <f t="shared" si="7"/>
        <v>0</v>
      </c>
      <c r="X59" s="626">
        <f t="shared" si="7"/>
        <v>0</v>
      </c>
      <c r="Y59" s="279"/>
    </row>
    <row r="60" spans="2:26" ht="24" hidden="1" customHeight="1">
      <c r="B60" s="1204"/>
      <c r="C60" s="372">
        <v>12</v>
      </c>
      <c r="D60" s="156">
        <f t="shared" si="9"/>
        <v>0</v>
      </c>
      <c r="E60" s="267">
        <f t="shared" si="9"/>
        <v>0</v>
      </c>
      <c r="F60" s="273">
        <f t="shared" si="9"/>
        <v>0</v>
      </c>
      <c r="G60" s="192">
        <f t="shared" si="9"/>
        <v>0</v>
      </c>
      <c r="H60" s="273">
        <f t="shared" si="9"/>
        <v>5</v>
      </c>
      <c r="I60" s="240">
        <f t="shared" ref="I60:I68" si="10">IF(H60="",0,E60*0.00006)</f>
        <v>0</v>
      </c>
      <c r="J60" s="240">
        <f t="shared" ref="J60:X68" si="11">IF(J$3-$G60&lt;0,0,IF(J$3-$G60+1&lt;=$H60,$I60,0))</f>
        <v>0</v>
      </c>
      <c r="K60" s="240">
        <f t="shared" si="11"/>
        <v>0</v>
      </c>
      <c r="L60" s="234">
        <f t="shared" si="11"/>
        <v>0</v>
      </c>
      <c r="M60" s="234">
        <f t="shared" si="11"/>
        <v>0</v>
      </c>
      <c r="N60" s="234">
        <f t="shared" si="11"/>
        <v>0</v>
      </c>
      <c r="O60" s="234">
        <f t="shared" si="11"/>
        <v>0</v>
      </c>
      <c r="P60" s="235">
        <f t="shared" si="11"/>
        <v>0</v>
      </c>
      <c r="Q60" s="235">
        <f t="shared" si="11"/>
        <v>0</v>
      </c>
      <c r="R60" s="235">
        <f t="shared" si="11"/>
        <v>0</v>
      </c>
      <c r="S60" s="235">
        <f t="shared" si="11"/>
        <v>0</v>
      </c>
      <c r="T60" s="235">
        <f t="shared" si="11"/>
        <v>0</v>
      </c>
      <c r="U60" s="235">
        <f t="shared" si="11"/>
        <v>0</v>
      </c>
      <c r="V60" s="235">
        <f t="shared" si="11"/>
        <v>0</v>
      </c>
      <c r="W60" s="235">
        <f t="shared" si="11"/>
        <v>0</v>
      </c>
      <c r="X60" s="627">
        <f t="shared" si="11"/>
        <v>0</v>
      </c>
      <c r="Y60" s="280"/>
    </row>
    <row r="61" spans="2:26" ht="24" hidden="1" customHeight="1">
      <c r="B61" s="1204"/>
      <c r="C61" s="372">
        <v>13</v>
      </c>
      <c r="D61" s="274">
        <f t="shared" si="9"/>
        <v>0</v>
      </c>
      <c r="E61" s="267">
        <f t="shared" si="9"/>
        <v>0</v>
      </c>
      <c r="F61" s="273">
        <f t="shared" si="9"/>
        <v>0</v>
      </c>
      <c r="G61" s="192">
        <f t="shared" si="9"/>
        <v>0</v>
      </c>
      <c r="H61" s="273">
        <f t="shared" si="9"/>
        <v>5</v>
      </c>
      <c r="I61" s="240">
        <f t="shared" si="10"/>
        <v>0</v>
      </c>
      <c r="J61" s="240">
        <f t="shared" si="11"/>
        <v>0</v>
      </c>
      <c r="K61" s="240">
        <f t="shared" si="11"/>
        <v>0</v>
      </c>
      <c r="L61" s="234">
        <f t="shared" si="11"/>
        <v>0</v>
      </c>
      <c r="M61" s="234">
        <f t="shared" si="11"/>
        <v>0</v>
      </c>
      <c r="N61" s="234">
        <f t="shared" si="11"/>
        <v>0</v>
      </c>
      <c r="O61" s="234">
        <f t="shared" si="11"/>
        <v>0</v>
      </c>
      <c r="P61" s="235">
        <f t="shared" si="11"/>
        <v>0</v>
      </c>
      <c r="Q61" s="235">
        <f t="shared" si="11"/>
        <v>0</v>
      </c>
      <c r="R61" s="235">
        <f t="shared" si="11"/>
        <v>0</v>
      </c>
      <c r="S61" s="235">
        <f t="shared" si="11"/>
        <v>0</v>
      </c>
      <c r="T61" s="235">
        <f t="shared" si="11"/>
        <v>0</v>
      </c>
      <c r="U61" s="235">
        <f t="shared" si="11"/>
        <v>0</v>
      </c>
      <c r="V61" s="235">
        <f t="shared" si="11"/>
        <v>0</v>
      </c>
      <c r="W61" s="235">
        <f t="shared" si="11"/>
        <v>0</v>
      </c>
      <c r="X61" s="627">
        <f t="shared" si="11"/>
        <v>0</v>
      </c>
      <c r="Y61" s="280"/>
      <c r="Z61" s="130" t="s">
        <v>244</v>
      </c>
    </row>
    <row r="62" spans="2:26" ht="24" hidden="1" customHeight="1">
      <c r="B62" s="1204"/>
      <c r="C62" s="372">
        <v>14</v>
      </c>
      <c r="D62" s="156">
        <f t="shared" si="9"/>
        <v>0</v>
      </c>
      <c r="E62" s="267">
        <f t="shared" si="9"/>
        <v>0</v>
      </c>
      <c r="F62" s="273">
        <f t="shared" si="9"/>
        <v>0</v>
      </c>
      <c r="G62" s="192">
        <f t="shared" si="9"/>
        <v>0</v>
      </c>
      <c r="H62" s="273">
        <f t="shared" si="9"/>
        <v>5</v>
      </c>
      <c r="I62" s="240">
        <f t="shared" si="10"/>
        <v>0</v>
      </c>
      <c r="J62" s="240">
        <f t="shared" si="11"/>
        <v>0</v>
      </c>
      <c r="K62" s="240">
        <f t="shared" si="11"/>
        <v>0</v>
      </c>
      <c r="L62" s="234">
        <f t="shared" si="11"/>
        <v>0</v>
      </c>
      <c r="M62" s="234">
        <f t="shared" si="11"/>
        <v>0</v>
      </c>
      <c r="N62" s="234">
        <f t="shared" si="11"/>
        <v>0</v>
      </c>
      <c r="O62" s="234">
        <f t="shared" si="11"/>
        <v>0</v>
      </c>
      <c r="P62" s="235">
        <f t="shared" si="11"/>
        <v>0</v>
      </c>
      <c r="Q62" s="235">
        <f t="shared" si="11"/>
        <v>0</v>
      </c>
      <c r="R62" s="235">
        <f t="shared" si="11"/>
        <v>0</v>
      </c>
      <c r="S62" s="235">
        <f t="shared" si="11"/>
        <v>0</v>
      </c>
      <c r="T62" s="235">
        <f t="shared" si="11"/>
        <v>0</v>
      </c>
      <c r="U62" s="235">
        <f t="shared" si="11"/>
        <v>0</v>
      </c>
      <c r="V62" s="235">
        <f t="shared" si="11"/>
        <v>0</v>
      </c>
      <c r="W62" s="235">
        <f t="shared" si="11"/>
        <v>0</v>
      </c>
      <c r="X62" s="627">
        <f t="shared" si="11"/>
        <v>0</v>
      </c>
      <c r="Y62" s="280"/>
    </row>
    <row r="63" spans="2:26" ht="24" hidden="1" customHeight="1">
      <c r="B63" s="1204"/>
      <c r="C63" s="372">
        <v>15</v>
      </c>
      <c r="D63" s="156">
        <f t="shared" si="9"/>
        <v>0</v>
      </c>
      <c r="E63" s="267">
        <f t="shared" si="9"/>
        <v>0</v>
      </c>
      <c r="F63" s="273">
        <f t="shared" si="9"/>
        <v>0</v>
      </c>
      <c r="G63" s="192">
        <f t="shared" si="9"/>
        <v>0</v>
      </c>
      <c r="H63" s="273">
        <f t="shared" si="9"/>
        <v>5</v>
      </c>
      <c r="I63" s="240">
        <f t="shared" si="10"/>
        <v>0</v>
      </c>
      <c r="J63" s="240">
        <f t="shared" si="11"/>
        <v>0</v>
      </c>
      <c r="K63" s="240">
        <f t="shared" si="11"/>
        <v>0</v>
      </c>
      <c r="L63" s="234">
        <f t="shared" si="11"/>
        <v>0</v>
      </c>
      <c r="M63" s="234">
        <f t="shared" si="11"/>
        <v>0</v>
      </c>
      <c r="N63" s="234">
        <f t="shared" si="11"/>
        <v>0</v>
      </c>
      <c r="O63" s="234">
        <f t="shared" si="11"/>
        <v>0</v>
      </c>
      <c r="P63" s="235">
        <f t="shared" si="11"/>
        <v>0</v>
      </c>
      <c r="Q63" s="235">
        <f t="shared" si="11"/>
        <v>0</v>
      </c>
      <c r="R63" s="235">
        <f t="shared" si="11"/>
        <v>0</v>
      </c>
      <c r="S63" s="235">
        <f t="shared" si="11"/>
        <v>0</v>
      </c>
      <c r="T63" s="235">
        <f t="shared" si="11"/>
        <v>0</v>
      </c>
      <c r="U63" s="235">
        <f t="shared" si="11"/>
        <v>0</v>
      </c>
      <c r="V63" s="235">
        <f t="shared" si="11"/>
        <v>0</v>
      </c>
      <c r="W63" s="235">
        <f t="shared" si="11"/>
        <v>0</v>
      </c>
      <c r="X63" s="627">
        <f t="shared" si="11"/>
        <v>0</v>
      </c>
      <c r="Y63" s="280"/>
    </row>
    <row r="64" spans="2:26" ht="24" hidden="1" customHeight="1">
      <c r="B64" s="1204"/>
      <c r="C64" s="372">
        <v>16</v>
      </c>
      <c r="D64" s="156">
        <f t="shared" si="9"/>
        <v>0</v>
      </c>
      <c r="E64" s="267">
        <f t="shared" si="9"/>
        <v>0</v>
      </c>
      <c r="F64" s="273">
        <f t="shared" si="9"/>
        <v>0</v>
      </c>
      <c r="G64" s="192">
        <f t="shared" si="9"/>
        <v>0</v>
      </c>
      <c r="H64" s="273">
        <f t="shared" si="9"/>
        <v>5</v>
      </c>
      <c r="I64" s="240">
        <f t="shared" si="10"/>
        <v>0</v>
      </c>
      <c r="J64" s="240">
        <f t="shared" si="11"/>
        <v>0</v>
      </c>
      <c r="K64" s="240">
        <f t="shared" si="11"/>
        <v>0</v>
      </c>
      <c r="L64" s="234">
        <f t="shared" si="11"/>
        <v>0</v>
      </c>
      <c r="M64" s="234">
        <f t="shared" si="11"/>
        <v>0</v>
      </c>
      <c r="N64" s="234">
        <f t="shared" si="11"/>
        <v>0</v>
      </c>
      <c r="O64" s="234">
        <f t="shared" si="11"/>
        <v>0</v>
      </c>
      <c r="P64" s="235">
        <f t="shared" si="11"/>
        <v>0</v>
      </c>
      <c r="Q64" s="235">
        <f t="shared" si="11"/>
        <v>0</v>
      </c>
      <c r="R64" s="235">
        <f t="shared" si="11"/>
        <v>0</v>
      </c>
      <c r="S64" s="235">
        <f t="shared" si="11"/>
        <v>0</v>
      </c>
      <c r="T64" s="235">
        <f t="shared" si="11"/>
        <v>0</v>
      </c>
      <c r="U64" s="235">
        <f t="shared" si="11"/>
        <v>0</v>
      </c>
      <c r="V64" s="235">
        <f t="shared" si="11"/>
        <v>0</v>
      </c>
      <c r="W64" s="235">
        <f t="shared" si="11"/>
        <v>0</v>
      </c>
      <c r="X64" s="627">
        <f t="shared" si="11"/>
        <v>0</v>
      </c>
      <c r="Y64" s="280"/>
    </row>
    <row r="65" spans="2:25" ht="24" hidden="1" customHeight="1">
      <c r="B65" s="1204"/>
      <c r="C65" s="372">
        <v>17</v>
      </c>
      <c r="D65" s="156">
        <f t="shared" si="9"/>
        <v>0</v>
      </c>
      <c r="E65" s="267">
        <f t="shared" si="9"/>
        <v>0</v>
      </c>
      <c r="F65" s="273">
        <f t="shared" si="9"/>
        <v>0</v>
      </c>
      <c r="G65" s="192">
        <f t="shared" si="9"/>
        <v>0</v>
      </c>
      <c r="H65" s="273">
        <f t="shared" si="9"/>
        <v>5</v>
      </c>
      <c r="I65" s="240">
        <f t="shared" si="10"/>
        <v>0</v>
      </c>
      <c r="J65" s="240">
        <f t="shared" si="11"/>
        <v>0</v>
      </c>
      <c r="K65" s="240">
        <f t="shared" si="11"/>
        <v>0</v>
      </c>
      <c r="L65" s="234">
        <f t="shared" si="11"/>
        <v>0</v>
      </c>
      <c r="M65" s="234">
        <f t="shared" si="11"/>
        <v>0</v>
      </c>
      <c r="N65" s="234">
        <f t="shared" si="11"/>
        <v>0</v>
      </c>
      <c r="O65" s="234">
        <f t="shared" si="11"/>
        <v>0</v>
      </c>
      <c r="P65" s="235">
        <f t="shared" si="11"/>
        <v>0</v>
      </c>
      <c r="Q65" s="235">
        <f t="shared" si="11"/>
        <v>0</v>
      </c>
      <c r="R65" s="235">
        <f t="shared" si="11"/>
        <v>0</v>
      </c>
      <c r="S65" s="235">
        <f t="shared" si="11"/>
        <v>0</v>
      </c>
      <c r="T65" s="235">
        <f t="shared" si="11"/>
        <v>0</v>
      </c>
      <c r="U65" s="235">
        <f t="shared" si="11"/>
        <v>0</v>
      </c>
      <c r="V65" s="235">
        <f t="shared" si="11"/>
        <v>0</v>
      </c>
      <c r="W65" s="235">
        <f t="shared" si="11"/>
        <v>0</v>
      </c>
      <c r="X65" s="627">
        <f t="shared" si="11"/>
        <v>0</v>
      </c>
      <c r="Y65" s="280"/>
    </row>
    <row r="66" spans="2:25" ht="24" hidden="1" customHeight="1">
      <c r="B66" s="1204"/>
      <c r="C66" s="372">
        <v>18</v>
      </c>
      <c r="D66" s="156">
        <f t="shared" si="9"/>
        <v>0</v>
      </c>
      <c r="E66" s="267">
        <f t="shared" si="9"/>
        <v>0</v>
      </c>
      <c r="F66" s="273">
        <f t="shared" si="9"/>
        <v>0</v>
      </c>
      <c r="G66" s="192">
        <f t="shared" si="9"/>
        <v>0</v>
      </c>
      <c r="H66" s="273">
        <f t="shared" si="9"/>
        <v>5</v>
      </c>
      <c r="I66" s="240">
        <f t="shared" si="10"/>
        <v>0</v>
      </c>
      <c r="J66" s="240">
        <f t="shared" si="11"/>
        <v>0</v>
      </c>
      <c r="K66" s="240">
        <f t="shared" si="11"/>
        <v>0</v>
      </c>
      <c r="L66" s="234">
        <f t="shared" si="11"/>
        <v>0</v>
      </c>
      <c r="M66" s="234">
        <f t="shared" si="11"/>
        <v>0</v>
      </c>
      <c r="N66" s="234">
        <f t="shared" si="11"/>
        <v>0</v>
      </c>
      <c r="O66" s="234">
        <f t="shared" si="11"/>
        <v>0</v>
      </c>
      <c r="P66" s="235">
        <f t="shared" si="11"/>
        <v>0</v>
      </c>
      <c r="Q66" s="235">
        <f t="shared" si="11"/>
        <v>0</v>
      </c>
      <c r="R66" s="235">
        <f t="shared" si="11"/>
        <v>0</v>
      </c>
      <c r="S66" s="235">
        <f t="shared" si="11"/>
        <v>0</v>
      </c>
      <c r="T66" s="235">
        <f t="shared" si="11"/>
        <v>0</v>
      </c>
      <c r="U66" s="235">
        <f t="shared" si="11"/>
        <v>0</v>
      </c>
      <c r="V66" s="235">
        <f t="shared" si="11"/>
        <v>0</v>
      </c>
      <c r="W66" s="235">
        <f t="shared" si="11"/>
        <v>0</v>
      </c>
      <c r="X66" s="627">
        <f t="shared" si="11"/>
        <v>0</v>
      </c>
      <c r="Y66" s="280"/>
    </row>
    <row r="67" spans="2:25" ht="24" hidden="1" customHeight="1">
      <c r="B67" s="1204"/>
      <c r="C67" s="372">
        <v>19</v>
      </c>
      <c r="D67" s="156">
        <f t="shared" si="9"/>
        <v>0</v>
      </c>
      <c r="E67" s="267">
        <f t="shared" si="9"/>
        <v>0</v>
      </c>
      <c r="F67" s="273">
        <f t="shared" si="9"/>
        <v>0</v>
      </c>
      <c r="G67" s="192">
        <f t="shared" si="9"/>
        <v>0</v>
      </c>
      <c r="H67" s="273">
        <f t="shared" si="9"/>
        <v>5</v>
      </c>
      <c r="I67" s="240">
        <f t="shared" si="10"/>
        <v>0</v>
      </c>
      <c r="J67" s="240">
        <f t="shared" si="11"/>
        <v>0</v>
      </c>
      <c r="K67" s="240">
        <f t="shared" si="11"/>
        <v>0</v>
      </c>
      <c r="L67" s="234">
        <f t="shared" si="11"/>
        <v>0</v>
      </c>
      <c r="M67" s="234">
        <f t="shared" si="11"/>
        <v>0</v>
      </c>
      <c r="N67" s="234">
        <f t="shared" si="11"/>
        <v>0</v>
      </c>
      <c r="O67" s="234">
        <f t="shared" si="11"/>
        <v>0</v>
      </c>
      <c r="P67" s="235">
        <f t="shared" si="11"/>
        <v>0</v>
      </c>
      <c r="Q67" s="235">
        <f t="shared" si="11"/>
        <v>0</v>
      </c>
      <c r="R67" s="235">
        <f t="shared" si="11"/>
        <v>0</v>
      </c>
      <c r="S67" s="235">
        <f t="shared" si="11"/>
        <v>0</v>
      </c>
      <c r="T67" s="235">
        <f t="shared" si="11"/>
        <v>0</v>
      </c>
      <c r="U67" s="235">
        <f t="shared" si="11"/>
        <v>0</v>
      </c>
      <c r="V67" s="235">
        <f t="shared" si="11"/>
        <v>0</v>
      </c>
      <c r="W67" s="235">
        <f t="shared" si="11"/>
        <v>0</v>
      </c>
      <c r="X67" s="627">
        <f t="shared" si="11"/>
        <v>0</v>
      </c>
      <c r="Y67" s="280"/>
    </row>
    <row r="68" spans="2:25" ht="24" hidden="1" customHeight="1" thickBot="1">
      <c r="B68" s="1204"/>
      <c r="C68" s="139">
        <v>20</v>
      </c>
      <c r="D68" s="153">
        <f t="shared" si="9"/>
        <v>0</v>
      </c>
      <c r="E68" s="275">
        <f t="shared" si="9"/>
        <v>0</v>
      </c>
      <c r="F68" s="276">
        <f t="shared" si="9"/>
        <v>0</v>
      </c>
      <c r="G68" s="277">
        <f t="shared" si="9"/>
        <v>0</v>
      </c>
      <c r="H68" s="276">
        <f t="shared" si="9"/>
        <v>5</v>
      </c>
      <c r="I68" s="241">
        <f t="shared" si="10"/>
        <v>0</v>
      </c>
      <c r="J68" s="241">
        <f t="shared" si="11"/>
        <v>0</v>
      </c>
      <c r="K68" s="241">
        <f t="shared" si="11"/>
        <v>0</v>
      </c>
      <c r="L68" s="242">
        <f t="shared" si="11"/>
        <v>0</v>
      </c>
      <c r="M68" s="242">
        <f t="shared" si="11"/>
        <v>0</v>
      </c>
      <c r="N68" s="242">
        <f t="shared" si="11"/>
        <v>0</v>
      </c>
      <c r="O68" s="242">
        <f t="shared" si="11"/>
        <v>0</v>
      </c>
      <c r="P68" s="243">
        <f t="shared" si="11"/>
        <v>0</v>
      </c>
      <c r="Q68" s="243">
        <f t="shared" si="11"/>
        <v>0</v>
      </c>
      <c r="R68" s="243">
        <f t="shared" si="11"/>
        <v>0</v>
      </c>
      <c r="S68" s="243">
        <f t="shared" si="11"/>
        <v>0</v>
      </c>
      <c r="T68" s="243">
        <f t="shared" si="11"/>
        <v>0</v>
      </c>
      <c r="U68" s="243">
        <f t="shared" si="11"/>
        <v>0</v>
      </c>
      <c r="V68" s="243">
        <f t="shared" si="11"/>
        <v>0</v>
      </c>
      <c r="W68" s="243">
        <f t="shared" si="11"/>
        <v>0</v>
      </c>
      <c r="X68" s="629">
        <f t="shared" si="11"/>
        <v>0</v>
      </c>
      <c r="Y68" s="281"/>
    </row>
    <row r="69" spans="2:25" ht="24" customHeight="1" thickBot="1">
      <c r="B69" s="1388"/>
      <c r="C69" s="139">
        <v>44</v>
      </c>
      <c r="D69" s="140" t="s">
        <v>176</v>
      </c>
      <c r="E69" s="1380"/>
      <c r="F69" s="1381"/>
      <c r="G69" s="1381"/>
      <c r="H69" s="1381"/>
      <c r="I69" s="1382"/>
      <c r="J69" s="242">
        <f>SUM(J49:J68)</f>
        <v>0</v>
      </c>
      <c r="K69" s="242">
        <f>SUM(K49:K68)</f>
        <v>0</v>
      </c>
      <c r="L69" s="242">
        <f>SUM(L49:L68)</f>
        <v>0</v>
      </c>
      <c r="M69" s="242">
        <f t="shared" ref="M69:U69" si="12">SUM(M49:M68)</f>
        <v>0</v>
      </c>
      <c r="N69" s="242">
        <f t="shared" si="12"/>
        <v>0</v>
      </c>
      <c r="O69" s="242">
        <f t="shared" si="12"/>
        <v>0</v>
      </c>
      <c r="P69" s="243">
        <f t="shared" si="12"/>
        <v>0</v>
      </c>
      <c r="Q69" s="243">
        <f t="shared" si="12"/>
        <v>0</v>
      </c>
      <c r="R69" s="243">
        <f t="shared" si="12"/>
        <v>0</v>
      </c>
      <c r="S69" s="243">
        <f t="shared" si="12"/>
        <v>0</v>
      </c>
      <c r="T69" s="243">
        <f t="shared" si="12"/>
        <v>0</v>
      </c>
      <c r="U69" s="243">
        <f t="shared" si="12"/>
        <v>0</v>
      </c>
      <c r="V69" s="243">
        <f>SUM(V49:V68)</f>
        <v>0</v>
      </c>
      <c r="W69" s="243">
        <f>SUM(W49:W68)</f>
        <v>0</v>
      </c>
      <c r="X69" s="632">
        <f>SUM(X49:X68)</f>
        <v>0</v>
      </c>
      <c r="Y69" s="283"/>
    </row>
    <row r="70" spans="2:25" ht="24" customHeight="1" thickBot="1">
      <c r="B70" s="1391" t="s">
        <v>173</v>
      </c>
      <c r="C70" s="1370"/>
      <c r="D70" s="1392"/>
      <c r="E70" s="1383"/>
      <c r="F70" s="1384"/>
      <c r="G70" s="1384"/>
      <c r="H70" s="1384"/>
      <c r="I70" s="1384"/>
      <c r="J70" s="249">
        <f>SUM(J5:J68)</f>
        <v>0</v>
      </c>
      <c r="K70" s="249">
        <f>SUM(K5:K68)</f>
        <v>0</v>
      </c>
      <c r="L70" s="249">
        <f>SUM(L5:L68)</f>
        <v>0</v>
      </c>
      <c r="M70" s="249">
        <f t="shared" ref="M70:U70" si="13">SUM(M5:M68)</f>
        <v>0</v>
      </c>
      <c r="N70" s="249">
        <f t="shared" si="13"/>
        <v>0</v>
      </c>
      <c r="O70" s="249">
        <f t="shared" si="13"/>
        <v>0</v>
      </c>
      <c r="P70" s="250">
        <f t="shared" si="13"/>
        <v>0</v>
      </c>
      <c r="Q70" s="250">
        <f t="shared" si="13"/>
        <v>0</v>
      </c>
      <c r="R70" s="250">
        <f t="shared" si="13"/>
        <v>0</v>
      </c>
      <c r="S70" s="250">
        <f t="shared" si="13"/>
        <v>0</v>
      </c>
      <c r="T70" s="250">
        <f t="shared" si="13"/>
        <v>0</v>
      </c>
      <c r="U70" s="250">
        <f t="shared" si="13"/>
        <v>0</v>
      </c>
      <c r="V70" s="250">
        <f>SUM(V5:V68)</f>
        <v>0</v>
      </c>
      <c r="W70" s="250">
        <f>SUM(W5:W68)</f>
        <v>0</v>
      </c>
      <c r="X70" s="632">
        <f>SUM(X5:X68)</f>
        <v>0</v>
      </c>
      <c r="Y70" s="251">
        <f>SUM(Y5:Y69)</f>
        <v>2000</v>
      </c>
    </row>
  </sheetData>
  <mergeCells count="16">
    <mergeCell ref="I2:X2"/>
    <mergeCell ref="Y2:Y3"/>
    <mergeCell ref="E69:I69"/>
    <mergeCell ref="E70:I70"/>
    <mergeCell ref="B45:B47"/>
    <mergeCell ref="B2:C4"/>
    <mergeCell ref="B25:B44"/>
    <mergeCell ref="B48:B69"/>
    <mergeCell ref="D2:D4"/>
    <mergeCell ref="E2:E3"/>
    <mergeCell ref="F2:F3"/>
    <mergeCell ref="B70:D70"/>
    <mergeCell ref="B5:B14"/>
    <mergeCell ref="B15:B24"/>
    <mergeCell ref="G2:G3"/>
    <mergeCell ref="H2:H3"/>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B1:Z67"/>
  <sheetViews>
    <sheetView showZeros="0" workbookViewId="0">
      <pane xSplit="5" ySplit="4" topLeftCell="F11" activePane="bottomRight" state="frozen"/>
      <selection pane="topRight" activeCell="F1" sqref="F1"/>
      <selection pane="bottomLeft" activeCell="A5" sqref="A5"/>
      <selection pane="bottomRight" activeCell="D25" sqref="D25:H25"/>
    </sheetView>
  </sheetViews>
  <sheetFormatPr defaultRowHeight="14.25"/>
  <cols>
    <col min="1" max="1" width="9" style="1" customWidth="1"/>
    <col min="2" max="2" width="2.625" style="1" customWidth="1"/>
    <col min="3" max="3" width="3.875" style="1" customWidth="1"/>
    <col min="4" max="4" width="20.625" style="1" customWidth="1"/>
    <col min="5" max="6" width="10.625" style="127" customWidth="1"/>
    <col min="7" max="7" width="10.625" style="257" customWidth="1"/>
    <col min="8" max="9" width="10.625" style="127" customWidth="1"/>
    <col min="10" max="11" width="10.625" style="127" hidden="1" customWidth="1"/>
    <col min="12" max="25" width="10.625" style="127" customWidth="1"/>
    <col min="26" max="266" width="9" style="1"/>
    <col min="267" max="267" width="1.875" style="1" customWidth="1"/>
    <col min="268" max="268" width="28.375" style="1" customWidth="1"/>
    <col min="269" max="269" width="8.625" style="1" customWidth="1"/>
    <col min="270" max="276" width="18.625" style="1" customWidth="1"/>
    <col min="277" max="277" width="2.125" style="1" customWidth="1"/>
    <col min="278" max="278" width="13.625" style="1" customWidth="1"/>
    <col min="279" max="522" width="9" style="1"/>
    <col min="523" max="523" width="1.875" style="1" customWidth="1"/>
    <col min="524" max="524" width="28.375" style="1" customWidth="1"/>
    <col min="525" max="525" width="8.625" style="1" customWidth="1"/>
    <col min="526" max="532" width="18.625" style="1" customWidth="1"/>
    <col min="533" max="533" width="2.125" style="1" customWidth="1"/>
    <col min="534" max="534" width="13.625" style="1" customWidth="1"/>
    <col min="535" max="778" width="9" style="1"/>
    <col min="779" max="779" width="1.875" style="1" customWidth="1"/>
    <col min="780" max="780" width="28.375" style="1" customWidth="1"/>
    <col min="781" max="781" width="8.625" style="1" customWidth="1"/>
    <col min="782" max="788" width="18.625" style="1" customWidth="1"/>
    <col min="789" max="789" width="2.125" style="1" customWidth="1"/>
    <col min="790" max="790" width="13.625" style="1" customWidth="1"/>
    <col min="791" max="1034" width="9" style="1"/>
    <col min="1035" max="1035" width="1.875" style="1" customWidth="1"/>
    <col min="1036" max="1036" width="28.375" style="1" customWidth="1"/>
    <col min="1037" max="1037" width="8.625" style="1" customWidth="1"/>
    <col min="1038" max="1044" width="18.625" style="1" customWidth="1"/>
    <col min="1045" max="1045" width="2.125" style="1" customWidth="1"/>
    <col min="1046" max="1046" width="13.625" style="1" customWidth="1"/>
    <col min="1047" max="1290" width="9" style="1"/>
    <col min="1291" max="1291" width="1.875" style="1" customWidth="1"/>
    <col min="1292" max="1292" width="28.375" style="1" customWidth="1"/>
    <col min="1293" max="1293" width="8.625" style="1" customWidth="1"/>
    <col min="1294" max="1300" width="18.625" style="1" customWidth="1"/>
    <col min="1301" max="1301" width="2.125" style="1" customWidth="1"/>
    <col min="1302" max="1302" width="13.625" style="1" customWidth="1"/>
    <col min="1303" max="1546" width="9" style="1"/>
    <col min="1547" max="1547" width="1.875" style="1" customWidth="1"/>
    <col min="1548" max="1548" width="28.375" style="1" customWidth="1"/>
    <col min="1549" max="1549" width="8.625" style="1" customWidth="1"/>
    <col min="1550" max="1556" width="18.625" style="1" customWidth="1"/>
    <col min="1557" max="1557" width="2.125" style="1" customWidth="1"/>
    <col min="1558" max="1558" width="13.625" style="1" customWidth="1"/>
    <col min="1559" max="1802" width="9" style="1"/>
    <col min="1803" max="1803" width="1.875" style="1" customWidth="1"/>
    <col min="1804" max="1804" width="28.375" style="1" customWidth="1"/>
    <col min="1805" max="1805" width="8.625" style="1" customWidth="1"/>
    <col min="1806" max="1812" width="18.625" style="1" customWidth="1"/>
    <col min="1813" max="1813" width="2.125" style="1" customWidth="1"/>
    <col min="1814" max="1814" width="13.625" style="1" customWidth="1"/>
    <col min="1815" max="2058" width="9" style="1"/>
    <col min="2059" max="2059" width="1.875" style="1" customWidth="1"/>
    <col min="2060" max="2060" width="28.375" style="1" customWidth="1"/>
    <col min="2061" max="2061" width="8.625" style="1" customWidth="1"/>
    <col min="2062" max="2068" width="18.625" style="1" customWidth="1"/>
    <col min="2069" max="2069" width="2.125" style="1" customWidth="1"/>
    <col min="2070" max="2070" width="13.625" style="1" customWidth="1"/>
    <col min="2071" max="2314" width="9" style="1"/>
    <col min="2315" max="2315" width="1.875" style="1" customWidth="1"/>
    <col min="2316" max="2316" width="28.375" style="1" customWidth="1"/>
    <col min="2317" max="2317" width="8.625" style="1" customWidth="1"/>
    <col min="2318" max="2324" width="18.625" style="1" customWidth="1"/>
    <col min="2325" max="2325" width="2.125" style="1" customWidth="1"/>
    <col min="2326" max="2326" width="13.625" style="1" customWidth="1"/>
    <col min="2327" max="2570" width="9" style="1"/>
    <col min="2571" max="2571" width="1.875" style="1" customWidth="1"/>
    <col min="2572" max="2572" width="28.375" style="1" customWidth="1"/>
    <col min="2573" max="2573" width="8.625" style="1" customWidth="1"/>
    <col min="2574" max="2580" width="18.625" style="1" customWidth="1"/>
    <col min="2581" max="2581" width="2.125" style="1" customWidth="1"/>
    <col min="2582" max="2582" width="13.625" style="1" customWidth="1"/>
    <col min="2583" max="2826" width="9" style="1"/>
    <col min="2827" max="2827" width="1.875" style="1" customWidth="1"/>
    <col min="2828" max="2828" width="28.375" style="1" customWidth="1"/>
    <col min="2829" max="2829" width="8.625" style="1" customWidth="1"/>
    <col min="2830" max="2836" width="18.625" style="1" customWidth="1"/>
    <col min="2837" max="2837" width="2.125" style="1" customWidth="1"/>
    <col min="2838" max="2838" width="13.625" style="1" customWidth="1"/>
    <col min="2839" max="3082" width="9" style="1"/>
    <col min="3083" max="3083" width="1.875" style="1" customWidth="1"/>
    <col min="3084" max="3084" width="28.375" style="1" customWidth="1"/>
    <col min="3085" max="3085" width="8.625" style="1" customWidth="1"/>
    <col min="3086" max="3092" width="18.625" style="1" customWidth="1"/>
    <col min="3093" max="3093" width="2.125" style="1" customWidth="1"/>
    <col min="3094" max="3094" width="13.625" style="1" customWidth="1"/>
    <col min="3095" max="3338" width="9" style="1"/>
    <col min="3339" max="3339" width="1.875" style="1" customWidth="1"/>
    <col min="3340" max="3340" width="28.375" style="1" customWidth="1"/>
    <col min="3341" max="3341" width="8.625" style="1" customWidth="1"/>
    <col min="3342" max="3348" width="18.625" style="1" customWidth="1"/>
    <col min="3349" max="3349" width="2.125" style="1" customWidth="1"/>
    <col min="3350" max="3350" width="13.625" style="1" customWidth="1"/>
    <col min="3351" max="3594" width="9" style="1"/>
    <col min="3595" max="3595" width="1.875" style="1" customWidth="1"/>
    <col min="3596" max="3596" width="28.375" style="1" customWidth="1"/>
    <col min="3597" max="3597" width="8.625" style="1" customWidth="1"/>
    <col min="3598" max="3604" width="18.625" style="1" customWidth="1"/>
    <col min="3605" max="3605" width="2.125" style="1" customWidth="1"/>
    <col min="3606" max="3606" width="13.625" style="1" customWidth="1"/>
    <col min="3607" max="3850" width="9" style="1"/>
    <col min="3851" max="3851" width="1.875" style="1" customWidth="1"/>
    <col min="3852" max="3852" width="28.375" style="1" customWidth="1"/>
    <col min="3853" max="3853" width="8.625" style="1" customWidth="1"/>
    <col min="3854" max="3860" width="18.625" style="1" customWidth="1"/>
    <col min="3861" max="3861" width="2.125" style="1" customWidth="1"/>
    <col min="3862" max="3862" width="13.625" style="1" customWidth="1"/>
    <col min="3863" max="4106" width="9" style="1"/>
    <col min="4107" max="4107" width="1.875" style="1" customWidth="1"/>
    <col min="4108" max="4108" width="28.375" style="1" customWidth="1"/>
    <col min="4109" max="4109" width="8.625" style="1" customWidth="1"/>
    <col min="4110" max="4116" width="18.625" style="1" customWidth="1"/>
    <col min="4117" max="4117" width="2.125" style="1" customWidth="1"/>
    <col min="4118" max="4118" width="13.625" style="1" customWidth="1"/>
    <col min="4119" max="4362" width="9" style="1"/>
    <col min="4363" max="4363" width="1.875" style="1" customWidth="1"/>
    <col min="4364" max="4364" width="28.375" style="1" customWidth="1"/>
    <col min="4365" max="4365" width="8.625" style="1" customWidth="1"/>
    <col min="4366" max="4372" width="18.625" style="1" customWidth="1"/>
    <col min="4373" max="4373" width="2.125" style="1" customWidth="1"/>
    <col min="4374" max="4374" width="13.625" style="1" customWidth="1"/>
    <col min="4375" max="4618" width="9" style="1"/>
    <col min="4619" max="4619" width="1.875" style="1" customWidth="1"/>
    <col min="4620" max="4620" width="28.375" style="1" customWidth="1"/>
    <col min="4621" max="4621" width="8.625" style="1" customWidth="1"/>
    <col min="4622" max="4628" width="18.625" style="1" customWidth="1"/>
    <col min="4629" max="4629" width="2.125" style="1" customWidth="1"/>
    <col min="4630" max="4630" width="13.625" style="1" customWidth="1"/>
    <col min="4631" max="4874" width="9" style="1"/>
    <col min="4875" max="4875" width="1.875" style="1" customWidth="1"/>
    <col min="4876" max="4876" width="28.375" style="1" customWidth="1"/>
    <col min="4877" max="4877" width="8.625" style="1" customWidth="1"/>
    <col min="4878" max="4884" width="18.625" style="1" customWidth="1"/>
    <col min="4885" max="4885" width="2.125" style="1" customWidth="1"/>
    <col min="4886" max="4886" width="13.625" style="1" customWidth="1"/>
    <col min="4887" max="5130" width="9" style="1"/>
    <col min="5131" max="5131" width="1.875" style="1" customWidth="1"/>
    <col min="5132" max="5132" width="28.375" style="1" customWidth="1"/>
    <col min="5133" max="5133" width="8.625" style="1" customWidth="1"/>
    <col min="5134" max="5140" width="18.625" style="1" customWidth="1"/>
    <col min="5141" max="5141" width="2.125" style="1" customWidth="1"/>
    <col min="5142" max="5142" width="13.625" style="1" customWidth="1"/>
    <col min="5143" max="5386" width="9" style="1"/>
    <col min="5387" max="5387" width="1.875" style="1" customWidth="1"/>
    <col min="5388" max="5388" width="28.375" style="1" customWidth="1"/>
    <col min="5389" max="5389" width="8.625" style="1" customWidth="1"/>
    <col min="5390" max="5396" width="18.625" style="1" customWidth="1"/>
    <col min="5397" max="5397" width="2.125" style="1" customWidth="1"/>
    <col min="5398" max="5398" width="13.625" style="1" customWidth="1"/>
    <col min="5399" max="5642" width="9" style="1"/>
    <col min="5643" max="5643" width="1.875" style="1" customWidth="1"/>
    <col min="5644" max="5644" width="28.375" style="1" customWidth="1"/>
    <col min="5645" max="5645" width="8.625" style="1" customWidth="1"/>
    <col min="5646" max="5652" width="18.625" style="1" customWidth="1"/>
    <col min="5653" max="5653" width="2.125" style="1" customWidth="1"/>
    <col min="5654" max="5654" width="13.625" style="1" customWidth="1"/>
    <col min="5655" max="5898" width="9" style="1"/>
    <col min="5899" max="5899" width="1.875" style="1" customWidth="1"/>
    <col min="5900" max="5900" width="28.375" style="1" customWidth="1"/>
    <col min="5901" max="5901" width="8.625" style="1" customWidth="1"/>
    <col min="5902" max="5908" width="18.625" style="1" customWidth="1"/>
    <col min="5909" max="5909" width="2.125" style="1" customWidth="1"/>
    <col min="5910" max="5910" width="13.625" style="1" customWidth="1"/>
    <col min="5911" max="6154" width="9" style="1"/>
    <col min="6155" max="6155" width="1.875" style="1" customWidth="1"/>
    <col min="6156" max="6156" width="28.375" style="1" customWidth="1"/>
    <col min="6157" max="6157" width="8.625" style="1" customWidth="1"/>
    <col min="6158" max="6164" width="18.625" style="1" customWidth="1"/>
    <col min="6165" max="6165" width="2.125" style="1" customWidth="1"/>
    <col min="6166" max="6166" width="13.625" style="1" customWidth="1"/>
    <col min="6167" max="6410" width="9" style="1"/>
    <col min="6411" max="6411" width="1.875" style="1" customWidth="1"/>
    <col min="6412" max="6412" width="28.375" style="1" customWidth="1"/>
    <col min="6413" max="6413" width="8.625" style="1" customWidth="1"/>
    <col min="6414" max="6420" width="18.625" style="1" customWidth="1"/>
    <col min="6421" max="6421" width="2.125" style="1" customWidth="1"/>
    <col min="6422" max="6422" width="13.625" style="1" customWidth="1"/>
    <col min="6423" max="6666" width="9" style="1"/>
    <col min="6667" max="6667" width="1.875" style="1" customWidth="1"/>
    <col min="6668" max="6668" width="28.375" style="1" customWidth="1"/>
    <col min="6669" max="6669" width="8.625" style="1" customWidth="1"/>
    <col min="6670" max="6676" width="18.625" style="1" customWidth="1"/>
    <col min="6677" max="6677" width="2.125" style="1" customWidth="1"/>
    <col min="6678" max="6678" width="13.625" style="1" customWidth="1"/>
    <col min="6679" max="6922" width="9" style="1"/>
    <col min="6923" max="6923" width="1.875" style="1" customWidth="1"/>
    <col min="6924" max="6924" width="28.375" style="1" customWidth="1"/>
    <col min="6925" max="6925" width="8.625" style="1" customWidth="1"/>
    <col min="6926" max="6932" width="18.625" style="1" customWidth="1"/>
    <col min="6933" max="6933" width="2.125" style="1" customWidth="1"/>
    <col min="6934" max="6934" width="13.625" style="1" customWidth="1"/>
    <col min="6935" max="7178" width="9" style="1"/>
    <col min="7179" max="7179" width="1.875" style="1" customWidth="1"/>
    <col min="7180" max="7180" width="28.375" style="1" customWidth="1"/>
    <col min="7181" max="7181" width="8.625" style="1" customWidth="1"/>
    <col min="7182" max="7188" width="18.625" style="1" customWidth="1"/>
    <col min="7189" max="7189" width="2.125" style="1" customWidth="1"/>
    <col min="7190" max="7190" width="13.625" style="1" customWidth="1"/>
    <col min="7191" max="7434" width="9" style="1"/>
    <col min="7435" max="7435" width="1.875" style="1" customWidth="1"/>
    <col min="7436" max="7436" width="28.375" style="1" customWidth="1"/>
    <col min="7437" max="7437" width="8.625" style="1" customWidth="1"/>
    <col min="7438" max="7444" width="18.625" style="1" customWidth="1"/>
    <col min="7445" max="7445" width="2.125" style="1" customWidth="1"/>
    <col min="7446" max="7446" width="13.625" style="1" customWidth="1"/>
    <col min="7447" max="7690" width="9" style="1"/>
    <col min="7691" max="7691" width="1.875" style="1" customWidth="1"/>
    <col min="7692" max="7692" width="28.375" style="1" customWidth="1"/>
    <col min="7693" max="7693" width="8.625" style="1" customWidth="1"/>
    <col min="7694" max="7700" width="18.625" style="1" customWidth="1"/>
    <col min="7701" max="7701" width="2.125" style="1" customWidth="1"/>
    <col min="7702" max="7702" width="13.625" style="1" customWidth="1"/>
    <col min="7703" max="7946" width="9" style="1"/>
    <col min="7947" max="7947" width="1.875" style="1" customWidth="1"/>
    <col min="7948" max="7948" width="28.375" style="1" customWidth="1"/>
    <col min="7949" max="7949" width="8.625" style="1" customWidth="1"/>
    <col min="7950" max="7956" width="18.625" style="1" customWidth="1"/>
    <col min="7957" max="7957" width="2.125" style="1" customWidth="1"/>
    <col min="7958" max="7958" width="13.625" style="1" customWidth="1"/>
    <col min="7959" max="8202" width="9" style="1"/>
    <col min="8203" max="8203" width="1.875" style="1" customWidth="1"/>
    <col min="8204" max="8204" width="28.375" style="1" customWidth="1"/>
    <col min="8205" max="8205" width="8.625" style="1" customWidth="1"/>
    <col min="8206" max="8212" width="18.625" style="1" customWidth="1"/>
    <col min="8213" max="8213" width="2.125" style="1" customWidth="1"/>
    <col min="8214" max="8214" width="13.625" style="1" customWidth="1"/>
    <col min="8215" max="8458" width="9" style="1"/>
    <col min="8459" max="8459" width="1.875" style="1" customWidth="1"/>
    <col min="8460" max="8460" width="28.375" style="1" customWidth="1"/>
    <col min="8461" max="8461" width="8.625" style="1" customWidth="1"/>
    <col min="8462" max="8468" width="18.625" style="1" customWidth="1"/>
    <col min="8469" max="8469" width="2.125" style="1" customWidth="1"/>
    <col min="8470" max="8470" width="13.625" style="1" customWidth="1"/>
    <col min="8471" max="8714" width="9" style="1"/>
    <col min="8715" max="8715" width="1.875" style="1" customWidth="1"/>
    <col min="8716" max="8716" width="28.375" style="1" customWidth="1"/>
    <col min="8717" max="8717" width="8.625" style="1" customWidth="1"/>
    <col min="8718" max="8724" width="18.625" style="1" customWidth="1"/>
    <col min="8725" max="8725" width="2.125" style="1" customWidth="1"/>
    <col min="8726" max="8726" width="13.625" style="1" customWidth="1"/>
    <col min="8727" max="8970" width="9" style="1"/>
    <col min="8971" max="8971" width="1.875" style="1" customWidth="1"/>
    <col min="8972" max="8972" width="28.375" style="1" customWidth="1"/>
    <col min="8973" max="8973" width="8.625" style="1" customWidth="1"/>
    <col min="8974" max="8980" width="18.625" style="1" customWidth="1"/>
    <col min="8981" max="8981" width="2.125" style="1" customWidth="1"/>
    <col min="8982" max="8982" width="13.625" style="1" customWidth="1"/>
    <col min="8983" max="9226" width="9" style="1"/>
    <col min="9227" max="9227" width="1.875" style="1" customWidth="1"/>
    <col min="9228" max="9228" width="28.375" style="1" customWidth="1"/>
    <col min="9229" max="9229" width="8.625" style="1" customWidth="1"/>
    <col min="9230" max="9236" width="18.625" style="1" customWidth="1"/>
    <col min="9237" max="9237" width="2.125" style="1" customWidth="1"/>
    <col min="9238" max="9238" width="13.625" style="1" customWidth="1"/>
    <col min="9239" max="9482" width="9" style="1"/>
    <col min="9483" max="9483" width="1.875" style="1" customWidth="1"/>
    <col min="9484" max="9484" width="28.375" style="1" customWidth="1"/>
    <col min="9485" max="9485" width="8.625" style="1" customWidth="1"/>
    <col min="9486" max="9492" width="18.625" style="1" customWidth="1"/>
    <col min="9493" max="9493" width="2.125" style="1" customWidth="1"/>
    <col min="9494" max="9494" width="13.625" style="1" customWidth="1"/>
    <col min="9495" max="9738" width="9" style="1"/>
    <col min="9739" max="9739" width="1.875" style="1" customWidth="1"/>
    <col min="9740" max="9740" width="28.375" style="1" customWidth="1"/>
    <col min="9741" max="9741" width="8.625" style="1" customWidth="1"/>
    <col min="9742" max="9748" width="18.625" style="1" customWidth="1"/>
    <col min="9749" max="9749" width="2.125" style="1" customWidth="1"/>
    <col min="9750" max="9750" width="13.625" style="1" customWidth="1"/>
    <col min="9751" max="9994" width="9" style="1"/>
    <col min="9995" max="9995" width="1.875" style="1" customWidth="1"/>
    <col min="9996" max="9996" width="28.375" style="1" customWidth="1"/>
    <col min="9997" max="9997" width="8.625" style="1" customWidth="1"/>
    <col min="9998" max="10004" width="18.625" style="1" customWidth="1"/>
    <col min="10005" max="10005" width="2.125" style="1" customWidth="1"/>
    <col min="10006" max="10006" width="13.625" style="1" customWidth="1"/>
    <col min="10007" max="10250" width="9" style="1"/>
    <col min="10251" max="10251" width="1.875" style="1" customWidth="1"/>
    <col min="10252" max="10252" width="28.375" style="1" customWidth="1"/>
    <col min="10253" max="10253" width="8.625" style="1" customWidth="1"/>
    <col min="10254" max="10260" width="18.625" style="1" customWidth="1"/>
    <col min="10261" max="10261" width="2.125" style="1" customWidth="1"/>
    <col min="10262" max="10262" width="13.625" style="1" customWidth="1"/>
    <col min="10263" max="10506" width="9" style="1"/>
    <col min="10507" max="10507" width="1.875" style="1" customWidth="1"/>
    <col min="10508" max="10508" width="28.375" style="1" customWidth="1"/>
    <col min="10509" max="10509" width="8.625" style="1" customWidth="1"/>
    <col min="10510" max="10516" width="18.625" style="1" customWidth="1"/>
    <col min="10517" max="10517" width="2.125" style="1" customWidth="1"/>
    <col min="10518" max="10518" width="13.625" style="1" customWidth="1"/>
    <col min="10519" max="10762" width="9" style="1"/>
    <col min="10763" max="10763" width="1.875" style="1" customWidth="1"/>
    <col min="10764" max="10764" width="28.375" style="1" customWidth="1"/>
    <col min="10765" max="10765" width="8.625" style="1" customWidth="1"/>
    <col min="10766" max="10772" width="18.625" style="1" customWidth="1"/>
    <col min="10773" max="10773" width="2.125" style="1" customWidth="1"/>
    <col min="10774" max="10774" width="13.625" style="1" customWidth="1"/>
    <col min="10775" max="11018" width="9" style="1"/>
    <col min="11019" max="11019" width="1.875" style="1" customWidth="1"/>
    <col min="11020" max="11020" width="28.375" style="1" customWidth="1"/>
    <col min="11021" max="11021" width="8.625" style="1" customWidth="1"/>
    <col min="11022" max="11028" width="18.625" style="1" customWidth="1"/>
    <col min="11029" max="11029" width="2.125" style="1" customWidth="1"/>
    <col min="11030" max="11030" width="13.625" style="1" customWidth="1"/>
    <col min="11031" max="11274" width="9" style="1"/>
    <col min="11275" max="11275" width="1.875" style="1" customWidth="1"/>
    <col min="11276" max="11276" width="28.375" style="1" customWidth="1"/>
    <col min="11277" max="11277" width="8.625" style="1" customWidth="1"/>
    <col min="11278" max="11284" width="18.625" style="1" customWidth="1"/>
    <col min="11285" max="11285" width="2.125" style="1" customWidth="1"/>
    <col min="11286" max="11286" width="13.625" style="1" customWidth="1"/>
    <col min="11287" max="11530" width="9" style="1"/>
    <col min="11531" max="11531" width="1.875" style="1" customWidth="1"/>
    <col min="11532" max="11532" width="28.375" style="1" customWidth="1"/>
    <col min="11533" max="11533" width="8.625" style="1" customWidth="1"/>
    <col min="11534" max="11540" width="18.625" style="1" customWidth="1"/>
    <col min="11541" max="11541" width="2.125" style="1" customWidth="1"/>
    <col min="11542" max="11542" width="13.625" style="1" customWidth="1"/>
    <col min="11543" max="11786" width="9" style="1"/>
    <col min="11787" max="11787" width="1.875" style="1" customWidth="1"/>
    <col min="11788" max="11788" width="28.375" style="1" customWidth="1"/>
    <col min="11789" max="11789" width="8.625" style="1" customWidth="1"/>
    <col min="11790" max="11796" width="18.625" style="1" customWidth="1"/>
    <col min="11797" max="11797" width="2.125" style="1" customWidth="1"/>
    <col min="11798" max="11798" width="13.625" style="1" customWidth="1"/>
    <col min="11799" max="12042" width="9" style="1"/>
    <col min="12043" max="12043" width="1.875" style="1" customWidth="1"/>
    <col min="12044" max="12044" width="28.375" style="1" customWidth="1"/>
    <col min="12045" max="12045" width="8.625" style="1" customWidth="1"/>
    <col min="12046" max="12052" width="18.625" style="1" customWidth="1"/>
    <col min="12053" max="12053" width="2.125" style="1" customWidth="1"/>
    <col min="12054" max="12054" width="13.625" style="1" customWidth="1"/>
    <col min="12055" max="12298" width="9" style="1"/>
    <col min="12299" max="12299" width="1.875" style="1" customWidth="1"/>
    <col min="12300" max="12300" width="28.375" style="1" customWidth="1"/>
    <col min="12301" max="12301" width="8.625" style="1" customWidth="1"/>
    <col min="12302" max="12308" width="18.625" style="1" customWidth="1"/>
    <col min="12309" max="12309" width="2.125" style="1" customWidth="1"/>
    <col min="12310" max="12310" width="13.625" style="1" customWidth="1"/>
    <col min="12311" max="12554" width="9" style="1"/>
    <col min="12555" max="12555" width="1.875" style="1" customWidth="1"/>
    <col min="12556" max="12556" width="28.375" style="1" customWidth="1"/>
    <col min="12557" max="12557" width="8.625" style="1" customWidth="1"/>
    <col min="12558" max="12564" width="18.625" style="1" customWidth="1"/>
    <col min="12565" max="12565" width="2.125" style="1" customWidth="1"/>
    <col min="12566" max="12566" width="13.625" style="1" customWidth="1"/>
    <col min="12567" max="12810" width="9" style="1"/>
    <col min="12811" max="12811" width="1.875" style="1" customWidth="1"/>
    <col min="12812" max="12812" width="28.375" style="1" customWidth="1"/>
    <col min="12813" max="12813" width="8.625" style="1" customWidth="1"/>
    <col min="12814" max="12820" width="18.625" style="1" customWidth="1"/>
    <col min="12821" max="12821" width="2.125" style="1" customWidth="1"/>
    <col min="12822" max="12822" width="13.625" style="1" customWidth="1"/>
    <col min="12823" max="13066" width="9" style="1"/>
    <col min="13067" max="13067" width="1.875" style="1" customWidth="1"/>
    <col min="13068" max="13068" width="28.375" style="1" customWidth="1"/>
    <col min="13069" max="13069" width="8.625" style="1" customWidth="1"/>
    <col min="13070" max="13076" width="18.625" style="1" customWidth="1"/>
    <col min="13077" max="13077" width="2.125" style="1" customWidth="1"/>
    <col min="13078" max="13078" width="13.625" style="1" customWidth="1"/>
    <col min="13079" max="13322" width="9" style="1"/>
    <col min="13323" max="13323" width="1.875" style="1" customWidth="1"/>
    <col min="13324" max="13324" width="28.375" style="1" customWidth="1"/>
    <col min="13325" max="13325" width="8.625" style="1" customWidth="1"/>
    <col min="13326" max="13332" width="18.625" style="1" customWidth="1"/>
    <col min="13333" max="13333" width="2.125" style="1" customWidth="1"/>
    <col min="13334" max="13334" width="13.625" style="1" customWidth="1"/>
    <col min="13335" max="13578" width="9" style="1"/>
    <col min="13579" max="13579" width="1.875" style="1" customWidth="1"/>
    <col min="13580" max="13580" width="28.375" style="1" customWidth="1"/>
    <col min="13581" max="13581" width="8.625" style="1" customWidth="1"/>
    <col min="13582" max="13588" width="18.625" style="1" customWidth="1"/>
    <col min="13589" max="13589" width="2.125" style="1" customWidth="1"/>
    <col min="13590" max="13590" width="13.625" style="1" customWidth="1"/>
    <col min="13591" max="13834" width="9" style="1"/>
    <col min="13835" max="13835" width="1.875" style="1" customWidth="1"/>
    <col min="13836" max="13836" width="28.375" style="1" customWidth="1"/>
    <col min="13837" max="13837" width="8.625" style="1" customWidth="1"/>
    <col min="13838" max="13844" width="18.625" style="1" customWidth="1"/>
    <col min="13845" max="13845" width="2.125" style="1" customWidth="1"/>
    <col min="13846" max="13846" width="13.625" style="1" customWidth="1"/>
    <col min="13847" max="14090" width="9" style="1"/>
    <col min="14091" max="14091" width="1.875" style="1" customWidth="1"/>
    <col min="14092" max="14092" width="28.375" style="1" customWidth="1"/>
    <col min="14093" max="14093" width="8.625" style="1" customWidth="1"/>
    <col min="14094" max="14100" width="18.625" style="1" customWidth="1"/>
    <col min="14101" max="14101" width="2.125" style="1" customWidth="1"/>
    <col min="14102" max="14102" width="13.625" style="1" customWidth="1"/>
    <col min="14103" max="14346" width="9" style="1"/>
    <col min="14347" max="14347" width="1.875" style="1" customWidth="1"/>
    <col min="14348" max="14348" width="28.375" style="1" customWidth="1"/>
    <col min="14349" max="14349" width="8.625" style="1" customWidth="1"/>
    <col min="14350" max="14356" width="18.625" style="1" customWidth="1"/>
    <col min="14357" max="14357" width="2.125" style="1" customWidth="1"/>
    <col min="14358" max="14358" width="13.625" style="1" customWidth="1"/>
    <col min="14359" max="14602" width="9" style="1"/>
    <col min="14603" max="14603" width="1.875" style="1" customWidth="1"/>
    <col min="14604" max="14604" width="28.375" style="1" customWidth="1"/>
    <col min="14605" max="14605" width="8.625" style="1" customWidth="1"/>
    <col min="14606" max="14612" width="18.625" style="1" customWidth="1"/>
    <col min="14613" max="14613" width="2.125" style="1" customWidth="1"/>
    <col min="14614" max="14614" width="13.625" style="1" customWidth="1"/>
    <col min="14615" max="14858" width="9" style="1"/>
    <col min="14859" max="14859" width="1.875" style="1" customWidth="1"/>
    <col min="14860" max="14860" width="28.375" style="1" customWidth="1"/>
    <col min="14861" max="14861" width="8.625" style="1" customWidth="1"/>
    <col min="14862" max="14868" width="18.625" style="1" customWidth="1"/>
    <col min="14869" max="14869" width="2.125" style="1" customWidth="1"/>
    <col min="14870" max="14870" width="13.625" style="1" customWidth="1"/>
    <col min="14871" max="15114" width="9" style="1"/>
    <col min="15115" max="15115" width="1.875" style="1" customWidth="1"/>
    <col min="15116" max="15116" width="28.375" style="1" customWidth="1"/>
    <col min="15117" max="15117" width="8.625" style="1" customWidth="1"/>
    <col min="15118" max="15124" width="18.625" style="1" customWidth="1"/>
    <col min="15125" max="15125" width="2.125" style="1" customWidth="1"/>
    <col min="15126" max="15126" width="13.625" style="1" customWidth="1"/>
    <col min="15127" max="15370" width="9" style="1"/>
    <col min="15371" max="15371" width="1.875" style="1" customWidth="1"/>
    <col min="15372" max="15372" width="28.375" style="1" customWidth="1"/>
    <col min="15373" max="15373" width="8.625" style="1" customWidth="1"/>
    <col min="15374" max="15380" width="18.625" style="1" customWidth="1"/>
    <col min="15381" max="15381" width="2.125" style="1" customWidth="1"/>
    <col min="15382" max="15382" width="13.625" style="1" customWidth="1"/>
    <col min="15383" max="15626" width="9" style="1"/>
    <col min="15627" max="15627" width="1.875" style="1" customWidth="1"/>
    <col min="15628" max="15628" width="28.375" style="1" customWidth="1"/>
    <col min="15629" max="15629" width="8.625" style="1" customWidth="1"/>
    <col min="15630" max="15636" width="18.625" style="1" customWidth="1"/>
    <col min="15637" max="15637" width="2.125" style="1" customWidth="1"/>
    <col min="15638" max="15638" width="13.625" style="1" customWidth="1"/>
    <col min="15639" max="15882" width="9" style="1"/>
    <col min="15883" max="15883" width="1.875" style="1" customWidth="1"/>
    <col min="15884" max="15884" width="28.375" style="1" customWidth="1"/>
    <col min="15885" max="15885" width="8.625" style="1" customWidth="1"/>
    <col min="15886" max="15892" width="18.625" style="1" customWidth="1"/>
    <col min="15893" max="15893" width="2.125" style="1" customWidth="1"/>
    <col min="15894" max="15894" width="13.625" style="1" customWidth="1"/>
    <col min="15895" max="16138" width="9" style="1"/>
    <col min="16139" max="16139" width="1.875" style="1" customWidth="1"/>
    <col min="16140" max="16140" width="28.375" style="1" customWidth="1"/>
    <col min="16141" max="16141" width="8.625" style="1" customWidth="1"/>
    <col min="16142" max="16148" width="18.625" style="1" customWidth="1"/>
    <col min="16149" max="16149" width="2.125" style="1" customWidth="1"/>
    <col min="16150" max="16150" width="13.625" style="1" customWidth="1"/>
    <col min="16151" max="16384" width="9" style="1"/>
  </cols>
  <sheetData>
    <row r="1" spans="2:26" ht="15" thickBot="1">
      <c r="C1" s="126"/>
      <c r="D1" s="126"/>
    </row>
    <row r="2" spans="2:26">
      <c r="B2" s="1386" t="s">
        <v>243</v>
      </c>
      <c r="C2" s="1142"/>
      <c r="D2" s="1389" t="s">
        <v>135</v>
      </c>
      <c r="E2" s="1390" t="s">
        <v>21</v>
      </c>
      <c r="F2" s="1390" t="s">
        <v>170</v>
      </c>
      <c r="G2" s="1393" t="s">
        <v>245</v>
      </c>
      <c r="H2" s="1395" t="s">
        <v>219</v>
      </c>
      <c r="I2" s="1396" t="s">
        <v>175</v>
      </c>
      <c r="J2" s="1397"/>
      <c r="K2" s="1397"/>
      <c r="L2" s="1211"/>
      <c r="M2" s="1211"/>
      <c r="N2" s="1211"/>
      <c r="O2" s="1211"/>
      <c r="P2" s="1211"/>
      <c r="Q2" s="1211"/>
      <c r="R2" s="1211"/>
      <c r="S2" s="1211"/>
      <c r="T2" s="1211"/>
      <c r="U2" s="1211"/>
      <c r="V2" s="1211"/>
      <c r="W2" s="1211"/>
      <c r="X2" s="1372"/>
      <c r="Y2" s="1378" t="s">
        <v>174</v>
      </c>
    </row>
    <row r="3" spans="2:26">
      <c r="B3" s="1230"/>
      <c r="C3" s="1143"/>
      <c r="D3" s="1136"/>
      <c r="E3" s="1136"/>
      <c r="F3" s="1136"/>
      <c r="G3" s="1394"/>
      <c r="H3" s="1136"/>
      <c r="I3" s="149" t="s">
        <v>181</v>
      </c>
      <c r="J3" s="278">
        <f>L3-2</f>
        <v>-2</v>
      </c>
      <c r="K3" s="278">
        <f>L3-1</f>
        <v>-1</v>
      </c>
      <c r="L3" s="138">
        <f>入力⑧乳牛増殖計画!G4</f>
        <v>0</v>
      </c>
      <c r="M3" s="138">
        <f>入力⑧乳牛増殖計画!H4</f>
        <v>1</v>
      </c>
      <c r="N3" s="138">
        <f>入力⑧乳牛増殖計画!I4</f>
        <v>2</v>
      </c>
      <c r="O3" s="138">
        <f>入力⑧乳牛増殖計画!J4</f>
        <v>3</v>
      </c>
      <c r="P3" s="160">
        <f>入力⑧乳牛増殖計画!K4</f>
        <v>4</v>
      </c>
      <c r="Q3" s="160">
        <f>入力⑧乳牛増殖計画!L4</f>
        <v>5</v>
      </c>
      <c r="R3" s="160">
        <f>入力⑧乳牛増殖計画!M4</f>
        <v>6</v>
      </c>
      <c r="S3" s="160">
        <f>入力⑧乳牛増殖計画!N4</f>
        <v>7</v>
      </c>
      <c r="T3" s="160">
        <f>入力⑧乳牛増殖計画!O4</f>
        <v>8</v>
      </c>
      <c r="U3" s="160">
        <f>入力⑧乳牛増殖計画!P4</f>
        <v>9</v>
      </c>
      <c r="V3" s="160">
        <f>入力⑧乳牛増殖計画!Q4</f>
        <v>10</v>
      </c>
      <c r="W3" s="160">
        <f>入力⑧乳牛増殖計画!R4</f>
        <v>11</v>
      </c>
      <c r="X3" s="160">
        <f>入力⑧乳牛増殖計画!S4</f>
        <v>12</v>
      </c>
      <c r="Y3" s="1379"/>
    </row>
    <row r="4" spans="2:26" ht="15" thickBot="1">
      <c r="B4" s="1230"/>
      <c r="C4" s="1143"/>
      <c r="D4" s="1136"/>
      <c r="E4" s="141" t="s">
        <v>112</v>
      </c>
      <c r="F4" s="141" t="s">
        <v>124</v>
      </c>
      <c r="G4" s="375" t="s">
        <v>124</v>
      </c>
      <c r="H4" s="141" t="s">
        <v>124</v>
      </c>
      <c r="I4" s="148" t="s">
        <v>112</v>
      </c>
      <c r="J4" s="141" t="s">
        <v>112</v>
      </c>
      <c r="K4" s="141" t="s">
        <v>112</v>
      </c>
      <c r="L4" s="141" t="s">
        <v>112</v>
      </c>
      <c r="M4" s="141" t="s">
        <v>112</v>
      </c>
      <c r="N4" s="141" t="s">
        <v>112</v>
      </c>
      <c r="O4" s="141" t="s">
        <v>112</v>
      </c>
      <c r="P4" s="161" t="s">
        <v>112</v>
      </c>
      <c r="Q4" s="161" t="s">
        <v>112</v>
      </c>
      <c r="R4" s="161" t="s">
        <v>112</v>
      </c>
      <c r="S4" s="161" t="s">
        <v>112</v>
      </c>
      <c r="T4" s="161" t="s">
        <v>112</v>
      </c>
      <c r="U4" s="161" t="s">
        <v>112</v>
      </c>
      <c r="V4" s="161" t="s">
        <v>112</v>
      </c>
      <c r="W4" s="161" t="s">
        <v>112</v>
      </c>
      <c r="X4" s="161" t="s">
        <v>112</v>
      </c>
      <c r="Y4" s="162" t="s">
        <v>112</v>
      </c>
    </row>
    <row r="5" spans="2:26" ht="24" customHeight="1">
      <c r="B5" s="1195" t="s">
        <v>177</v>
      </c>
      <c r="C5" s="371">
        <v>1</v>
      </c>
      <c r="D5" s="136"/>
      <c r="E5" s="252"/>
      <c r="F5" s="137"/>
      <c r="G5" s="258"/>
      <c r="H5" s="137"/>
      <c r="I5" s="231">
        <f>IF(F5="",0,(E5-0.0001)/F5)</f>
        <v>0</v>
      </c>
      <c r="J5" s="231">
        <f>IF(J$3-$G5&lt;0,0,IF(J$3-$G5+1&lt;=$H5,$I5,0))</f>
        <v>0</v>
      </c>
      <c r="K5" s="231">
        <f t="shared" ref="K5:X20" si="0">IF(K$3-$G5&lt;0,0,IF(K$3-$G5+1&lt;=$H5,$I5,0))</f>
        <v>0</v>
      </c>
      <c r="L5" s="231">
        <f t="shared" si="0"/>
        <v>0</v>
      </c>
      <c r="M5" s="231">
        <f t="shared" si="0"/>
        <v>0</v>
      </c>
      <c r="N5" s="231">
        <f t="shared" si="0"/>
        <v>0</v>
      </c>
      <c r="O5" s="231">
        <f t="shared" si="0"/>
        <v>0</v>
      </c>
      <c r="P5" s="232">
        <f t="shared" si="0"/>
        <v>0</v>
      </c>
      <c r="Q5" s="232">
        <f t="shared" si="0"/>
        <v>0</v>
      </c>
      <c r="R5" s="232">
        <f t="shared" si="0"/>
        <v>0</v>
      </c>
      <c r="S5" s="232">
        <f t="shared" si="0"/>
        <v>0</v>
      </c>
      <c r="T5" s="232">
        <f t="shared" si="0"/>
        <v>0</v>
      </c>
      <c r="U5" s="232">
        <f t="shared" si="0"/>
        <v>0</v>
      </c>
      <c r="V5" s="232">
        <f t="shared" si="0"/>
        <v>0</v>
      </c>
      <c r="W5" s="232">
        <f t="shared" si="0"/>
        <v>0</v>
      </c>
      <c r="X5" s="232">
        <f t="shared" si="0"/>
        <v>0</v>
      </c>
      <c r="Y5" s="233">
        <f>E5-I5*H5</f>
        <v>0</v>
      </c>
    </row>
    <row r="6" spans="2:26" ht="24" customHeight="1">
      <c r="B6" s="1196"/>
      <c r="C6" s="372">
        <v>2</v>
      </c>
      <c r="D6" s="128"/>
      <c r="E6" s="253"/>
      <c r="F6" s="129"/>
      <c r="G6" s="259"/>
      <c r="H6" s="129"/>
      <c r="I6" s="234">
        <f t="shared" ref="I6:I44" si="1">IF(F6="",0,(E6-0.0001)/F6)</f>
        <v>0</v>
      </c>
      <c r="J6" s="234">
        <f t="shared" ref="J6:U40" si="2">IF(J$3-$G6&lt;0,0,IF(J$3-$G6+1&lt;=$H6,$I6,0))</f>
        <v>0</v>
      </c>
      <c r="K6" s="234">
        <f t="shared" si="0"/>
        <v>0</v>
      </c>
      <c r="L6" s="234">
        <f t="shared" si="0"/>
        <v>0</v>
      </c>
      <c r="M6" s="234">
        <f t="shared" si="0"/>
        <v>0</v>
      </c>
      <c r="N6" s="234">
        <f t="shared" si="0"/>
        <v>0</v>
      </c>
      <c r="O6" s="234">
        <f t="shared" si="0"/>
        <v>0</v>
      </c>
      <c r="P6" s="235">
        <f t="shared" si="0"/>
        <v>0</v>
      </c>
      <c r="Q6" s="235">
        <f t="shared" si="0"/>
        <v>0</v>
      </c>
      <c r="R6" s="235">
        <f t="shared" si="0"/>
        <v>0</v>
      </c>
      <c r="S6" s="235">
        <f t="shared" si="0"/>
        <v>0</v>
      </c>
      <c r="T6" s="235">
        <f t="shared" si="0"/>
        <v>0</v>
      </c>
      <c r="U6" s="235">
        <f t="shared" si="0"/>
        <v>0</v>
      </c>
      <c r="V6" s="235">
        <f t="shared" si="0"/>
        <v>0</v>
      </c>
      <c r="W6" s="235">
        <f t="shared" si="0"/>
        <v>0</v>
      </c>
      <c r="X6" s="235">
        <f t="shared" si="0"/>
        <v>0</v>
      </c>
      <c r="Y6" s="236">
        <f t="shared" ref="Y6:Y44" si="3">E6-I6*H6</f>
        <v>0</v>
      </c>
    </row>
    <row r="7" spans="2:26" ht="24" customHeight="1">
      <c r="B7" s="1196"/>
      <c r="C7" s="372">
        <v>3</v>
      </c>
      <c r="D7" s="128"/>
      <c r="E7" s="253"/>
      <c r="F7" s="129"/>
      <c r="G7" s="259"/>
      <c r="H7" s="129"/>
      <c r="I7" s="234">
        <f t="shared" si="1"/>
        <v>0</v>
      </c>
      <c r="J7" s="234">
        <f t="shared" si="2"/>
        <v>0</v>
      </c>
      <c r="K7" s="234">
        <f t="shared" si="0"/>
        <v>0</v>
      </c>
      <c r="L7" s="234">
        <f t="shared" si="0"/>
        <v>0</v>
      </c>
      <c r="M7" s="234">
        <f t="shared" si="0"/>
        <v>0</v>
      </c>
      <c r="N7" s="234">
        <f t="shared" si="0"/>
        <v>0</v>
      </c>
      <c r="O7" s="234">
        <f t="shared" si="0"/>
        <v>0</v>
      </c>
      <c r="P7" s="235">
        <f t="shared" si="0"/>
        <v>0</v>
      </c>
      <c r="Q7" s="235">
        <f t="shared" si="0"/>
        <v>0</v>
      </c>
      <c r="R7" s="235">
        <f t="shared" si="0"/>
        <v>0</v>
      </c>
      <c r="S7" s="235">
        <f t="shared" si="0"/>
        <v>0</v>
      </c>
      <c r="T7" s="235">
        <f t="shared" si="0"/>
        <v>0</v>
      </c>
      <c r="U7" s="235">
        <f t="shared" si="0"/>
        <v>0</v>
      </c>
      <c r="V7" s="235">
        <f t="shared" si="0"/>
        <v>0</v>
      </c>
      <c r="W7" s="235">
        <f t="shared" si="0"/>
        <v>0</v>
      </c>
      <c r="X7" s="235">
        <f t="shared" si="0"/>
        <v>0</v>
      </c>
      <c r="Y7" s="236">
        <f t="shared" si="3"/>
        <v>0</v>
      </c>
    </row>
    <row r="8" spans="2:26" ht="24" customHeight="1">
      <c r="B8" s="1196"/>
      <c r="C8" s="372">
        <v>4</v>
      </c>
      <c r="D8" s="128"/>
      <c r="E8" s="253"/>
      <c r="F8" s="129"/>
      <c r="G8" s="259"/>
      <c r="H8" s="129"/>
      <c r="I8" s="234">
        <f t="shared" si="1"/>
        <v>0</v>
      </c>
      <c r="J8" s="234">
        <f t="shared" si="2"/>
        <v>0</v>
      </c>
      <c r="K8" s="234">
        <f t="shared" si="0"/>
        <v>0</v>
      </c>
      <c r="L8" s="234">
        <f t="shared" si="0"/>
        <v>0</v>
      </c>
      <c r="M8" s="234">
        <f t="shared" si="0"/>
        <v>0</v>
      </c>
      <c r="N8" s="234">
        <f t="shared" si="0"/>
        <v>0</v>
      </c>
      <c r="O8" s="234">
        <f t="shared" si="0"/>
        <v>0</v>
      </c>
      <c r="P8" s="235">
        <f t="shared" si="0"/>
        <v>0</v>
      </c>
      <c r="Q8" s="235">
        <f t="shared" si="0"/>
        <v>0</v>
      </c>
      <c r="R8" s="235">
        <f t="shared" si="0"/>
        <v>0</v>
      </c>
      <c r="S8" s="235">
        <f t="shared" si="0"/>
        <v>0</v>
      </c>
      <c r="T8" s="235">
        <f t="shared" si="0"/>
        <v>0</v>
      </c>
      <c r="U8" s="235">
        <f t="shared" si="0"/>
        <v>0</v>
      </c>
      <c r="V8" s="235">
        <f t="shared" si="0"/>
        <v>0</v>
      </c>
      <c r="W8" s="235">
        <f t="shared" si="0"/>
        <v>0</v>
      </c>
      <c r="X8" s="235">
        <f t="shared" si="0"/>
        <v>0</v>
      </c>
      <c r="Y8" s="236">
        <f t="shared" si="3"/>
        <v>0</v>
      </c>
    </row>
    <row r="9" spans="2:26" ht="24" customHeight="1">
      <c r="B9" s="1196"/>
      <c r="C9" s="372">
        <v>5</v>
      </c>
      <c r="D9" s="128"/>
      <c r="E9" s="253"/>
      <c r="F9" s="129"/>
      <c r="G9" s="259"/>
      <c r="H9" s="129"/>
      <c r="I9" s="234">
        <f t="shared" si="1"/>
        <v>0</v>
      </c>
      <c r="J9" s="234">
        <f t="shared" si="2"/>
        <v>0</v>
      </c>
      <c r="K9" s="234">
        <f t="shared" si="0"/>
        <v>0</v>
      </c>
      <c r="L9" s="234">
        <f t="shared" si="0"/>
        <v>0</v>
      </c>
      <c r="M9" s="234">
        <f t="shared" si="0"/>
        <v>0</v>
      </c>
      <c r="N9" s="234">
        <f t="shared" si="0"/>
        <v>0</v>
      </c>
      <c r="O9" s="234">
        <f t="shared" si="0"/>
        <v>0</v>
      </c>
      <c r="P9" s="235">
        <f t="shared" si="0"/>
        <v>0</v>
      </c>
      <c r="Q9" s="235">
        <f t="shared" si="0"/>
        <v>0</v>
      </c>
      <c r="R9" s="235">
        <f t="shared" si="0"/>
        <v>0</v>
      </c>
      <c r="S9" s="235">
        <f t="shared" si="0"/>
        <v>0</v>
      </c>
      <c r="T9" s="235">
        <f t="shared" si="0"/>
        <v>0</v>
      </c>
      <c r="U9" s="235">
        <f t="shared" si="0"/>
        <v>0</v>
      </c>
      <c r="V9" s="235">
        <f t="shared" si="0"/>
        <v>0</v>
      </c>
      <c r="W9" s="235">
        <f t="shared" si="0"/>
        <v>0</v>
      </c>
      <c r="X9" s="235">
        <f t="shared" si="0"/>
        <v>0</v>
      </c>
      <c r="Y9" s="236">
        <f t="shared" si="3"/>
        <v>0</v>
      </c>
      <c r="Z9" s="130"/>
    </row>
    <row r="10" spans="2:26" ht="24" customHeight="1">
      <c r="B10" s="1196"/>
      <c r="C10" s="372">
        <v>6</v>
      </c>
      <c r="D10" s="128"/>
      <c r="E10" s="253"/>
      <c r="F10" s="129"/>
      <c r="G10" s="259"/>
      <c r="H10" s="129"/>
      <c r="I10" s="234">
        <f t="shared" si="1"/>
        <v>0</v>
      </c>
      <c r="J10" s="234">
        <f t="shared" si="2"/>
        <v>0</v>
      </c>
      <c r="K10" s="234">
        <f t="shared" si="0"/>
        <v>0</v>
      </c>
      <c r="L10" s="234">
        <f t="shared" si="0"/>
        <v>0</v>
      </c>
      <c r="M10" s="234">
        <f t="shared" si="0"/>
        <v>0</v>
      </c>
      <c r="N10" s="234">
        <f t="shared" si="0"/>
        <v>0</v>
      </c>
      <c r="O10" s="234">
        <f t="shared" si="0"/>
        <v>0</v>
      </c>
      <c r="P10" s="235">
        <f t="shared" si="0"/>
        <v>0</v>
      </c>
      <c r="Q10" s="235">
        <f t="shared" si="0"/>
        <v>0</v>
      </c>
      <c r="R10" s="235">
        <f t="shared" si="0"/>
        <v>0</v>
      </c>
      <c r="S10" s="235">
        <f t="shared" si="0"/>
        <v>0</v>
      </c>
      <c r="T10" s="235">
        <f t="shared" si="0"/>
        <v>0</v>
      </c>
      <c r="U10" s="235">
        <f t="shared" si="0"/>
        <v>0</v>
      </c>
      <c r="V10" s="235">
        <f t="shared" si="0"/>
        <v>0</v>
      </c>
      <c r="W10" s="235">
        <f t="shared" si="0"/>
        <v>0</v>
      </c>
      <c r="X10" s="235">
        <f t="shared" si="0"/>
        <v>0</v>
      </c>
      <c r="Y10" s="236">
        <f t="shared" si="3"/>
        <v>0</v>
      </c>
      <c r="Z10" s="130"/>
    </row>
    <row r="11" spans="2:26" ht="24" customHeight="1">
      <c r="B11" s="1196"/>
      <c r="C11" s="372">
        <v>7</v>
      </c>
      <c r="D11" s="128"/>
      <c r="E11" s="253"/>
      <c r="F11" s="129"/>
      <c r="G11" s="259"/>
      <c r="H11" s="129"/>
      <c r="I11" s="234">
        <f t="shared" si="1"/>
        <v>0</v>
      </c>
      <c r="J11" s="234">
        <f t="shared" si="2"/>
        <v>0</v>
      </c>
      <c r="K11" s="234">
        <f t="shared" si="0"/>
        <v>0</v>
      </c>
      <c r="L11" s="234">
        <f t="shared" si="0"/>
        <v>0</v>
      </c>
      <c r="M11" s="234">
        <f t="shared" si="0"/>
        <v>0</v>
      </c>
      <c r="N11" s="234">
        <f t="shared" si="0"/>
        <v>0</v>
      </c>
      <c r="O11" s="234">
        <f t="shared" si="0"/>
        <v>0</v>
      </c>
      <c r="P11" s="235">
        <f t="shared" si="0"/>
        <v>0</v>
      </c>
      <c r="Q11" s="235">
        <f t="shared" si="0"/>
        <v>0</v>
      </c>
      <c r="R11" s="235">
        <f t="shared" si="0"/>
        <v>0</v>
      </c>
      <c r="S11" s="235">
        <f t="shared" si="0"/>
        <v>0</v>
      </c>
      <c r="T11" s="235">
        <f t="shared" si="0"/>
        <v>0</v>
      </c>
      <c r="U11" s="235">
        <f t="shared" si="0"/>
        <v>0</v>
      </c>
      <c r="V11" s="235">
        <f t="shared" si="0"/>
        <v>0</v>
      </c>
      <c r="W11" s="235">
        <f t="shared" si="0"/>
        <v>0</v>
      </c>
      <c r="X11" s="235">
        <f t="shared" si="0"/>
        <v>0</v>
      </c>
      <c r="Y11" s="236">
        <f t="shared" si="3"/>
        <v>0</v>
      </c>
      <c r="Z11" s="130"/>
    </row>
    <row r="12" spans="2:26" ht="24" customHeight="1">
      <c r="B12" s="1196"/>
      <c r="C12" s="372">
        <v>8</v>
      </c>
      <c r="D12" s="128"/>
      <c r="E12" s="253"/>
      <c r="F12" s="129"/>
      <c r="G12" s="259"/>
      <c r="H12" s="129"/>
      <c r="I12" s="234">
        <f t="shared" si="1"/>
        <v>0</v>
      </c>
      <c r="J12" s="234">
        <f t="shared" si="2"/>
        <v>0</v>
      </c>
      <c r="K12" s="234">
        <f t="shared" si="0"/>
        <v>0</v>
      </c>
      <c r="L12" s="234">
        <f t="shared" si="0"/>
        <v>0</v>
      </c>
      <c r="M12" s="234">
        <f t="shared" si="0"/>
        <v>0</v>
      </c>
      <c r="N12" s="234">
        <f t="shared" si="0"/>
        <v>0</v>
      </c>
      <c r="O12" s="234">
        <f t="shared" si="0"/>
        <v>0</v>
      </c>
      <c r="P12" s="235">
        <f t="shared" si="0"/>
        <v>0</v>
      </c>
      <c r="Q12" s="235">
        <f t="shared" si="0"/>
        <v>0</v>
      </c>
      <c r="R12" s="235">
        <f t="shared" si="0"/>
        <v>0</v>
      </c>
      <c r="S12" s="235">
        <f t="shared" si="0"/>
        <v>0</v>
      </c>
      <c r="T12" s="235">
        <f t="shared" si="0"/>
        <v>0</v>
      </c>
      <c r="U12" s="235">
        <f t="shared" si="0"/>
        <v>0</v>
      </c>
      <c r="V12" s="235">
        <f t="shared" si="0"/>
        <v>0</v>
      </c>
      <c r="W12" s="235">
        <f t="shared" si="0"/>
        <v>0</v>
      </c>
      <c r="X12" s="235">
        <f t="shared" si="0"/>
        <v>0</v>
      </c>
      <c r="Y12" s="236">
        <f t="shared" si="3"/>
        <v>0</v>
      </c>
      <c r="Z12" s="130"/>
    </row>
    <row r="13" spans="2:26" ht="24" customHeight="1">
      <c r="B13" s="1196"/>
      <c r="C13" s="372">
        <v>9</v>
      </c>
      <c r="D13" s="128"/>
      <c r="E13" s="253"/>
      <c r="F13" s="129"/>
      <c r="G13" s="259"/>
      <c r="H13" s="129"/>
      <c r="I13" s="234">
        <f t="shared" si="1"/>
        <v>0</v>
      </c>
      <c r="J13" s="234">
        <f t="shared" si="2"/>
        <v>0</v>
      </c>
      <c r="K13" s="234">
        <f t="shared" si="0"/>
        <v>0</v>
      </c>
      <c r="L13" s="234">
        <f t="shared" si="0"/>
        <v>0</v>
      </c>
      <c r="M13" s="234">
        <f t="shared" si="0"/>
        <v>0</v>
      </c>
      <c r="N13" s="234">
        <f t="shared" si="0"/>
        <v>0</v>
      </c>
      <c r="O13" s="234">
        <f t="shared" si="0"/>
        <v>0</v>
      </c>
      <c r="P13" s="235">
        <f t="shared" si="0"/>
        <v>0</v>
      </c>
      <c r="Q13" s="235">
        <f t="shared" si="0"/>
        <v>0</v>
      </c>
      <c r="R13" s="235">
        <f t="shared" si="0"/>
        <v>0</v>
      </c>
      <c r="S13" s="235">
        <f t="shared" si="0"/>
        <v>0</v>
      </c>
      <c r="T13" s="235">
        <f t="shared" si="0"/>
        <v>0</v>
      </c>
      <c r="U13" s="235">
        <f t="shared" si="0"/>
        <v>0</v>
      </c>
      <c r="V13" s="235">
        <f t="shared" si="0"/>
        <v>0</v>
      </c>
      <c r="W13" s="235">
        <f t="shared" si="0"/>
        <v>0</v>
      </c>
      <c r="X13" s="235">
        <f t="shared" si="0"/>
        <v>0</v>
      </c>
      <c r="Y13" s="236">
        <f t="shared" si="3"/>
        <v>0</v>
      </c>
      <c r="Z13" s="130"/>
    </row>
    <row r="14" spans="2:26" ht="24" customHeight="1" thickBot="1">
      <c r="B14" s="1196"/>
      <c r="C14" s="133">
        <v>10</v>
      </c>
      <c r="D14" s="146"/>
      <c r="E14" s="254"/>
      <c r="F14" s="135"/>
      <c r="G14" s="260"/>
      <c r="H14" s="135"/>
      <c r="I14" s="237">
        <f t="shared" si="1"/>
        <v>0</v>
      </c>
      <c r="J14" s="237">
        <f t="shared" si="2"/>
        <v>0</v>
      </c>
      <c r="K14" s="237">
        <f t="shared" si="0"/>
        <v>0</v>
      </c>
      <c r="L14" s="237">
        <f t="shared" si="0"/>
        <v>0</v>
      </c>
      <c r="M14" s="237">
        <f t="shared" si="0"/>
        <v>0</v>
      </c>
      <c r="N14" s="237">
        <f t="shared" si="0"/>
        <v>0</v>
      </c>
      <c r="O14" s="237">
        <f t="shared" si="0"/>
        <v>0</v>
      </c>
      <c r="P14" s="238">
        <f t="shared" si="0"/>
        <v>0</v>
      </c>
      <c r="Q14" s="238">
        <f t="shared" si="0"/>
        <v>0</v>
      </c>
      <c r="R14" s="238">
        <f t="shared" si="0"/>
        <v>0</v>
      </c>
      <c r="S14" s="238">
        <f t="shared" si="0"/>
        <v>0</v>
      </c>
      <c r="T14" s="238">
        <f t="shared" si="0"/>
        <v>0</v>
      </c>
      <c r="U14" s="238">
        <f t="shared" si="0"/>
        <v>0</v>
      </c>
      <c r="V14" s="238">
        <f t="shared" si="0"/>
        <v>0</v>
      </c>
      <c r="W14" s="238">
        <f t="shared" si="0"/>
        <v>0</v>
      </c>
      <c r="X14" s="238">
        <f t="shared" si="0"/>
        <v>0</v>
      </c>
      <c r="Y14" s="239">
        <f t="shared" si="3"/>
        <v>0</v>
      </c>
      <c r="Z14" s="130"/>
    </row>
    <row r="15" spans="2:26" ht="24" customHeight="1">
      <c r="B15" s="1385" t="s">
        <v>178</v>
      </c>
      <c r="C15" s="371">
        <v>11</v>
      </c>
      <c r="D15" s="136"/>
      <c r="E15" s="252"/>
      <c r="F15" s="137"/>
      <c r="G15" s="258"/>
      <c r="H15" s="137"/>
      <c r="I15" s="231">
        <f t="shared" si="1"/>
        <v>0</v>
      </c>
      <c r="J15" s="231">
        <f t="shared" si="2"/>
        <v>0</v>
      </c>
      <c r="K15" s="231">
        <f t="shared" si="0"/>
        <v>0</v>
      </c>
      <c r="L15" s="231">
        <f t="shared" si="0"/>
        <v>0</v>
      </c>
      <c r="M15" s="231">
        <f t="shared" si="0"/>
        <v>0</v>
      </c>
      <c r="N15" s="231">
        <f t="shared" si="0"/>
        <v>0</v>
      </c>
      <c r="O15" s="231">
        <f t="shared" si="0"/>
        <v>0</v>
      </c>
      <c r="P15" s="232">
        <f t="shared" si="0"/>
        <v>0</v>
      </c>
      <c r="Q15" s="232">
        <f t="shared" si="0"/>
        <v>0</v>
      </c>
      <c r="R15" s="232">
        <f t="shared" si="0"/>
        <v>0</v>
      </c>
      <c r="S15" s="232">
        <f t="shared" si="0"/>
        <v>0</v>
      </c>
      <c r="T15" s="232">
        <f t="shared" si="0"/>
        <v>0</v>
      </c>
      <c r="U15" s="232">
        <f t="shared" si="0"/>
        <v>0</v>
      </c>
      <c r="V15" s="232">
        <f t="shared" si="0"/>
        <v>0</v>
      </c>
      <c r="W15" s="232">
        <f t="shared" si="0"/>
        <v>0</v>
      </c>
      <c r="X15" s="232">
        <f t="shared" si="0"/>
        <v>0</v>
      </c>
      <c r="Y15" s="233">
        <f t="shared" si="3"/>
        <v>0</v>
      </c>
    </row>
    <row r="16" spans="2:26" ht="24" customHeight="1">
      <c r="B16" s="1196"/>
      <c r="C16" s="372">
        <v>12</v>
      </c>
      <c r="D16" s="128"/>
      <c r="E16" s="253"/>
      <c r="F16" s="131"/>
      <c r="G16" s="194"/>
      <c r="H16" s="131"/>
      <c r="I16" s="240">
        <f t="shared" si="1"/>
        <v>0</v>
      </c>
      <c r="J16" s="240">
        <f t="shared" si="2"/>
        <v>0</v>
      </c>
      <c r="K16" s="240">
        <f t="shared" si="0"/>
        <v>0</v>
      </c>
      <c r="L16" s="234">
        <f t="shared" si="0"/>
        <v>0</v>
      </c>
      <c r="M16" s="234">
        <f t="shared" si="0"/>
        <v>0</v>
      </c>
      <c r="N16" s="234">
        <f t="shared" si="0"/>
        <v>0</v>
      </c>
      <c r="O16" s="234">
        <f t="shared" si="0"/>
        <v>0</v>
      </c>
      <c r="P16" s="235">
        <f t="shared" si="0"/>
        <v>0</v>
      </c>
      <c r="Q16" s="235">
        <f t="shared" si="0"/>
        <v>0</v>
      </c>
      <c r="R16" s="235">
        <f t="shared" si="0"/>
        <v>0</v>
      </c>
      <c r="S16" s="235">
        <f t="shared" si="0"/>
        <v>0</v>
      </c>
      <c r="T16" s="235">
        <f t="shared" si="0"/>
        <v>0</v>
      </c>
      <c r="U16" s="235">
        <f t="shared" si="0"/>
        <v>0</v>
      </c>
      <c r="V16" s="235">
        <f t="shared" si="0"/>
        <v>0</v>
      </c>
      <c r="W16" s="235">
        <f t="shared" si="0"/>
        <v>0</v>
      </c>
      <c r="X16" s="235">
        <f t="shared" si="0"/>
        <v>0</v>
      </c>
      <c r="Y16" s="236">
        <f t="shared" si="3"/>
        <v>0</v>
      </c>
    </row>
    <row r="17" spans="2:26" ht="24" customHeight="1">
      <c r="B17" s="1196"/>
      <c r="C17" s="372">
        <v>13</v>
      </c>
      <c r="D17" s="132"/>
      <c r="E17" s="253"/>
      <c r="F17" s="131"/>
      <c r="G17" s="194"/>
      <c r="H17" s="131"/>
      <c r="I17" s="240">
        <f t="shared" si="1"/>
        <v>0</v>
      </c>
      <c r="J17" s="240">
        <f t="shared" si="2"/>
        <v>0</v>
      </c>
      <c r="K17" s="240">
        <f t="shared" si="0"/>
        <v>0</v>
      </c>
      <c r="L17" s="234">
        <f t="shared" si="0"/>
        <v>0</v>
      </c>
      <c r="M17" s="234">
        <f t="shared" si="0"/>
        <v>0</v>
      </c>
      <c r="N17" s="234">
        <f t="shared" si="0"/>
        <v>0</v>
      </c>
      <c r="O17" s="234">
        <f t="shared" si="0"/>
        <v>0</v>
      </c>
      <c r="P17" s="235">
        <f t="shared" si="0"/>
        <v>0</v>
      </c>
      <c r="Q17" s="235">
        <f t="shared" si="0"/>
        <v>0</v>
      </c>
      <c r="R17" s="235">
        <f t="shared" si="0"/>
        <v>0</v>
      </c>
      <c r="S17" s="235">
        <f t="shared" si="0"/>
        <v>0</v>
      </c>
      <c r="T17" s="235">
        <f t="shared" si="0"/>
        <v>0</v>
      </c>
      <c r="U17" s="235">
        <f t="shared" si="0"/>
        <v>0</v>
      </c>
      <c r="V17" s="235">
        <f t="shared" si="0"/>
        <v>0</v>
      </c>
      <c r="W17" s="235">
        <f t="shared" si="0"/>
        <v>0</v>
      </c>
      <c r="X17" s="235">
        <f t="shared" si="0"/>
        <v>0</v>
      </c>
      <c r="Y17" s="236">
        <f t="shared" si="3"/>
        <v>0</v>
      </c>
      <c r="Z17" s="130" t="s">
        <v>244</v>
      </c>
    </row>
    <row r="18" spans="2:26" ht="24" customHeight="1">
      <c r="B18" s="1196"/>
      <c r="C18" s="372">
        <v>14</v>
      </c>
      <c r="D18" s="128"/>
      <c r="E18" s="253"/>
      <c r="F18" s="131"/>
      <c r="G18" s="194"/>
      <c r="H18" s="131"/>
      <c r="I18" s="240">
        <f t="shared" si="1"/>
        <v>0</v>
      </c>
      <c r="J18" s="240">
        <f t="shared" si="2"/>
        <v>0</v>
      </c>
      <c r="K18" s="240">
        <f t="shared" si="0"/>
        <v>0</v>
      </c>
      <c r="L18" s="234">
        <f t="shared" si="0"/>
        <v>0</v>
      </c>
      <c r="M18" s="234">
        <f t="shared" si="0"/>
        <v>0</v>
      </c>
      <c r="N18" s="234">
        <f t="shared" si="0"/>
        <v>0</v>
      </c>
      <c r="O18" s="234">
        <f t="shared" si="0"/>
        <v>0</v>
      </c>
      <c r="P18" s="235">
        <f t="shared" si="0"/>
        <v>0</v>
      </c>
      <c r="Q18" s="235">
        <f t="shared" si="0"/>
        <v>0</v>
      </c>
      <c r="R18" s="235">
        <f t="shared" si="0"/>
        <v>0</v>
      </c>
      <c r="S18" s="235">
        <f t="shared" si="0"/>
        <v>0</v>
      </c>
      <c r="T18" s="235">
        <f t="shared" si="0"/>
        <v>0</v>
      </c>
      <c r="U18" s="235">
        <f t="shared" si="0"/>
        <v>0</v>
      </c>
      <c r="V18" s="235">
        <f t="shared" si="0"/>
        <v>0</v>
      </c>
      <c r="W18" s="235">
        <f t="shared" si="0"/>
        <v>0</v>
      </c>
      <c r="X18" s="235">
        <f t="shared" si="0"/>
        <v>0</v>
      </c>
      <c r="Y18" s="236">
        <f t="shared" si="3"/>
        <v>0</v>
      </c>
    </row>
    <row r="19" spans="2:26" ht="24" customHeight="1">
      <c r="B19" s="1196"/>
      <c r="C19" s="372">
        <v>15</v>
      </c>
      <c r="D19" s="128"/>
      <c r="E19" s="253"/>
      <c r="F19" s="131"/>
      <c r="G19" s="194"/>
      <c r="H19" s="131"/>
      <c r="I19" s="240">
        <f t="shared" si="1"/>
        <v>0</v>
      </c>
      <c r="J19" s="240">
        <f t="shared" si="2"/>
        <v>0</v>
      </c>
      <c r="K19" s="240">
        <f t="shared" si="0"/>
        <v>0</v>
      </c>
      <c r="L19" s="234">
        <f t="shared" si="0"/>
        <v>0</v>
      </c>
      <c r="M19" s="234">
        <f t="shared" si="0"/>
        <v>0</v>
      </c>
      <c r="N19" s="234">
        <f t="shared" si="0"/>
        <v>0</v>
      </c>
      <c r="O19" s="234">
        <f t="shared" si="0"/>
        <v>0</v>
      </c>
      <c r="P19" s="235">
        <f t="shared" si="0"/>
        <v>0</v>
      </c>
      <c r="Q19" s="235">
        <f t="shared" si="0"/>
        <v>0</v>
      </c>
      <c r="R19" s="235">
        <f t="shared" si="0"/>
        <v>0</v>
      </c>
      <c r="S19" s="235">
        <f t="shared" si="0"/>
        <v>0</v>
      </c>
      <c r="T19" s="235">
        <f t="shared" si="0"/>
        <v>0</v>
      </c>
      <c r="U19" s="235">
        <f t="shared" si="0"/>
        <v>0</v>
      </c>
      <c r="V19" s="235">
        <f t="shared" si="0"/>
        <v>0</v>
      </c>
      <c r="W19" s="235">
        <f t="shared" si="0"/>
        <v>0</v>
      </c>
      <c r="X19" s="235">
        <f t="shared" si="0"/>
        <v>0</v>
      </c>
      <c r="Y19" s="236">
        <f t="shared" si="3"/>
        <v>0</v>
      </c>
    </row>
    <row r="20" spans="2:26" ht="24" customHeight="1">
      <c r="B20" s="1196"/>
      <c r="C20" s="372">
        <v>16</v>
      </c>
      <c r="D20" s="128"/>
      <c r="E20" s="253"/>
      <c r="F20" s="131"/>
      <c r="G20" s="194"/>
      <c r="H20" s="131"/>
      <c r="I20" s="240">
        <f t="shared" si="1"/>
        <v>0</v>
      </c>
      <c r="J20" s="240">
        <f t="shared" si="2"/>
        <v>0</v>
      </c>
      <c r="K20" s="240">
        <f t="shared" si="0"/>
        <v>0</v>
      </c>
      <c r="L20" s="234">
        <f t="shared" si="0"/>
        <v>0</v>
      </c>
      <c r="M20" s="234">
        <f t="shared" si="0"/>
        <v>0</v>
      </c>
      <c r="N20" s="234">
        <f t="shared" si="0"/>
        <v>0</v>
      </c>
      <c r="O20" s="234">
        <f t="shared" si="0"/>
        <v>0</v>
      </c>
      <c r="P20" s="235">
        <f t="shared" si="0"/>
        <v>0</v>
      </c>
      <c r="Q20" s="235">
        <f t="shared" si="0"/>
        <v>0</v>
      </c>
      <c r="R20" s="235">
        <f t="shared" si="0"/>
        <v>0</v>
      </c>
      <c r="S20" s="235">
        <f t="shared" si="0"/>
        <v>0</v>
      </c>
      <c r="T20" s="235">
        <f t="shared" si="0"/>
        <v>0</v>
      </c>
      <c r="U20" s="235">
        <f t="shared" si="0"/>
        <v>0</v>
      </c>
      <c r="V20" s="235">
        <f t="shared" si="0"/>
        <v>0</v>
      </c>
      <c r="W20" s="235">
        <f t="shared" si="0"/>
        <v>0</v>
      </c>
      <c r="X20" s="235">
        <f t="shared" si="0"/>
        <v>0</v>
      </c>
      <c r="Y20" s="236">
        <f t="shared" si="3"/>
        <v>0</v>
      </c>
    </row>
    <row r="21" spans="2:26" ht="24" customHeight="1">
      <c r="B21" s="1196"/>
      <c r="C21" s="372">
        <v>17</v>
      </c>
      <c r="D21" s="128"/>
      <c r="E21" s="253"/>
      <c r="F21" s="131"/>
      <c r="G21" s="194"/>
      <c r="H21" s="131"/>
      <c r="I21" s="240">
        <f t="shared" si="1"/>
        <v>0</v>
      </c>
      <c r="J21" s="240">
        <f t="shared" si="2"/>
        <v>0</v>
      </c>
      <c r="K21" s="240">
        <f t="shared" si="2"/>
        <v>0</v>
      </c>
      <c r="L21" s="234">
        <f t="shared" si="2"/>
        <v>0</v>
      </c>
      <c r="M21" s="234">
        <f t="shared" si="2"/>
        <v>0</v>
      </c>
      <c r="N21" s="234">
        <f t="shared" si="2"/>
        <v>0</v>
      </c>
      <c r="O21" s="234">
        <f t="shared" si="2"/>
        <v>0</v>
      </c>
      <c r="P21" s="235">
        <f t="shared" si="2"/>
        <v>0</v>
      </c>
      <c r="Q21" s="235">
        <f t="shared" si="2"/>
        <v>0</v>
      </c>
      <c r="R21" s="235">
        <f t="shared" si="2"/>
        <v>0</v>
      </c>
      <c r="S21" s="235">
        <f t="shared" si="2"/>
        <v>0</v>
      </c>
      <c r="T21" s="235">
        <f t="shared" si="2"/>
        <v>0</v>
      </c>
      <c r="U21" s="235">
        <f t="shared" si="2"/>
        <v>0</v>
      </c>
      <c r="V21" s="235">
        <f t="shared" ref="V21:X40" si="4">IF(V$3-$G21&lt;0,0,IF(V$3-$G21+1&lt;=$H21,$I21,0))</f>
        <v>0</v>
      </c>
      <c r="W21" s="235">
        <f t="shared" si="4"/>
        <v>0</v>
      </c>
      <c r="X21" s="235">
        <f t="shared" si="4"/>
        <v>0</v>
      </c>
      <c r="Y21" s="236">
        <f t="shared" si="3"/>
        <v>0</v>
      </c>
    </row>
    <row r="22" spans="2:26" ht="24" customHeight="1">
      <c r="B22" s="1196"/>
      <c r="C22" s="372">
        <v>18</v>
      </c>
      <c r="D22" s="128"/>
      <c r="E22" s="253"/>
      <c r="F22" s="131"/>
      <c r="G22" s="194"/>
      <c r="H22" s="131"/>
      <c r="I22" s="240">
        <f t="shared" si="1"/>
        <v>0</v>
      </c>
      <c r="J22" s="240">
        <f t="shared" si="2"/>
        <v>0</v>
      </c>
      <c r="K22" s="240">
        <f t="shared" si="2"/>
        <v>0</v>
      </c>
      <c r="L22" s="234">
        <f t="shared" si="2"/>
        <v>0</v>
      </c>
      <c r="M22" s="234">
        <f t="shared" si="2"/>
        <v>0</v>
      </c>
      <c r="N22" s="234">
        <f t="shared" si="2"/>
        <v>0</v>
      </c>
      <c r="O22" s="234">
        <f t="shared" si="2"/>
        <v>0</v>
      </c>
      <c r="P22" s="235">
        <f t="shared" si="2"/>
        <v>0</v>
      </c>
      <c r="Q22" s="235">
        <f t="shared" si="2"/>
        <v>0</v>
      </c>
      <c r="R22" s="235">
        <f t="shared" si="2"/>
        <v>0</v>
      </c>
      <c r="S22" s="235">
        <f t="shared" si="2"/>
        <v>0</v>
      </c>
      <c r="T22" s="235">
        <f t="shared" si="2"/>
        <v>0</v>
      </c>
      <c r="U22" s="235">
        <f t="shared" si="2"/>
        <v>0</v>
      </c>
      <c r="V22" s="235">
        <f t="shared" si="4"/>
        <v>0</v>
      </c>
      <c r="W22" s="235">
        <f t="shared" si="4"/>
        <v>0</v>
      </c>
      <c r="X22" s="235">
        <f t="shared" si="4"/>
        <v>0</v>
      </c>
      <c r="Y22" s="236">
        <f t="shared" si="3"/>
        <v>0</v>
      </c>
    </row>
    <row r="23" spans="2:26" ht="24" customHeight="1">
      <c r="B23" s="1196"/>
      <c r="C23" s="372">
        <v>19</v>
      </c>
      <c r="D23" s="128"/>
      <c r="E23" s="253"/>
      <c r="F23" s="131"/>
      <c r="G23" s="194"/>
      <c r="H23" s="131"/>
      <c r="I23" s="240">
        <f t="shared" si="1"/>
        <v>0</v>
      </c>
      <c r="J23" s="240">
        <f t="shared" si="2"/>
        <v>0</v>
      </c>
      <c r="K23" s="240">
        <f t="shared" si="2"/>
        <v>0</v>
      </c>
      <c r="L23" s="234">
        <f t="shared" si="2"/>
        <v>0</v>
      </c>
      <c r="M23" s="234">
        <f t="shared" si="2"/>
        <v>0</v>
      </c>
      <c r="N23" s="234">
        <f t="shared" si="2"/>
        <v>0</v>
      </c>
      <c r="O23" s="234">
        <f t="shared" si="2"/>
        <v>0</v>
      </c>
      <c r="P23" s="235">
        <f t="shared" si="2"/>
        <v>0</v>
      </c>
      <c r="Q23" s="235">
        <f t="shared" si="2"/>
        <v>0</v>
      </c>
      <c r="R23" s="235">
        <f t="shared" si="2"/>
        <v>0</v>
      </c>
      <c r="S23" s="235">
        <f t="shared" si="2"/>
        <v>0</v>
      </c>
      <c r="T23" s="235">
        <f t="shared" si="2"/>
        <v>0</v>
      </c>
      <c r="U23" s="235">
        <f t="shared" si="2"/>
        <v>0</v>
      </c>
      <c r="V23" s="235">
        <f t="shared" si="4"/>
        <v>0</v>
      </c>
      <c r="W23" s="235">
        <f t="shared" si="4"/>
        <v>0</v>
      </c>
      <c r="X23" s="235">
        <f t="shared" si="4"/>
        <v>0</v>
      </c>
      <c r="Y23" s="236">
        <f t="shared" si="3"/>
        <v>0</v>
      </c>
    </row>
    <row r="24" spans="2:26" ht="24" customHeight="1" thickBot="1">
      <c r="B24" s="1196"/>
      <c r="C24" s="139">
        <v>20</v>
      </c>
      <c r="D24" s="144"/>
      <c r="E24" s="255"/>
      <c r="F24" s="155"/>
      <c r="G24" s="261"/>
      <c r="H24" s="155"/>
      <c r="I24" s="241">
        <f t="shared" si="1"/>
        <v>0</v>
      </c>
      <c r="J24" s="241">
        <f t="shared" si="2"/>
        <v>0</v>
      </c>
      <c r="K24" s="241">
        <f t="shared" si="2"/>
        <v>0</v>
      </c>
      <c r="L24" s="242">
        <f t="shared" si="2"/>
        <v>0</v>
      </c>
      <c r="M24" s="242">
        <f t="shared" si="2"/>
        <v>0</v>
      </c>
      <c r="N24" s="242">
        <f t="shared" si="2"/>
        <v>0</v>
      </c>
      <c r="O24" s="242">
        <f t="shared" si="2"/>
        <v>0</v>
      </c>
      <c r="P24" s="243">
        <f t="shared" si="2"/>
        <v>0</v>
      </c>
      <c r="Q24" s="243">
        <f t="shared" si="2"/>
        <v>0</v>
      </c>
      <c r="R24" s="243">
        <f t="shared" si="2"/>
        <v>0</v>
      </c>
      <c r="S24" s="243">
        <f t="shared" si="2"/>
        <v>0</v>
      </c>
      <c r="T24" s="243">
        <f t="shared" si="2"/>
        <v>0</v>
      </c>
      <c r="U24" s="243">
        <f t="shared" si="2"/>
        <v>0</v>
      </c>
      <c r="V24" s="243">
        <f t="shared" si="4"/>
        <v>0</v>
      </c>
      <c r="W24" s="243">
        <f t="shared" si="4"/>
        <v>0</v>
      </c>
      <c r="X24" s="243">
        <f t="shared" si="4"/>
        <v>0</v>
      </c>
      <c r="Y24" s="244">
        <f t="shared" si="3"/>
        <v>0</v>
      </c>
    </row>
    <row r="25" spans="2:26" ht="24" customHeight="1">
      <c r="B25" s="1195" t="s">
        <v>179</v>
      </c>
      <c r="C25" s="142">
        <v>21</v>
      </c>
      <c r="D25" s="143"/>
      <c r="E25" s="256"/>
      <c r="F25" s="154"/>
      <c r="G25" s="262"/>
      <c r="H25" s="154"/>
      <c r="I25" s="245">
        <f t="shared" si="1"/>
        <v>0</v>
      </c>
      <c r="J25" s="245">
        <f t="shared" si="2"/>
        <v>0</v>
      </c>
      <c r="K25" s="245">
        <f t="shared" si="2"/>
        <v>0</v>
      </c>
      <c r="L25" s="246">
        <f t="shared" si="2"/>
        <v>0</v>
      </c>
      <c r="M25" s="246">
        <f t="shared" si="2"/>
        <v>0</v>
      </c>
      <c r="N25" s="246">
        <f t="shared" si="2"/>
        <v>0</v>
      </c>
      <c r="O25" s="246">
        <f t="shared" si="2"/>
        <v>0</v>
      </c>
      <c r="P25" s="247">
        <f t="shared" si="2"/>
        <v>0</v>
      </c>
      <c r="Q25" s="247">
        <f t="shared" si="2"/>
        <v>0</v>
      </c>
      <c r="R25" s="247">
        <f t="shared" si="2"/>
        <v>0</v>
      </c>
      <c r="S25" s="247">
        <f t="shared" si="2"/>
        <v>0</v>
      </c>
      <c r="T25" s="247">
        <f t="shared" si="2"/>
        <v>0</v>
      </c>
      <c r="U25" s="247">
        <f t="shared" si="2"/>
        <v>0</v>
      </c>
      <c r="V25" s="247">
        <f t="shared" si="4"/>
        <v>0</v>
      </c>
      <c r="W25" s="247">
        <f t="shared" si="4"/>
        <v>0</v>
      </c>
      <c r="X25" s="247">
        <f t="shared" si="4"/>
        <v>0</v>
      </c>
      <c r="Y25" s="248">
        <f t="shared" si="3"/>
        <v>0</v>
      </c>
    </row>
    <row r="26" spans="2:26" ht="24" customHeight="1">
      <c r="B26" s="1387"/>
      <c r="C26" s="372">
        <v>22</v>
      </c>
      <c r="D26" s="128"/>
      <c r="E26" s="253"/>
      <c r="F26" s="131"/>
      <c r="G26" s="194"/>
      <c r="H26" s="131"/>
      <c r="I26" s="240">
        <f t="shared" si="1"/>
        <v>0</v>
      </c>
      <c r="J26" s="240">
        <f t="shared" si="2"/>
        <v>0</v>
      </c>
      <c r="K26" s="240">
        <f t="shared" si="2"/>
        <v>0</v>
      </c>
      <c r="L26" s="234">
        <f t="shared" si="2"/>
        <v>0</v>
      </c>
      <c r="M26" s="234">
        <f t="shared" si="2"/>
        <v>0</v>
      </c>
      <c r="N26" s="234">
        <f t="shared" si="2"/>
        <v>0</v>
      </c>
      <c r="O26" s="234">
        <f t="shared" si="2"/>
        <v>0</v>
      </c>
      <c r="P26" s="235">
        <f t="shared" si="2"/>
        <v>0</v>
      </c>
      <c r="Q26" s="235">
        <f t="shared" si="2"/>
        <v>0</v>
      </c>
      <c r="R26" s="235">
        <f t="shared" si="2"/>
        <v>0</v>
      </c>
      <c r="S26" s="235">
        <f t="shared" si="2"/>
        <v>0</v>
      </c>
      <c r="T26" s="235">
        <f t="shared" si="2"/>
        <v>0</v>
      </c>
      <c r="U26" s="235">
        <f t="shared" si="2"/>
        <v>0</v>
      </c>
      <c r="V26" s="235">
        <f t="shared" si="4"/>
        <v>0</v>
      </c>
      <c r="W26" s="235">
        <f t="shared" si="4"/>
        <v>0</v>
      </c>
      <c r="X26" s="235">
        <f t="shared" si="4"/>
        <v>0</v>
      </c>
      <c r="Y26" s="236">
        <f t="shared" si="3"/>
        <v>0</v>
      </c>
    </row>
    <row r="27" spans="2:26" ht="24" customHeight="1">
      <c r="B27" s="1387"/>
      <c r="C27" s="372">
        <v>23</v>
      </c>
      <c r="D27" s="128"/>
      <c r="E27" s="253"/>
      <c r="F27" s="131"/>
      <c r="G27" s="194"/>
      <c r="H27" s="131"/>
      <c r="I27" s="240">
        <f t="shared" si="1"/>
        <v>0</v>
      </c>
      <c r="J27" s="240">
        <f t="shared" si="2"/>
        <v>0</v>
      </c>
      <c r="K27" s="240">
        <f t="shared" si="2"/>
        <v>0</v>
      </c>
      <c r="L27" s="234">
        <f t="shared" si="2"/>
        <v>0</v>
      </c>
      <c r="M27" s="234">
        <f t="shared" si="2"/>
        <v>0</v>
      </c>
      <c r="N27" s="234">
        <f t="shared" si="2"/>
        <v>0</v>
      </c>
      <c r="O27" s="234">
        <f t="shared" si="2"/>
        <v>0</v>
      </c>
      <c r="P27" s="235">
        <f t="shared" si="2"/>
        <v>0</v>
      </c>
      <c r="Q27" s="235">
        <f t="shared" si="2"/>
        <v>0</v>
      </c>
      <c r="R27" s="235">
        <f t="shared" si="2"/>
        <v>0</v>
      </c>
      <c r="S27" s="235">
        <f t="shared" si="2"/>
        <v>0</v>
      </c>
      <c r="T27" s="235">
        <f t="shared" si="2"/>
        <v>0</v>
      </c>
      <c r="U27" s="235">
        <f t="shared" si="2"/>
        <v>0</v>
      </c>
      <c r="V27" s="235">
        <f t="shared" si="4"/>
        <v>0</v>
      </c>
      <c r="W27" s="235">
        <f t="shared" si="4"/>
        <v>0</v>
      </c>
      <c r="X27" s="235">
        <f t="shared" si="4"/>
        <v>0</v>
      </c>
      <c r="Y27" s="236">
        <f t="shared" si="3"/>
        <v>0</v>
      </c>
    </row>
    <row r="28" spans="2:26" ht="24" customHeight="1">
      <c r="B28" s="1387"/>
      <c r="C28" s="372">
        <v>24</v>
      </c>
      <c r="D28" s="128"/>
      <c r="E28" s="253"/>
      <c r="F28" s="131"/>
      <c r="G28" s="194"/>
      <c r="H28" s="131"/>
      <c r="I28" s="240">
        <f t="shared" si="1"/>
        <v>0</v>
      </c>
      <c r="J28" s="240">
        <f t="shared" si="2"/>
        <v>0</v>
      </c>
      <c r="K28" s="240">
        <f t="shared" si="2"/>
        <v>0</v>
      </c>
      <c r="L28" s="234">
        <f t="shared" si="2"/>
        <v>0</v>
      </c>
      <c r="M28" s="234">
        <f t="shared" si="2"/>
        <v>0</v>
      </c>
      <c r="N28" s="234">
        <f t="shared" si="2"/>
        <v>0</v>
      </c>
      <c r="O28" s="234">
        <f t="shared" si="2"/>
        <v>0</v>
      </c>
      <c r="P28" s="235">
        <f t="shared" si="2"/>
        <v>0</v>
      </c>
      <c r="Q28" s="235">
        <f t="shared" si="2"/>
        <v>0</v>
      </c>
      <c r="R28" s="235">
        <f t="shared" si="2"/>
        <v>0</v>
      </c>
      <c r="S28" s="235">
        <f t="shared" si="2"/>
        <v>0</v>
      </c>
      <c r="T28" s="235">
        <f t="shared" si="2"/>
        <v>0</v>
      </c>
      <c r="U28" s="235">
        <f t="shared" si="2"/>
        <v>0</v>
      </c>
      <c r="V28" s="235">
        <f t="shared" si="4"/>
        <v>0</v>
      </c>
      <c r="W28" s="235">
        <f t="shared" si="4"/>
        <v>0</v>
      </c>
      <c r="X28" s="235">
        <f t="shared" si="4"/>
        <v>0</v>
      </c>
      <c r="Y28" s="236">
        <f t="shared" si="3"/>
        <v>0</v>
      </c>
    </row>
    <row r="29" spans="2:26" ht="24" customHeight="1">
      <c r="B29" s="1387"/>
      <c r="C29" s="372">
        <v>25</v>
      </c>
      <c r="D29" s="128"/>
      <c r="E29" s="253"/>
      <c r="F29" s="131"/>
      <c r="G29" s="194"/>
      <c r="H29" s="131"/>
      <c r="I29" s="240">
        <f t="shared" si="1"/>
        <v>0</v>
      </c>
      <c r="J29" s="240">
        <f t="shared" si="2"/>
        <v>0</v>
      </c>
      <c r="K29" s="240">
        <f t="shared" si="2"/>
        <v>0</v>
      </c>
      <c r="L29" s="234">
        <f t="shared" si="2"/>
        <v>0</v>
      </c>
      <c r="M29" s="234">
        <f t="shared" si="2"/>
        <v>0</v>
      </c>
      <c r="N29" s="234">
        <f t="shared" si="2"/>
        <v>0</v>
      </c>
      <c r="O29" s="234">
        <f t="shared" si="2"/>
        <v>0</v>
      </c>
      <c r="P29" s="235">
        <f t="shared" si="2"/>
        <v>0</v>
      </c>
      <c r="Q29" s="235">
        <f t="shared" si="2"/>
        <v>0</v>
      </c>
      <c r="R29" s="235">
        <f t="shared" si="2"/>
        <v>0</v>
      </c>
      <c r="S29" s="235">
        <f t="shared" si="2"/>
        <v>0</v>
      </c>
      <c r="T29" s="235">
        <f t="shared" si="2"/>
        <v>0</v>
      </c>
      <c r="U29" s="235">
        <f t="shared" si="2"/>
        <v>0</v>
      </c>
      <c r="V29" s="235">
        <f t="shared" si="4"/>
        <v>0</v>
      </c>
      <c r="W29" s="235">
        <f t="shared" si="4"/>
        <v>0</v>
      </c>
      <c r="X29" s="235">
        <f t="shared" si="4"/>
        <v>0</v>
      </c>
      <c r="Y29" s="236">
        <f t="shared" si="3"/>
        <v>0</v>
      </c>
    </row>
    <row r="30" spans="2:26" ht="24" customHeight="1">
      <c r="B30" s="1387"/>
      <c r="C30" s="372">
        <v>26</v>
      </c>
      <c r="D30" s="128"/>
      <c r="E30" s="253"/>
      <c r="F30" s="131"/>
      <c r="G30" s="194"/>
      <c r="H30" s="131"/>
      <c r="I30" s="240">
        <f t="shared" si="1"/>
        <v>0</v>
      </c>
      <c r="J30" s="240">
        <f t="shared" si="2"/>
        <v>0</v>
      </c>
      <c r="K30" s="240">
        <f t="shared" si="2"/>
        <v>0</v>
      </c>
      <c r="L30" s="234">
        <f t="shared" si="2"/>
        <v>0</v>
      </c>
      <c r="M30" s="234">
        <f t="shared" si="2"/>
        <v>0</v>
      </c>
      <c r="N30" s="234">
        <f t="shared" si="2"/>
        <v>0</v>
      </c>
      <c r="O30" s="234">
        <f t="shared" si="2"/>
        <v>0</v>
      </c>
      <c r="P30" s="235">
        <f t="shared" si="2"/>
        <v>0</v>
      </c>
      <c r="Q30" s="235">
        <f t="shared" si="2"/>
        <v>0</v>
      </c>
      <c r="R30" s="235">
        <f t="shared" si="2"/>
        <v>0</v>
      </c>
      <c r="S30" s="235">
        <f t="shared" si="2"/>
        <v>0</v>
      </c>
      <c r="T30" s="235">
        <f t="shared" si="2"/>
        <v>0</v>
      </c>
      <c r="U30" s="235">
        <f t="shared" si="2"/>
        <v>0</v>
      </c>
      <c r="V30" s="235">
        <f t="shared" si="4"/>
        <v>0</v>
      </c>
      <c r="W30" s="235">
        <f t="shared" si="4"/>
        <v>0</v>
      </c>
      <c r="X30" s="235">
        <f t="shared" si="4"/>
        <v>0</v>
      </c>
      <c r="Y30" s="236">
        <f t="shared" si="3"/>
        <v>0</v>
      </c>
    </row>
    <row r="31" spans="2:26" ht="24" customHeight="1">
      <c r="B31" s="1387"/>
      <c r="C31" s="372">
        <v>27</v>
      </c>
      <c r="D31" s="128"/>
      <c r="E31" s="253"/>
      <c r="F31" s="131"/>
      <c r="G31" s="194"/>
      <c r="H31" s="131"/>
      <c r="I31" s="240">
        <f t="shared" si="1"/>
        <v>0</v>
      </c>
      <c r="J31" s="240">
        <f t="shared" si="2"/>
        <v>0</v>
      </c>
      <c r="K31" s="240">
        <f t="shared" si="2"/>
        <v>0</v>
      </c>
      <c r="L31" s="234">
        <f t="shared" si="2"/>
        <v>0</v>
      </c>
      <c r="M31" s="234">
        <f t="shared" si="2"/>
        <v>0</v>
      </c>
      <c r="N31" s="234">
        <f t="shared" si="2"/>
        <v>0</v>
      </c>
      <c r="O31" s="234">
        <f t="shared" si="2"/>
        <v>0</v>
      </c>
      <c r="P31" s="235">
        <f t="shared" si="2"/>
        <v>0</v>
      </c>
      <c r="Q31" s="235">
        <f t="shared" si="2"/>
        <v>0</v>
      </c>
      <c r="R31" s="235">
        <f t="shared" si="2"/>
        <v>0</v>
      </c>
      <c r="S31" s="235">
        <f t="shared" si="2"/>
        <v>0</v>
      </c>
      <c r="T31" s="235">
        <f t="shared" si="2"/>
        <v>0</v>
      </c>
      <c r="U31" s="235">
        <f t="shared" si="2"/>
        <v>0</v>
      </c>
      <c r="V31" s="235">
        <f t="shared" si="4"/>
        <v>0</v>
      </c>
      <c r="W31" s="235">
        <f t="shared" si="4"/>
        <v>0</v>
      </c>
      <c r="X31" s="235">
        <f t="shared" si="4"/>
        <v>0</v>
      </c>
      <c r="Y31" s="236">
        <f t="shared" si="3"/>
        <v>0</v>
      </c>
    </row>
    <row r="32" spans="2:26" ht="24" customHeight="1">
      <c r="B32" s="1387"/>
      <c r="C32" s="372">
        <v>28</v>
      </c>
      <c r="D32" s="128"/>
      <c r="E32" s="253"/>
      <c r="F32" s="131"/>
      <c r="G32" s="194"/>
      <c r="H32" s="131"/>
      <c r="I32" s="240">
        <f t="shared" si="1"/>
        <v>0</v>
      </c>
      <c r="J32" s="240">
        <f t="shared" si="2"/>
        <v>0</v>
      </c>
      <c r="K32" s="240">
        <f t="shared" si="2"/>
        <v>0</v>
      </c>
      <c r="L32" s="234">
        <f t="shared" si="2"/>
        <v>0</v>
      </c>
      <c r="M32" s="234">
        <f t="shared" si="2"/>
        <v>0</v>
      </c>
      <c r="N32" s="234">
        <f t="shared" si="2"/>
        <v>0</v>
      </c>
      <c r="O32" s="234">
        <f t="shared" si="2"/>
        <v>0</v>
      </c>
      <c r="P32" s="235">
        <f t="shared" si="2"/>
        <v>0</v>
      </c>
      <c r="Q32" s="235">
        <f t="shared" si="2"/>
        <v>0</v>
      </c>
      <c r="R32" s="235">
        <f t="shared" si="2"/>
        <v>0</v>
      </c>
      <c r="S32" s="235">
        <f t="shared" si="2"/>
        <v>0</v>
      </c>
      <c r="T32" s="235">
        <f t="shared" si="2"/>
        <v>0</v>
      </c>
      <c r="U32" s="235">
        <f t="shared" si="2"/>
        <v>0</v>
      </c>
      <c r="V32" s="235">
        <f t="shared" si="4"/>
        <v>0</v>
      </c>
      <c r="W32" s="235">
        <f t="shared" si="4"/>
        <v>0</v>
      </c>
      <c r="X32" s="235">
        <f t="shared" si="4"/>
        <v>0</v>
      </c>
      <c r="Y32" s="236">
        <f t="shared" si="3"/>
        <v>0</v>
      </c>
    </row>
    <row r="33" spans="2:25" ht="24" customHeight="1">
      <c r="B33" s="1387"/>
      <c r="C33" s="372">
        <v>29</v>
      </c>
      <c r="D33" s="132"/>
      <c r="E33" s="253"/>
      <c r="F33" s="131"/>
      <c r="G33" s="194"/>
      <c r="H33" s="131"/>
      <c r="I33" s="240">
        <f t="shared" si="1"/>
        <v>0</v>
      </c>
      <c r="J33" s="240">
        <f t="shared" si="2"/>
        <v>0</v>
      </c>
      <c r="K33" s="240">
        <f t="shared" si="2"/>
        <v>0</v>
      </c>
      <c r="L33" s="234">
        <f t="shared" si="2"/>
        <v>0</v>
      </c>
      <c r="M33" s="234">
        <f t="shared" si="2"/>
        <v>0</v>
      </c>
      <c r="N33" s="234">
        <f t="shared" si="2"/>
        <v>0</v>
      </c>
      <c r="O33" s="234">
        <f t="shared" si="2"/>
        <v>0</v>
      </c>
      <c r="P33" s="235">
        <f t="shared" si="2"/>
        <v>0</v>
      </c>
      <c r="Q33" s="235">
        <f t="shared" si="2"/>
        <v>0</v>
      </c>
      <c r="R33" s="235">
        <f t="shared" si="2"/>
        <v>0</v>
      </c>
      <c r="S33" s="235">
        <f t="shared" si="2"/>
        <v>0</v>
      </c>
      <c r="T33" s="235">
        <f t="shared" si="2"/>
        <v>0</v>
      </c>
      <c r="U33" s="235">
        <f t="shared" si="2"/>
        <v>0</v>
      </c>
      <c r="V33" s="235">
        <f t="shared" si="4"/>
        <v>0</v>
      </c>
      <c r="W33" s="235">
        <f t="shared" si="4"/>
        <v>0</v>
      </c>
      <c r="X33" s="235">
        <f t="shared" si="4"/>
        <v>0</v>
      </c>
      <c r="Y33" s="236">
        <f t="shared" si="3"/>
        <v>0</v>
      </c>
    </row>
    <row r="34" spans="2:25" ht="24" customHeight="1">
      <c r="B34" s="1387"/>
      <c r="C34" s="372">
        <v>30</v>
      </c>
      <c r="D34" s="134"/>
      <c r="E34" s="254"/>
      <c r="F34" s="135"/>
      <c r="G34" s="260"/>
      <c r="H34" s="135"/>
      <c r="I34" s="237">
        <f t="shared" si="1"/>
        <v>0</v>
      </c>
      <c r="J34" s="237">
        <f t="shared" si="2"/>
        <v>0</v>
      </c>
      <c r="K34" s="237">
        <f t="shared" si="2"/>
        <v>0</v>
      </c>
      <c r="L34" s="237">
        <f t="shared" si="2"/>
        <v>0</v>
      </c>
      <c r="M34" s="237">
        <f t="shared" si="2"/>
        <v>0</v>
      </c>
      <c r="N34" s="237">
        <f t="shared" si="2"/>
        <v>0</v>
      </c>
      <c r="O34" s="237">
        <f t="shared" si="2"/>
        <v>0</v>
      </c>
      <c r="P34" s="238">
        <f t="shared" si="2"/>
        <v>0</v>
      </c>
      <c r="Q34" s="238">
        <f t="shared" si="2"/>
        <v>0</v>
      </c>
      <c r="R34" s="238">
        <f t="shared" si="2"/>
        <v>0</v>
      </c>
      <c r="S34" s="238">
        <f t="shared" si="2"/>
        <v>0</v>
      </c>
      <c r="T34" s="238">
        <f t="shared" si="2"/>
        <v>0</v>
      </c>
      <c r="U34" s="238">
        <f t="shared" si="2"/>
        <v>0</v>
      </c>
      <c r="V34" s="238">
        <f t="shared" si="4"/>
        <v>0</v>
      </c>
      <c r="W34" s="238">
        <f t="shared" si="4"/>
        <v>0</v>
      </c>
      <c r="X34" s="238">
        <f t="shared" si="4"/>
        <v>0</v>
      </c>
      <c r="Y34" s="239">
        <f t="shared" si="3"/>
        <v>0</v>
      </c>
    </row>
    <row r="35" spans="2:25" ht="24" customHeight="1">
      <c r="B35" s="1387"/>
      <c r="C35" s="372">
        <v>31</v>
      </c>
      <c r="D35" s="134"/>
      <c r="E35" s="254"/>
      <c r="F35" s="135"/>
      <c r="G35" s="260"/>
      <c r="H35" s="135"/>
      <c r="I35" s="237">
        <f t="shared" si="1"/>
        <v>0</v>
      </c>
      <c r="J35" s="237">
        <f t="shared" si="2"/>
        <v>0</v>
      </c>
      <c r="K35" s="237">
        <f t="shared" si="2"/>
        <v>0</v>
      </c>
      <c r="L35" s="237">
        <f t="shared" si="2"/>
        <v>0</v>
      </c>
      <c r="M35" s="237">
        <f t="shared" si="2"/>
        <v>0</v>
      </c>
      <c r="N35" s="237">
        <f t="shared" si="2"/>
        <v>0</v>
      </c>
      <c r="O35" s="237">
        <f t="shared" si="2"/>
        <v>0</v>
      </c>
      <c r="P35" s="238">
        <f t="shared" si="2"/>
        <v>0</v>
      </c>
      <c r="Q35" s="238">
        <f t="shared" si="2"/>
        <v>0</v>
      </c>
      <c r="R35" s="238">
        <f t="shared" si="2"/>
        <v>0</v>
      </c>
      <c r="S35" s="238">
        <f t="shared" si="2"/>
        <v>0</v>
      </c>
      <c r="T35" s="238">
        <f t="shared" si="2"/>
        <v>0</v>
      </c>
      <c r="U35" s="238">
        <f t="shared" si="2"/>
        <v>0</v>
      </c>
      <c r="V35" s="238">
        <f t="shared" si="4"/>
        <v>0</v>
      </c>
      <c r="W35" s="238">
        <f t="shared" si="4"/>
        <v>0</v>
      </c>
      <c r="X35" s="238">
        <f t="shared" si="4"/>
        <v>0</v>
      </c>
      <c r="Y35" s="239">
        <f t="shared" si="3"/>
        <v>0</v>
      </c>
    </row>
    <row r="36" spans="2:25" ht="24" customHeight="1">
      <c r="B36" s="1387"/>
      <c r="C36" s="372">
        <v>32</v>
      </c>
      <c r="D36" s="134"/>
      <c r="E36" s="254"/>
      <c r="F36" s="135"/>
      <c r="G36" s="260"/>
      <c r="H36" s="135"/>
      <c r="I36" s="237">
        <f t="shared" si="1"/>
        <v>0</v>
      </c>
      <c r="J36" s="237">
        <f t="shared" si="2"/>
        <v>0</v>
      </c>
      <c r="K36" s="237">
        <f t="shared" si="2"/>
        <v>0</v>
      </c>
      <c r="L36" s="237">
        <f t="shared" si="2"/>
        <v>0</v>
      </c>
      <c r="M36" s="237">
        <f t="shared" si="2"/>
        <v>0</v>
      </c>
      <c r="N36" s="237">
        <f t="shared" si="2"/>
        <v>0</v>
      </c>
      <c r="O36" s="237">
        <f t="shared" si="2"/>
        <v>0</v>
      </c>
      <c r="P36" s="238">
        <f t="shared" si="2"/>
        <v>0</v>
      </c>
      <c r="Q36" s="238">
        <f t="shared" si="2"/>
        <v>0</v>
      </c>
      <c r="R36" s="238">
        <f t="shared" si="2"/>
        <v>0</v>
      </c>
      <c r="S36" s="238">
        <f t="shared" si="2"/>
        <v>0</v>
      </c>
      <c r="T36" s="238">
        <f t="shared" si="2"/>
        <v>0</v>
      </c>
      <c r="U36" s="238">
        <f t="shared" si="2"/>
        <v>0</v>
      </c>
      <c r="V36" s="238">
        <f t="shared" si="4"/>
        <v>0</v>
      </c>
      <c r="W36" s="238">
        <f t="shared" si="4"/>
        <v>0</v>
      </c>
      <c r="X36" s="238">
        <f t="shared" si="4"/>
        <v>0</v>
      </c>
      <c r="Y36" s="239">
        <f t="shared" si="3"/>
        <v>0</v>
      </c>
    </row>
    <row r="37" spans="2:25" ht="24" customHeight="1">
      <c r="B37" s="1387"/>
      <c r="C37" s="372">
        <v>33</v>
      </c>
      <c r="D37" s="134"/>
      <c r="E37" s="254"/>
      <c r="F37" s="135"/>
      <c r="G37" s="260"/>
      <c r="H37" s="135"/>
      <c r="I37" s="237">
        <f t="shared" si="1"/>
        <v>0</v>
      </c>
      <c r="J37" s="237">
        <f t="shared" si="2"/>
        <v>0</v>
      </c>
      <c r="K37" s="237">
        <f t="shared" si="2"/>
        <v>0</v>
      </c>
      <c r="L37" s="237">
        <f t="shared" si="2"/>
        <v>0</v>
      </c>
      <c r="M37" s="237">
        <f t="shared" si="2"/>
        <v>0</v>
      </c>
      <c r="N37" s="237">
        <f t="shared" si="2"/>
        <v>0</v>
      </c>
      <c r="O37" s="237">
        <f t="shared" si="2"/>
        <v>0</v>
      </c>
      <c r="P37" s="238">
        <f t="shared" si="2"/>
        <v>0</v>
      </c>
      <c r="Q37" s="238">
        <f t="shared" si="2"/>
        <v>0</v>
      </c>
      <c r="R37" s="238">
        <f t="shared" si="2"/>
        <v>0</v>
      </c>
      <c r="S37" s="238">
        <f t="shared" si="2"/>
        <v>0</v>
      </c>
      <c r="T37" s="238">
        <f t="shared" si="2"/>
        <v>0</v>
      </c>
      <c r="U37" s="238">
        <f t="shared" si="2"/>
        <v>0</v>
      </c>
      <c r="V37" s="238">
        <f t="shared" si="4"/>
        <v>0</v>
      </c>
      <c r="W37" s="238">
        <f t="shared" si="4"/>
        <v>0</v>
      </c>
      <c r="X37" s="238">
        <f t="shared" si="4"/>
        <v>0</v>
      </c>
      <c r="Y37" s="239">
        <f t="shared" si="3"/>
        <v>0</v>
      </c>
    </row>
    <row r="38" spans="2:25" ht="24" customHeight="1">
      <c r="B38" s="1387"/>
      <c r="C38" s="372">
        <v>34</v>
      </c>
      <c r="D38" s="134"/>
      <c r="E38" s="254"/>
      <c r="F38" s="135"/>
      <c r="G38" s="260"/>
      <c r="H38" s="135"/>
      <c r="I38" s="237">
        <f t="shared" si="1"/>
        <v>0</v>
      </c>
      <c r="J38" s="237">
        <f t="shared" si="2"/>
        <v>0</v>
      </c>
      <c r="K38" s="237">
        <f t="shared" si="2"/>
        <v>0</v>
      </c>
      <c r="L38" s="237">
        <f t="shared" si="2"/>
        <v>0</v>
      </c>
      <c r="M38" s="237">
        <f t="shared" si="2"/>
        <v>0</v>
      </c>
      <c r="N38" s="237">
        <f t="shared" si="2"/>
        <v>0</v>
      </c>
      <c r="O38" s="237">
        <f t="shared" si="2"/>
        <v>0</v>
      </c>
      <c r="P38" s="238">
        <f t="shared" si="2"/>
        <v>0</v>
      </c>
      <c r="Q38" s="238">
        <f t="shared" si="2"/>
        <v>0</v>
      </c>
      <c r="R38" s="238">
        <f t="shared" si="2"/>
        <v>0</v>
      </c>
      <c r="S38" s="238">
        <f t="shared" si="2"/>
        <v>0</v>
      </c>
      <c r="T38" s="238">
        <f t="shared" si="2"/>
        <v>0</v>
      </c>
      <c r="U38" s="238">
        <f t="shared" si="2"/>
        <v>0</v>
      </c>
      <c r="V38" s="238">
        <f t="shared" si="4"/>
        <v>0</v>
      </c>
      <c r="W38" s="238">
        <f t="shared" si="4"/>
        <v>0</v>
      </c>
      <c r="X38" s="238">
        <f t="shared" si="4"/>
        <v>0</v>
      </c>
      <c r="Y38" s="239">
        <f t="shared" si="3"/>
        <v>0</v>
      </c>
    </row>
    <row r="39" spans="2:25" ht="24" customHeight="1">
      <c r="B39" s="1387"/>
      <c r="C39" s="372">
        <v>35</v>
      </c>
      <c r="D39" s="134"/>
      <c r="E39" s="254"/>
      <c r="F39" s="135"/>
      <c r="G39" s="260"/>
      <c r="H39" s="135"/>
      <c r="I39" s="237">
        <f t="shared" si="1"/>
        <v>0</v>
      </c>
      <c r="J39" s="237">
        <f t="shared" si="2"/>
        <v>0</v>
      </c>
      <c r="K39" s="237">
        <f t="shared" si="2"/>
        <v>0</v>
      </c>
      <c r="L39" s="237">
        <f t="shared" si="2"/>
        <v>0</v>
      </c>
      <c r="M39" s="237">
        <f t="shared" si="2"/>
        <v>0</v>
      </c>
      <c r="N39" s="237">
        <f t="shared" si="2"/>
        <v>0</v>
      </c>
      <c r="O39" s="237">
        <f t="shared" si="2"/>
        <v>0</v>
      </c>
      <c r="P39" s="238">
        <f t="shared" si="2"/>
        <v>0</v>
      </c>
      <c r="Q39" s="238">
        <f t="shared" si="2"/>
        <v>0</v>
      </c>
      <c r="R39" s="238">
        <f t="shared" si="2"/>
        <v>0</v>
      </c>
      <c r="S39" s="238">
        <f t="shared" si="2"/>
        <v>0</v>
      </c>
      <c r="T39" s="238">
        <f t="shared" si="2"/>
        <v>0</v>
      </c>
      <c r="U39" s="238">
        <f t="shared" si="2"/>
        <v>0</v>
      </c>
      <c r="V39" s="238">
        <f t="shared" si="4"/>
        <v>0</v>
      </c>
      <c r="W39" s="238">
        <f t="shared" si="4"/>
        <v>0</v>
      </c>
      <c r="X39" s="238">
        <f t="shared" si="4"/>
        <v>0</v>
      </c>
      <c r="Y39" s="239">
        <f t="shared" si="3"/>
        <v>0</v>
      </c>
    </row>
    <row r="40" spans="2:25" ht="24" customHeight="1">
      <c r="B40" s="1387"/>
      <c r="C40" s="372">
        <v>36</v>
      </c>
      <c r="D40" s="134"/>
      <c r="E40" s="254"/>
      <c r="F40" s="135"/>
      <c r="G40" s="260"/>
      <c r="H40" s="135"/>
      <c r="I40" s="237">
        <f t="shared" si="1"/>
        <v>0</v>
      </c>
      <c r="J40" s="237">
        <f t="shared" si="2"/>
        <v>0</v>
      </c>
      <c r="K40" s="237">
        <f t="shared" si="2"/>
        <v>0</v>
      </c>
      <c r="L40" s="237">
        <f t="shared" si="2"/>
        <v>0</v>
      </c>
      <c r="M40" s="237">
        <f t="shared" si="2"/>
        <v>0</v>
      </c>
      <c r="N40" s="237">
        <f t="shared" si="2"/>
        <v>0</v>
      </c>
      <c r="O40" s="237">
        <f t="shared" si="2"/>
        <v>0</v>
      </c>
      <c r="P40" s="238">
        <f t="shared" si="2"/>
        <v>0</v>
      </c>
      <c r="Q40" s="238">
        <f t="shared" si="2"/>
        <v>0</v>
      </c>
      <c r="R40" s="238">
        <f t="shared" si="2"/>
        <v>0</v>
      </c>
      <c r="S40" s="238">
        <f t="shared" si="2"/>
        <v>0</v>
      </c>
      <c r="T40" s="238">
        <f t="shared" si="2"/>
        <v>0</v>
      </c>
      <c r="U40" s="238">
        <f t="shared" si="2"/>
        <v>0</v>
      </c>
      <c r="V40" s="238">
        <f t="shared" si="4"/>
        <v>0</v>
      </c>
      <c r="W40" s="238">
        <f t="shared" si="4"/>
        <v>0</v>
      </c>
      <c r="X40" s="238">
        <f t="shared" si="4"/>
        <v>0</v>
      </c>
      <c r="Y40" s="239">
        <f t="shared" si="3"/>
        <v>0</v>
      </c>
    </row>
    <row r="41" spans="2:25" ht="24" customHeight="1">
      <c r="B41" s="1387"/>
      <c r="C41" s="372">
        <v>37</v>
      </c>
      <c r="D41" s="134"/>
      <c r="E41" s="254"/>
      <c r="F41" s="135"/>
      <c r="G41" s="260"/>
      <c r="H41" s="135"/>
      <c r="I41" s="237">
        <f t="shared" si="1"/>
        <v>0</v>
      </c>
      <c r="J41" s="237">
        <f t="shared" ref="J41:X56" si="5">IF(J$3-$G41&lt;0,0,IF(J$3-$G41+1&lt;=$H41,$I41,0))</f>
        <v>0</v>
      </c>
      <c r="K41" s="237">
        <f t="shared" si="5"/>
        <v>0</v>
      </c>
      <c r="L41" s="237">
        <f t="shared" si="5"/>
        <v>0</v>
      </c>
      <c r="M41" s="237">
        <f t="shared" si="5"/>
        <v>0</v>
      </c>
      <c r="N41" s="237">
        <f t="shared" si="5"/>
        <v>0</v>
      </c>
      <c r="O41" s="237">
        <f t="shared" si="5"/>
        <v>0</v>
      </c>
      <c r="P41" s="238">
        <f t="shared" si="5"/>
        <v>0</v>
      </c>
      <c r="Q41" s="238">
        <f t="shared" si="5"/>
        <v>0</v>
      </c>
      <c r="R41" s="238">
        <f t="shared" si="5"/>
        <v>0</v>
      </c>
      <c r="S41" s="238">
        <f t="shared" si="5"/>
        <v>0</v>
      </c>
      <c r="T41" s="238">
        <f t="shared" si="5"/>
        <v>0</v>
      </c>
      <c r="U41" s="238">
        <f t="shared" si="5"/>
        <v>0</v>
      </c>
      <c r="V41" s="238">
        <f t="shared" si="5"/>
        <v>0</v>
      </c>
      <c r="W41" s="238">
        <f t="shared" si="5"/>
        <v>0</v>
      </c>
      <c r="X41" s="238">
        <f t="shared" si="5"/>
        <v>0</v>
      </c>
      <c r="Y41" s="239">
        <f t="shared" si="3"/>
        <v>0</v>
      </c>
    </row>
    <row r="42" spans="2:25" ht="24" customHeight="1">
      <c r="B42" s="1387"/>
      <c r="C42" s="372">
        <v>38</v>
      </c>
      <c r="D42" s="134"/>
      <c r="E42" s="254"/>
      <c r="F42" s="135"/>
      <c r="G42" s="260"/>
      <c r="H42" s="135"/>
      <c r="I42" s="237">
        <f t="shared" si="1"/>
        <v>0</v>
      </c>
      <c r="J42" s="237">
        <f t="shared" si="5"/>
        <v>0</v>
      </c>
      <c r="K42" s="237">
        <f t="shared" si="5"/>
        <v>0</v>
      </c>
      <c r="L42" s="237">
        <f t="shared" si="5"/>
        <v>0</v>
      </c>
      <c r="M42" s="237">
        <f t="shared" si="5"/>
        <v>0</v>
      </c>
      <c r="N42" s="237">
        <f t="shared" si="5"/>
        <v>0</v>
      </c>
      <c r="O42" s="237">
        <f t="shared" si="5"/>
        <v>0</v>
      </c>
      <c r="P42" s="238">
        <f t="shared" si="5"/>
        <v>0</v>
      </c>
      <c r="Q42" s="238">
        <f t="shared" si="5"/>
        <v>0</v>
      </c>
      <c r="R42" s="238">
        <f t="shared" si="5"/>
        <v>0</v>
      </c>
      <c r="S42" s="238">
        <f t="shared" si="5"/>
        <v>0</v>
      </c>
      <c r="T42" s="238">
        <f t="shared" si="5"/>
        <v>0</v>
      </c>
      <c r="U42" s="238">
        <f t="shared" si="5"/>
        <v>0</v>
      </c>
      <c r="V42" s="238">
        <f t="shared" si="5"/>
        <v>0</v>
      </c>
      <c r="W42" s="238">
        <f t="shared" si="5"/>
        <v>0</v>
      </c>
      <c r="X42" s="238">
        <f t="shared" si="5"/>
        <v>0</v>
      </c>
      <c r="Y42" s="239">
        <f t="shared" si="3"/>
        <v>0</v>
      </c>
    </row>
    <row r="43" spans="2:25" ht="24" customHeight="1">
      <c r="B43" s="1387"/>
      <c r="C43" s="372">
        <v>39</v>
      </c>
      <c r="D43" s="134"/>
      <c r="E43" s="254"/>
      <c r="F43" s="135"/>
      <c r="G43" s="260"/>
      <c r="H43" s="135"/>
      <c r="I43" s="237">
        <f t="shared" si="1"/>
        <v>0</v>
      </c>
      <c r="J43" s="237">
        <f t="shared" si="5"/>
        <v>0</v>
      </c>
      <c r="K43" s="237">
        <f t="shared" si="5"/>
        <v>0</v>
      </c>
      <c r="L43" s="237">
        <f t="shared" si="5"/>
        <v>0</v>
      </c>
      <c r="M43" s="237">
        <f t="shared" si="5"/>
        <v>0</v>
      </c>
      <c r="N43" s="237">
        <f t="shared" si="5"/>
        <v>0</v>
      </c>
      <c r="O43" s="237">
        <f t="shared" si="5"/>
        <v>0</v>
      </c>
      <c r="P43" s="238">
        <f t="shared" si="5"/>
        <v>0</v>
      </c>
      <c r="Q43" s="238">
        <f t="shared" si="5"/>
        <v>0</v>
      </c>
      <c r="R43" s="238">
        <f t="shared" si="5"/>
        <v>0</v>
      </c>
      <c r="S43" s="238">
        <f t="shared" si="5"/>
        <v>0</v>
      </c>
      <c r="T43" s="238">
        <f t="shared" si="5"/>
        <v>0</v>
      </c>
      <c r="U43" s="238">
        <f t="shared" si="5"/>
        <v>0</v>
      </c>
      <c r="V43" s="238">
        <f t="shared" si="5"/>
        <v>0</v>
      </c>
      <c r="W43" s="238">
        <f t="shared" si="5"/>
        <v>0</v>
      </c>
      <c r="X43" s="238">
        <f t="shared" si="5"/>
        <v>0</v>
      </c>
      <c r="Y43" s="239">
        <f t="shared" si="3"/>
        <v>0</v>
      </c>
    </row>
    <row r="44" spans="2:25" ht="24" customHeight="1" thickBot="1">
      <c r="B44" s="1388"/>
      <c r="C44" s="139">
        <v>40</v>
      </c>
      <c r="D44" s="147"/>
      <c r="E44" s="255"/>
      <c r="F44" s="145"/>
      <c r="G44" s="263"/>
      <c r="H44" s="145"/>
      <c r="I44" s="242">
        <f t="shared" si="1"/>
        <v>0</v>
      </c>
      <c r="J44" s="242">
        <f t="shared" si="5"/>
        <v>0</v>
      </c>
      <c r="K44" s="242">
        <f t="shared" si="5"/>
        <v>0</v>
      </c>
      <c r="L44" s="242">
        <f t="shared" si="5"/>
        <v>0</v>
      </c>
      <c r="M44" s="242">
        <f t="shared" si="5"/>
        <v>0</v>
      </c>
      <c r="N44" s="242">
        <f t="shared" si="5"/>
        <v>0</v>
      </c>
      <c r="O44" s="242">
        <f t="shared" si="5"/>
        <v>0</v>
      </c>
      <c r="P44" s="243">
        <f t="shared" si="5"/>
        <v>0</v>
      </c>
      <c r="Q44" s="243">
        <f t="shared" si="5"/>
        <v>0</v>
      </c>
      <c r="R44" s="243">
        <f t="shared" si="5"/>
        <v>0</v>
      </c>
      <c r="S44" s="243">
        <f t="shared" si="5"/>
        <v>0</v>
      </c>
      <c r="T44" s="243">
        <f t="shared" si="5"/>
        <v>0</v>
      </c>
      <c r="U44" s="243">
        <f t="shared" si="5"/>
        <v>0</v>
      </c>
      <c r="V44" s="243">
        <f t="shared" si="5"/>
        <v>0</v>
      </c>
      <c r="W44" s="243">
        <f t="shared" si="5"/>
        <v>0</v>
      </c>
      <c r="X44" s="243">
        <f t="shared" si="5"/>
        <v>0</v>
      </c>
      <c r="Y44" s="244">
        <f t="shared" si="3"/>
        <v>0</v>
      </c>
    </row>
    <row r="45" spans="2:25" ht="24" customHeight="1" thickBot="1">
      <c r="B45" s="1195" t="s">
        <v>113</v>
      </c>
      <c r="C45" s="371">
        <v>41</v>
      </c>
      <c r="D45" s="136"/>
      <c r="E45" s="252"/>
      <c r="F45" s="137"/>
      <c r="G45" s="258"/>
      <c r="H45" s="137"/>
      <c r="I45" s="231">
        <f>E45*0.02</f>
        <v>0</v>
      </c>
      <c r="J45" s="231">
        <f t="shared" si="5"/>
        <v>0</v>
      </c>
      <c r="K45" s="231">
        <f t="shared" si="5"/>
        <v>0</v>
      </c>
      <c r="L45" s="231">
        <f t="shared" si="5"/>
        <v>0</v>
      </c>
      <c r="M45" s="231">
        <f t="shared" si="5"/>
        <v>0</v>
      </c>
      <c r="N45" s="231">
        <f t="shared" si="5"/>
        <v>0</v>
      </c>
      <c r="O45" s="231">
        <f t="shared" si="5"/>
        <v>0</v>
      </c>
      <c r="P45" s="232">
        <f t="shared" si="5"/>
        <v>0</v>
      </c>
      <c r="Q45" s="232">
        <f t="shared" si="5"/>
        <v>0</v>
      </c>
      <c r="R45" s="232">
        <f t="shared" si="5"/>
        <v>0</v>
      </c>
      <c r="S45" s="232">
        <f t="shared" si="5"/>
        <v>0</v>
      </c>
      <c r="T45" s="232">
        <f t="shared" si="5"/>
        <v>0</v>
      </c>
      <c r="U45" s="232">
        <f t="shared" si="5"/>
        <v>0</v>
      </c>
      <c r="V45" s="232">
        <f t="shared" si="5"/>
        <v>0</v>
      </c>
      <c r="W45" s="232">
        <f t="shared" si="5"/>
        <v>0</v>
      </c>
      <c r="X45" s="232">
        <f t="shared" si="5"/>
        <v>0</v>
      </c>
      <c r="Y45" s="233">
        <f>E45</f>
        <v>0</v>
      </c>
    </row>
    <row r="46" spans="2:25" ht="24" hidden="1" customHeight="1">
      <c r="B46" s="1204"/>
      <c r="C46" s="371">
        <v>1</v>
      </c>
      <c r="D46" s="158">
        <f>D5</f>
        <v>0</v>
      </c>
      <c r="E46" s="264">
        <f>E5</f>
        <v>0</v>
      </c>
      <c r="F46" s="265">
        <f>F5</f>
        <v>0</v>
      </c>
      <c r="G46" s="266">
        <f>G5</f>
        <v>0</v>
      </c>
      <c r="H46" s="265">
        <f>H5</f>
        <v>0</v>
      </c>
      <c r="I46" s="231">
        <f>IF(H46="",0,E46*0.00002)</f>
        <v>0</v>
      </c>
      <c r="J46" s="231">
        <f t="shared" si="5"/>
        <v>0</v>
      </c>
      <c r="K46" s="231">
        <f t="shared" si="5"/>
        <v>0</v>
      </c>
      <c r="L46" s="231">
        <f t="shared" si="5"/>
        <v>0</v>
      </c>
      <c r="M46" s="231">
        <f t="shared" si="5"/>
        <v>0</v>
      </c>
      <c r="N46" s="231">
        <f t="shared" si="5"/>
        <v>0</v>
      </c>
      <c r="O46" s="231">
        <f t="shared" si="5"/>
        <v>0</v>
      </c>
      <c r="P46" s="232">
        <f t="shared" si="5"/>
        <v>0</v>
      </c>
      <c r="Q46" s="232">
        <f t="shared" si="5"/>
        <v>0</v>
      </c>
      <c r="R46" s="232">
        <f t="shared" si="5"/>
        <v>0</v>
      </c>
      <c r="S46" s="232">
        <f t="shared" si="5"/>
        <v>0</v>
      </c>
      <c r="T46" s="232">
        <f t="shared" si="5"/>
        <v>0</v>
      </c>
      <c r="U46" s="232">
        <f t="shared" si="5"/>
        <v>0</v>
      </c>
      <c r="V46" s="232">
        <f t="shared" si="5"/>
        <v>0</v>
      </c>
      <c r="W46" s="232">
        <f t="shared" si="5"/>
        <v>0</v>
      </c>
      <c r="X46" s="232">
        <f t="shared" si="5"/>
        <v>0</v>
      </c>
      <c r="Y46" s="279"/>
    </row>
    <row r="47" spans="2:25" ht="24" hidden="1" customHeight="1">
      <c r="B47" s="1204"/>
      <c r="C47" s="372">
        <v>2</v>
      </c>
      <c r="D47" s="156">
        <f t="shared" ref="D47:H62" si="6">D6</f>
        <v>0</v>
      </c>
      <c r="E47" s="267">
        <f t="shared" si="6"/>
        <v>0</v>
      </c>
      <c r="F47" s="268">
        <f t="shared" si="6"/>
        <v>0</v>
      </c>
      <c r="G47" s="269">
        <f t="shared" si="6"/>
        <v>0</v>
      </c>
      <c r="H47" s="268">
        <f t="shared" si="6"/>
        <v>0</v>
      </c>
      <c r="I47" s="234">
        <f t="shared" ref="I47:I55" si="7">IF(H47="",0,E47*0.00002)</f>
        <v>0</v>
      </c>
      <c r="J47" s="234">
        <f t="shared" si="5"/>
        <v>0</v>
      </c>
      <c r="K47" s="234">
        <f t="shared" si="5"/>
        <v>0</v>
      </c>
      <c r="L47" s="234">
        <f t="shared" si="5"/>
        <v>0</v>
      </c>
      <c r="M47" s="234">
        <f t="shared" si="5"/>
        <v>0</v>
      </c>
      <c r="N47" s="234">
        <f t="shared" si="5"/>
        <v>0</v>
      </c>
      <c r="O47" s="234">
        <f t="shared" si="5"/>
        <v>0</v>
      </c>
      <c r="P47" s="235">
        <f t="shared" si="5"/>
        <v>0</v>
      </c>
      <c r="Q47" s="235">
        <f t="shared" si="5"/>
        <v>0</v>
      </c>
      <c r="R47" s="235">
        <f t="shared" si="5"/>
        <v>0</v>
      </c>
      <c r="S47" s="235">
        <f t="shared" si="5"/>
        <v>0</v>
      </c>
      <c r="T47" s="235">
        <f t="shared" si="5"/>
        <v>0</v>
      </c>
      <c r="U47" s="235">
        <f t="shared" si="5"/>
        <v>0</v>
      </c>
      <c r="V47" s="235">
        <f t="shared" si="5"/>
        <v>0</v>
      </c>
      <c r="W47" s="235">
        <f t="shared" si="5"/>
        <v>0</v>
      </c>
      <c r="X47" s="235">
        <f t="shared" si="5"/>
        <v>0</v>
      </c>
      <c r="Y47" s="280"/>
    </row>
    <row r="48" spans="2:25" ht="24" hidden="1" customHeight="1">
      <c r="B48" s="1204"/>
      <c r="C48" s="372">
        <v>3</v>
      </c>
      <c r="D48" s="156">
        <f t="shared" si="6"/>
        <v>0</v>
      </c>
      <c r="E48" s="267">
        <f t="shared" si="6"/>
        <v>0</v>
      </c>
      <c r="F48" s="268">
        <f t="shared" si="6"/>
        <v>0</v>
      </c>
      <c r="G48" s="269">
        <f t="shared" si="6"/>
        <v>0</v>
      </c>
      <c r="H48" s="268">
        <f t="shared" si="6"/>
        <v>0</v>
      </c>
      <c r="I48" s="234">
        <f t="shared" si="7"/>
        <v>0</v>
      </c>
      <c r="J48" s="234">
        <f t="shared" si="5"/>
        <v>0</v>
      </c>
      <c r="K48" s="234">
        <f t="shared" si="5"/>
        <v>0</v>
      </c>
      <c r="L48" s="234">
        <f t="shared" si="5"/>
        <v>0</v>
      </c>
      <c r="M48" s="234">
        <f t="shared" si="5"/>
        <v>0</v>
      </c>
      <c r="N48" s="234">
        <f t="shared" si="5"/>
        <v>0</v>
      </c>
      <c r="O48" s="234">
        <f t="shared" si="5"/>
        <v>0</v>
      </c>
      <c r="P48" s="235">
        <f t="shared" si="5"/>
        <v>0</v>
      </c>
      <c r="Q48" s="235">
        <f t="shared" si="5"/>
        <v>0</v>
      </c>
      <c r="R48" s="235">
        <f t="shared" si="5"/>
        <v>0</v>
      </c>
      <c r="S48" s="235">
        <f t="shared" si="5"/>
        <v>0</v>
      </c>
      <c r="T48" s="235">
        <f t="shared" si="5"/>
        <v>0</v>
      </c>
      <c r="U48" s="235">
        <f t="shared" si="5"/>
        <v>0</v>
      </c>
      <c r="V48" s="235">
        <f t="shared" si="5"/>
        <v>0</v>
      </c>
      <c r="W48" s="235">
        <f t="shared" si="5"/>
        <v>0</v>
      </c>
      <c r="X48" s="235">
        <f t="shared" si="5"/>
        <v>0</v>
      </c>
      <c r="Y48" s="280"/>
    </row>
    <row r="49" spans="2:26" ht="24" hidden="1" customHeight="1">
      <c r="B49" s="1204"/>
      <c r="C49" s="372">
        <v>4</v>
      </c>
      <c r="D49" s="156">
        <f t="shared" si="6"/>
        <v>0</v>
      </c>
      <c r="E49" s="267">
        <f t="shared" si="6"/>
        <v>0</v>
      </c>
      <c r="F49" s="268">
        <f t="shared" si="6"/>
        <v>0</v>
      </c>
      <c r="G49" s="269">
        <f t="shared" si="6"/>
        <v>0</v>
      </c>
      <c r="H49" s="268">
        <f t="shared" si="6"/>
        <v>0</v>
      </c>
      <c r="I49" s="234">
        <f t="shared" si="7"/>
        <v>0</v>
      </c>
      <c r="J49" s="234">
        <f t="shared" si="5"/>
        <v>0</v>
      </c>
      <c r="K49" s="234">
        <f t="shared" si="5"/>
        <v>0</v>
      </c>
      <c r="L49" s="234">
        <f t="shared" si="5"/>
        <v>0</v>
      </c>
      <c r="M49" s="234">
        <f t="shared" si="5"/>
        <v>0</v>
      </c>
      <c r="N49" s="234">
        <f t="shared" si="5"/>
        <v>0</v>
      </c>
      <c r="O49" s="234">
        <f t="shared" si="5"/>
        <v>0</v>
      </c>
      <c r="P49" s="235">
        <f t="shared" si="5"/>
        <v>0</v>
      </c>
      <c r="Q49" s="235">
        <f t="shared" si="5"/>
        <v>0</v>
      </c>
      <c r="R49" s="235">
        <f t="shared" si="5"/>
        <v>0</v>
      </c>
      <c r="S49" s="235">
        <f t="shared" si="5"/>
        <v>0</v>
      </c>
      <c r="T49" s="235">
        <f t="shared" si="5"/>
        <v>0</v>
      </c>
      <c r="U49" s="235">
        <f t="shared" si="5"/>
        <v>0</v>
      </c>
      <c r="V49" s="235">
        <f t="shared" si="5"/>
        <v>0</v>
      </c>
      <c r="W49" s="235">
        <f t="shared" si="5"/>
        <v>0</v>
      </c>
      <c r="X49" s="235">
        <f t="shared" si="5"/>
        <v>0</v>
      </c>
      <c r="Y49" s="280"/>
    </row>
    <row r="50" spans="2:26" ht="24" hidden="1" customHeight="1">
      <c r="B50" s="1204"/>
      <c r="C50" s="372">
        <v>5</v>
      </c>
      <c r="D50" s="156">
        <f t="shared" si="6"/>
        <v>0</v>
      </c>
      <c r="E50" s="267">
        <f t="shared" si="6"/>
        <v>0</v>
      </c>
      <c r="F50" s="268">
        <f t="shared" si="6"/>
        <v>0</v>
      </c>
      <c r="G50" s="269">
        <f t="shared" si="6"/>
        <v>0</v>
      </c>
      <c r="H50" s="268">
        <f t="shared" si="6"/>
        <v>0</v>
      </c>
      <c r="I50" s="234">
        <f t="shared" si="7"/>
        <v>0</v>
      </c>
      <c r="J50" s="234">
        <f t="shared" si="5"/>
        <v>0</v>
      </c>
      <c r="K50" s="234">
        <f t="shared" si="5"/>
        <v>0</v>
      </c>
      <c r="L50" s="234">
        <f t="shared" si="5"/>
        <v>0</v>
      </c>
      <c r="M50" s="234">
        <f t="shared" si="5"/>
        <v>0</v>
      </c>
      <c r="N50" s="234">
        <f t="shared" si="5"/>
        <v>0</v>
      </c>
      <c r="O50" s="234">
        <f t="shared" si="5"/>
        <v>0</v>
      </c>
      <c r="P50" s="235">
        <f t="shared" si="5"/>
        <v>0</v>
      </c>
      <c r="Q50" s="235">
        <f t="shared" si="5"/>
        <v>0</v>
      </c>
      <c r="R50" s="235">
        <f t="shared" si="5"/>
        <v>0</v>
      </c>
      <c r="S50" s="235">
        <f t="shared" si="5"/>
        <v>0</v>
      </c>
      <c r="T50" s="235">
        <f t="shared" si="5"/>
        <v>0</v>
      </c>
      <c r="U50" s="235">
        <f t="shared" si="5"/>
        <v>0</v>
      </c>
      <c r="V50" s="235">
        <f t="shared" si="5"/>
        <v>0</v>
      </c>
      <c r="W50" s="235">
        <f t="shared" si="5"/>
        <v>0</v>
      </c>
      <c r="X50" s="235">
        <f t="shared" si="5"/>
        <v>0</v>
      </c>
      <c r="Y50" s="280"/>
      <c r="Z50" s="130"/>
    </row>
    <row r="51" spans="2:26" ht="24" hidden="1" customHeight="1">
      <c r="B51" s="1204"/>
      <c r="C51" s="372">
        <v>6</v>
      </c>
      <c r="D51" s="156">
        <f t="shared" si="6"/>
        <v>0</v>
      </c>
      <c r="E51" s="267">
        <f t="shared" si="6"/>
        <v>0</v>
      </c>
      <c r="F51" s="268">
        <f t="shared" si="6"/>
        <v>0</v>
      </c>
      <c r="G51" s="269">
        <f t="shared" si="6"/>
        <v>0</v>
      </c>
      <c r="H51" s="268">
        <f t="shared" si="6"/>
        <v>0</v>
      </c>
      <c r="I51" s="234">
        <f t="shared" si="7"/>
        <v>0</v>
      </c>
      <c r="J51" s="234">
        <f t="shared" si="5"/>
        <v>0</v>
      </c>
      <c r="K51" s="234">
        <f t="shared" si="5"/>
        <v>0</v>
      </c>
      <c r="L51" s="234">
        <f t="shared" si="5"/>
        <v>0</v>
      </c>
      <c r="M51" s="234">
        <f t="shared" si="5"/>
        <v>0</v>
      </c>
      <c r="N51" s="234">
        <f t="shared" si="5"/>
        <v>0</v>
      </c>
      <c r="O51" s="234">
        <f t="shared" si="5"/>
        <v>0</v>
      </c>
      <c r="P51" s="235">
        <f t="shared" si="5"/>
        <v>0</v>
      </c>
      <c r="Q51" s="235">
        <f t="shared" si="5"/>
        <v>0</v>
      </c>
      <c r="R51" s="235">
        <f t="shared" si="5"/>
        <v>0</v>
      </c>
      <c r="S51" s="235">
        <f t="shared" si="5"/>
        <v>0</v>
      </c>
      <c r="T51" s="235">
        <f t="shared" si="5"/>
        <v>0</v>
      </c>
      <c r="U51" s="235">
        <f t="shared" si="5"/>
        <v>0</v>
      </c>
      <c r="V51" s="235">
        <f t="shared" si="5"/>
        <v>0</v>
      </c>
      <c r="W51" s="235">
        <f t="shared" si="5"/>
        <v>0</v>
      </c>
      <c r="X51" s="235">
        <f t="shared" si="5"/>
        <v>0</v>
      </c>
      <c r="Y51" s="280"/>
      <c r="Z51" s="130"/>
    </row>
    <row r="52" spans="2:26" ht="24" hidden="1" customHeight="1">
      <c r="B52" s="1204"/>
      <c r="C52" s="372">
        <v>7</v>
      </c>
      <c r="D52" s="156">
        <f t="shared" si="6"/>
        <v>0</v>
      </c>
      <c r="E52" s="267">
        <f t="shared" si="6"/>
        <v>0</v>
      </c>
      <c r="F52" s="268">
        <f t="shared" si="6"/>
        <v>0</v>
      </c>
      <c r="G52" s="269">
        <f t="shared" si="6"/>
        <v>0</v>
      </c>
      <c r="H52" s="268">
        <f t="shared" si="6"/>
        <v>0</v>
      </c>
      <c r="I52" s="234">
        <f t="shared" si="7"/>
        <v>0</v>
      </c>
      <c r="J52" s="234">
        <f t="shared" si="5"/>
        <v>0</v>
      </c>
      <c r="K52" s="234">
        <f t="shared" si="5"/>
        <v>0</v>
      </c>
      <c r="L52" s="234">
        <f t="shared" si="5"/>
        <v>0</v>
      </c>
      <c r="M52" s="234">
        <f t="shared" si="5"/>
        <v>0</v>
      </c>
      <c r="N52" s="234">
        <f t="shared" si="5"/>
        <v>0</v>
      </c>
      <c r="O52" s="234">
        <f t="shared" si="5"/>
        <v>0</v>
      </c>
      <c r="P52" s="235">
        <f t="shared" si="5"/>
        <v>0</v>
      </c>
      <c r="Q52" s="235">
        <f t="shared" si="5"/>
        <v>0</v>
      </c>
      <c r="R52" s="235">
        <f t="shared" si="5"/>
        <v>0</v>
      </c>
      <c r="S52" s="235">
        <f t="shared" si="5"/>
        <v>0</v>
      </c>
      <c r="T52" s="235">
        <f t="shared" si="5"/>
        <v>0</v>
      </c>
      <c r="U52" s="235">
        <f t="shared" si="5"/>
        <v>0</v>
      </c>
      <c r="V52" s="235">
        <f t="shared" si="5"/>
        <v>0</v>
      </c>
      <c r="W52" s="235">
        <f t="shared" si="5"/>
        <v>0</v>
      </c>
      <c r="X52" s="235">
        <f t="shared" si="5"/>
        <v>0</v>
      </c>
      <c r="Y52" s="280"/>
      <c r="Z52" s="130"/>
    </row>
    <row r="53" spans="2:26" ht="24" hidden="1" customHeight="1">
      <c r="B53" s="1204"/>
      <c r="C53" s="372">
        <v>8</v>
      </c>
      <c r="D53" s="156">
        <f t="shared" si="6"/>
        <v>0</v>
      </c>
      <c r="E53" s="267">
        <f t="shared" si="6"/>
        <v>0</v>
      </c>
      <c r="F53" s="268">
        <f t="shared" si="6"/>
        <v>0</v>
      </c>
      <c r="G53" s="269">
        <f t="shared" si="6"/>
        <v>0</v>
      </c>
      <c r="H53" s="268">
        <f t="shared" si="6"/>
        <v>0</v>
      </c>
      <c r="I53" s="234">
        <f t="shared" si="7"/>
        <v>0</v>
      </c>
      <c r="J53" s="234">
        <f t="shared" si="5"/>
        <v>0</v>
      </c>
      <c r="K53" s="234">
        <f t="shared" si="5"/>
        <v>0</v>
      </c>
      <c r="L53" s="234">
        <f t="shared" si="5"/>
        <v>0</v>
      </c>
      <c r="M53" s="234">
        <f t="shared" si="5"/>
        <v>0</v>
      </c>
      <c r="N53" s="234">
        <f t="shared" si="5"/>
        <v>0</v>
      </c>
      <c r="O53" s="234">
        <f t="shared" si="5"/>
        <v>0</v>
      </c>
      <c r="P53" s="235">
        <f t="shared" si="5"/>
        <v>0</v>
      </c>
      <c r="Q53" s="235">
        <f t="shared" si="5"/>
        <v>0</v>
      </c>
      <c r="R53" s="235">
        <f t="shared" si="5"/>
        <v>0</v>
      </c>
      <c r="S53" s="235">
        <f t="shared" si="5"/>
        <v>0</v>
      </c>
      <c r="T53" s="235">
        <f t="shared" si="5"/>
        <v>0</v>
      </c>
      <c r="U53" s="235">
        <f t="shared" si="5"/>
        <v>0</v>
      </c>
      <c r="V53" s="235">
        <f t="shared" si="5"/>
        <v>0</v>
      </c>
      <c r="W53" s="235">
        <f t="shared" si="5"/>
        <v>0</v>
      </c>
      <c r="X53" s="235">
        <f t="shared" si="5"/>
        <v>0</v>
      </c>
      <c r="Y53" s="280"/>
      <c r="Z53" s="130"/>
    </row>
    <row r="54" spans="2:26" ht="24" hidden="1" customHeight="1">
      <c r="B54" s="1204"/>
      <c r="C54" s="372">
        <v>9</v>
      </c>
      <c r="D54" s="156">
        <f t="shared" si="6"/>
        <v>0</v>
      </c>
      <c r="E54" s="267">
        <f t="shared" si="6"/>
        <v>0</v>
      </c>
      <c r="F54" s="268">
        <f t="shared" si="6"/>
        <v>0</v>
      </c>
      <c r="G54" s="269">
        <f t="shared" si="6"/>
        <v>0</v>
      </c>
      <c r="H54" s="268">
        <f t="shared" si="6"/>
        <v>0</v>
      </c>
      <c r="I54" s="234">
        <f t="shared" si="7"/>
        <v>0</v>
      </c>
      <c r="J54" s="234">
        <f t="shared" si="5"/>
        <v>0</v>
      </c>
      <c r="K54" s="234">
        <f t="shared" si="5"/>
        <v>0</v>
      </c>
      <c r="L54" s="234">
        <f t="shared" si="5"/>
        <v>0</v>
      </c>
      <c r="M54" s="234">
        <f t="shared" si="5"/>
        <v>0</v>
      </c>
      <c r="N54" s="234">
        <f t="shared" si="5"/>
        <v>0</v>
      </c>
      <c r="O54" s="234">
        <f t="shared" si="5"/>
        <v>0</v>
      </c>
      <c r="P54" s="235">
        <f t="shared" si="5"/>
        <v>0</v>
      </c>
      <c r="Q54" s="235">
        <f t="shared" si="5"/>
        <v>0</v>
      </c>
      <c r="R54" s="235">
        <f t="shared" si="5"/>
        <v>0</v>
      </c>
      <c r="S54" s="235">
        <f t="shared" si="5"/>
        <v>0</v>
      </c>
      <c r="T54" s="235">
        <f t="shared" si="5"/>
        <v>0</v>
      </c>
      <c r="U54" s="235">
        <f t="shared" si="5"/>
        <v>0</v>
      </c>
      <c r="V54" s="235">
        <f t="shared" si="5"/>
        <v>0</v>
      </c>
      <c r="W54" s="235">
        <f t="shared" si="5"/>
        <v>0</v>
      </c>
      <c r="X54" s="235">
        <f t="shared" si="5"/>
        <v>0</v>
      </c>
      <c r="Y54" s="280"/>
      <c r="Z54" s="130"/>
    </row>
    <row r="55" spans="2:26" ht="24" hidden="1" customHeight="1" thickBot="1">
      <c r="B55" s="1204"/>
      <c r="C55" s="133">
        <v>10</v>
      </c>
      <c r="D55" s="157">
        <f t="shared" si="6"/>
        <v>0</v>
      </c>
      <c r="E55" s="270">
        <f t="shared" si="6"/>
        <v>0</v>
      </c>
      <c r="F55" s="271">
        <f t="shared" si="6"/>
        <v>0</v>
      </c>
      <c r="G55" s="272">
        <f t="shared" si="6"/>
        <v>0</v>
      </c>
      <c r="H55" s="271">
        <f t="shared" si="6"/>
        <v>0</v>
      </c>
      <c r="I55" s="237">
        <f t="shared" si="7"/>
        <v>0</v>
      </c>
      <c r="J55" s="237">
        <f t="shared" si="5"/>
        <v>0</v>
      </c>
      <c r="K55" s="237">
        <f t="shared" si="5"/>
        <v>0</v>
      </c>
      <c r="L55" s="237">
        <f t="shared" si="5"/>
        <v>0</v>
      </c>
      <c r="M55" s="237">
        <f t="shared" si="5"/>
        <v>0</v>
      </c>
      <c r="N55" s="237">
        <f t="shared" si="5"/>
        <v>0</v>
      </c>
      <c r="O55" s="237">
        <f t="shared" si="5"/>
        <v>0</v>
      </c>
      <c r="P55" s="238">
        <f t="shared" si="5"/>
        <v>0</v>
      </c>
      <c r="Q55" s="238">
        <f t="shared" si="5"/>
        <v>0</v>
      </c>
      <c r="R55" s="238">
        <f t="shared" si="5"/>
        <v>0</v>
      </c>
      <c r="S55" s="238">
        <f t="shared" si="5"/>
        <v>0</v>
      </c>
      <c r="T55" s="238">
        <f t="shared" si="5"/>
        <v>0</v>
      </c>
      <c r="U55" s="238">
        <f t="shared" si="5"/>
        <v>0</v>
      </c>
      <c r="V55" s="238">
        <f t="shared" si="5"/>
        <v>0</v>
      </c>
      <c r="W55" s="238">
        <f t="shared" si="5"/>
        <v>0</v>
      </c>
      <c r="X55" s="238">
        <f t="shared" si="5"/>
        <v>0</v>
      </c>
      <c r="Y55" s="282"/>
      <c r="Z55" s="130"/>
    </row>
    <row r="56" spans="2:26" ht="24" hidden="1" customHeight="1">
      <c r="B56" s="1204"/>
      <c r="C56" s="371">
        <v>11</v>
      </c>
      <c r="D56" s="158">
        <f t="shared" si="6"/>
        <v>0</v>
      </c>
      <c r="E56" s="264">
        <f t="shared" si="6"/>
        <v>0</v>
      </c>
      <c r="F56" s="265">
        <f t="shared" si="6"/>
        <v>0</v>
      </c>
      <c r="G56" s="266">
        <f t="shared" si="6"/>
        <v>0</v>
      </c>
      <c r="H56" s="265">
        <f t="shared" si="6"/>
        <v>0</v>
      </c>
      <c r="I56" s="231">
        <f>IF(H56="",0,E56*0.00006)</f>
        <v>0</v>
      </c>
      <c r="J56" s="231">
        <f t="shared" si="5"/>
        <v>0</v>
      </c>
      <c r="K56" s="231">
        <f t="shared" si="5"/>
        <v>0</v>
      </c>
      <c r="L56" s="231">
        <f t="shared" si="5"/>
        <v>0</v>
      </c>
      <c r="M56" s="231">
        <f t="shared" si="5"/>
        <v>0</v>
      </c>
      <c r="N56" s="231">
        <f t="shared" si="5"/>
        <v>0</v>
      </c>
      <c r="O56" s="231">
        <f t="shared" si="5"/>
        <v>0</v>
      </c>
      <c r="P56" s="232">
        <f t="shared" si="5"/>
        <v>0</v>
      </c>
      <c r="Q56" s="232">
        <f t="shared" si="5"/>
        <v>0</v>
      </c>
      <c r="R56" s="232">
        <f t="shared" si="5"/>
        <v>0</v>
      </c>
      <c r="S56" s="232">
        <f t="shared" si="5"/>
        <v>0</v>
      </c>
      <c r="T56" s="232">
        <f t="shared" si="5"/>
        <v>0</v>
      </c>
      <c r="U56" s="232">
        <f t="shared" si="5"/>
        <v>0</v>
      </c>
      <c r="V56" s="232">
        <f t="shared" si="5"/>
        <v>0</v>
      </c>
      <c r="W56" s="232">
        <f t="shared" si="5"/>
        <v>0</v>
      </c>
      <c r="X56" s="232">
        <f t="shared" si="5"/>
        <v>0</v>
      </c>
      <c r="Y56" s="279"/>
    </row>
    <row r="57" spans="2:26" ht="24" hidden="1" customHeight="1">
      <c r="B57" s="1204"/>
      <c r="C57" s="372">
        <v>12</v>
      </c>
      <c r="D57" s="156">
        <f t="shared" si="6"/>
        <v>0</v>
      </c>
      <c r="E57" s="267">
        <f t="shared" si="6"/>
        <v>0</v>
      </c>
      <c r="F57" s="273">
        <f t="shared" si="6"/>
        <v>0</v>
      </c>
      <c r="G57" s="192">
        <f t="shared" si="6"/>
        <v>0</v>
      </c>
      <c r="H57" s="273">
        <f t="shared" si="6"/>
        <v>0</v>
      </c>
      <c r="I57" s="240">
        <f t="shared" ref="I57:I65" si="8">IF(H57="",0,E57*0.00006)</f>
        <v>0</v>
      </c>
      <c r="J57" s="240">
        <f t="shared" ref="J57:X65" si="9">IF(J$3-$G57&lt;0,0,IF(J$3-$G57+1&lt;=$H57,$I57,0))</f>
        <v>0</v>
      </c>
      <c r="K57" s="240">
        <f t="shared" si="9"/>
        <v>0</v>
      </c>
      <c r="L57" s="234">
        <f t="shared" si="9"/>
        <v>0</v>
      </c>
      <c r="M57" s="234">
        <f t="shared" si="9"/>
        <v>0</v>
      </c>
      <c r="N57" s="234">
        <f t="shared" si="9"/>
        <v>0</v>
      </c>
      <c r="O57" s="234">
        <f t="shared" si="9"/>
        <v>0</v>
      </c>
      <c r="P57" s="235">
        <f t="shared" si="9"/>
        <v>0</v>
      </c>
      <c r="Q57" s="235">
        <f t="shared" si="9"/>
        <v>0</v>
      </c>
      <c r="R57" s="235">
        <f t="shared" si="9"/>
        <v>0</v>
      </c>
      <c r="S57" s="235">
        <f t="shared" si="9"/>
        <v>0</v>
      </c>
      <c r="T57" s="235">
        <f t="shared" si="9"/>
        <v>0</v>
      </c>
      <c r="U57" s="235">
        <f t="shared" si="9"/>
        <v>0</v>
      </c>
      <c r="V57" s="235">
        <f t="shared" si="9"/>
        <v>0</v>
      </c>
      <c r="W57" s="235">
        <f t="shared" si="9"/>
        <v>0</v>
      </c>
      <c r="X57" s="235">
        <f t="shared" si="9"/>
        <v>0</v>
      </c>
      <c r="Y57" s="280"/>
    </row>
    <row r="58" spans="2:26" ht="24" hidden="1" customHeight="1">
      <c r="B58" s="1204"/>
      <c r="C58" s="372">
        <v>13</v>
      </c>
      <c r="D58" s="274">
        <f t="shared" si="6"/>
        <v>0</v>
      </c>
      <c r="E58" s="267">
        <f t="shared" si="6"/>
        <v>0</v>
      </c>
      <c r="F58" s="273">
        <f t="shared" si="6"/>
        <v>0</v>
      </c>
      <c r="G58" s="192">
        <f t="shared" si="6"/>
        <v>0</v>
      </c>
      <c r="H58" s="273">
        <f t="shared" si="6"/>
        <v>0</v>
      </c>
      <c r="I58" s="240">
        <f t="shared" si="8"/>
        <v>0</v>
      </c>
      <c r="J58" s="240">
        <f t="shared" si="9"/>
        <v>0</v>
      </c>
      <c r="K58" s="240">
        <f t="shared" si="9"/>
        <v>0</v>
      </c>
      <c r="L58" s="234">
        <f t="shared" si="9"/>
        <v>0</v>
      </c>
      <c r="M58" s="234">
        <f t="shared" si="9"/>
        <v>0</v>
      </c>
      <c r="N58" s="234">
        <f t="shared" si="9"/>
        <v>0</v>
      </c>
      <c r="O58" s="234">
        <f t="shared" si="9"/>
        <v>0</v>
      </c>
      <c r="P58" s="235">
        <f t="shared" si="9"/>
        <v>0</v>
      </c>
      <c r="Q58" s="235">
        <f t="shared" si="9"/>
        <v>0</v>
      </c>
      <c r="R58" s="235">
        <f t="shared" si="9"/>
        <v>0</v>
      </c>
      <c r="S58" s="235">
        <f t="shared" si="9"/>
        <v>0</v>
      </c>
      <c r="T58" s="235">
        <f t="shared" si="9"/>
        <v>0</v>
      </c>
      <c r="U58" s="235">
        <f t="shared" si="9"/>
        <v>0</v>
      </c>
      <c r="V58" s="235">
        <f t="shared" si="9"/>
        <v>0</v>
      </c>
      <c r="W58" s="235">
        <f t="shared" si="9"/>
        <v>0</v>
      </c>
      <c r="X58" s="235">
        <f t="shared" si="9"/>
        <v>0</v>
      </c>
      <c r="Y58" s="280"/>
      <c r="Z58" s="130" t="s">
        <v>244</v>
      </c>
    </row>
    <row r="59" spans="2:26" ht="24" hidden="1" customHeight="1">
      <c r="B59" s="1204"/>
      <c r="C59" s="372">
        <v>14</v>
      </c>
      <c r="D59" s="156">
        <f t="shared" si="6"/>
        <v>0</v>
      </c>
      <c r="E59" s="267">
        <f t="shared" si="6"/>
        <v>0</v>
      </c>
      <c r="F59" s="273">
        <f t="shared" si="6"/>
        <v>0</v>
      </c>
      <c r="G59" s="192">
        <f t="shared" si="6"/>
        <v>0</v>
      </c>
      <c r="H59" s="273">
        <f t="shared" si="6"/>
        <v>0</v>
      </c>
      <c r="I59" s="240">
        <f t="shared" si="8"/>
        <v>0</v>
      </c>
      <c r="J59" s="240">
        <f t="shared" si="9"/>
        <v>0</v>
      </c>
      <c r="K59" s="240">
        <f t="shared" si="9"/>
        <v>0</v>
      </c>
      <c r="L59" s="234">
        <f t="shared" si="9"/>
        <v>0</v>
      </c>
      <c r="M59" s="234">
        <f t="shared" si="9"/>
        <v>0</v>
      </c>
      <c r="N59" s="234">
        <f t="shared" si="9"/>
        <v>0</v>
      </c>
      <c r="O59" s="234">
        <f t="shared" si="9"/>
        <v>0</v>
      </c>
      <c r="P59" s="235">
        <f t="shared" si="9"/>
        <v>0</v>
      </c>
      <c r="Q59" s="235">
        <f t="shared" si="9"/>
        <v>0</v>
      </c>
      <c r="R59" s="235">
        <f t="shared" si="9"/>
        <v>0</v>
      </c>
      <c r="S59" s="235">
        <f t="shared" si="9"/>
        <v>0</v>
      </c>
      <c r="T59" s="235">
        <f t="shared" si="9"/>
        <v>0</v>
      </c>
      <c r="U59" s="235">
        <f t="shared" si="9"/>
        <v>0</v>
      </c>
      <c r="V59" s="235">
        <f t="shared" si="9"/>
        <v>0</v>
      </c>
      <c r="W59" s="235">
        <f t="shared" si="9"/>
        <v>0</v>
      </c>
      <c r="X59" s="235">
        <f t="shared" si="9"/>
        <v>0</v>
      </c>
      <c r="Y59" s="280"/>
    </row>
    <row r="60" spans="2:26" ht="24" hidden="1" customHeight="1">
      <c r="B60" s="1204"/>
      <c r="C60" s="372">
        <v>15</v>
      </c>
      <c r="D60" s="156">
        <f t="shared" si="6"/>
        <v>0</v>
      </c>
      <c r="E60" s="267">
        <f t="shared" si="6"/>
        <v>0</v>
      </c>
      <c r="F60" s="273">
        <f t="shared" si="6"/>
        <v>0</v>
      </c>
      <c r="G60" s="192">
        <f t="shared" si="6"/>
        <v>0</v>
      </c>
      <c r="H60" s="273">
        <f t="shared" si="6"/>
        <v>0</v>
      </c>
      <c r="I60" s="240">
        <f t="shared" si="8"/>
        <v>0</v>
      </c>
      <c r="J60" s="240">
        <f t="shared" si="9"/>
        <v>0</v>
      </c>
      <c r="K60" s="240">
        <f t="shared" si="9"/>
        <v>0</v>
      </c>
      <c r="L60" s="234">
        <f t="shared" si="9"/>
        <v>0</v>
      </c>
      <c r="M60" s="234">
        <f t="shared" si="9"/>
        <v>0</v>
      </c>
      <c r="N60" s="234">
        <f t="shared" si="9"/>
        <v>0</v>
      </c>
      <c r="O60" s="234">
        <f t="shared" si="9"/>
        <v>0</v>
      </c>
      <c r="P60" s="235">
        <f t="shared" si="9"/>
        <v>0</v>
      </c>
      <c r="Q60" s="235">
        <f t="shared" si="9"/>
        <v>0</v>
      </c>
      <c r="R60" s="235">
        <f t="shared" si="9"/>
        <v>0</v>
      </c>
      <c r="S60" s="235">
        <f t="shared" si="9"/>
        <v>0</v>
      </c>
      <c r="T60" s="235">
        <f t="shared" si="9"/>
        <v>0</v>
      </c>
      <c r="U60" s="235">
        <f t="shared" si="9"/>
        <v>0</v>
      </c>
      <c r="V60" s="235">
        <f t="shared" si="9"/>
        <v>0</v>
      </c>
      <c r="W60" s="235">
        <f t="shared" si="9"/>
        <v>0</v>
      </c>
      <c r="X60" s="235">
        <f t="shared" si="9"/>
        <v>0</v>
      </c>
      <c r="Y60" s="280"/>
    </row>
    <row r="61" spans="2:26" ht="24" hidden="1" customHeight="1">
      <c r="B61" s="1204"/>
      <c r="C61" s="372">
        <v>16</v>
      </c>
      <c r="D61" s="156">
        <f t="shared" si="6"/>
        <v>0</v>
      </c>
      <c r="E61" s="267">
        <f t="shared" si="6"/>
        <v>0</v>
      </c>
      <c r="F61" s="273">
        <f t="shared" si="6"/>
        <v>0</v>
      </c>
      <c r="G61" s="192">
        <f t="shared" si="6"/>
        <v>0</v>
      </c>
      <c r="H61" s="273">
        <f t="shared" si="6"/>
        <v>0</v>
      </c>
      <c r="I61" s="240">
        <f t="shared" si="8"/>
        <v>0</v>
      </c>
      <c r="J61" s="240">
        <f t="shared" si="9"/>
        <v>0</v>
      </c>
      <c r="K61" s="240">
        <f t="shared" si="9"/>
        <v>0</v>
      </c>
      <c r="L61" s="234">
        <f t="shared" si="9"/>
        <v>0</v>
      </c>
      <c r="M61" s="234">
        <f t="shared" si="9"/>
        <v>0</v>
      </c>
      <c r="N61" s="234">
        <f t="shared" si="9"/>
        <v>0</v>
      </c>
      <c r="O61" s="234">
        <f t="shared" si="9"/>
        <v>0</v>
      </c>
      <c r="P61" s="235">
        <f t="shared" si="9"/>
        <v>0</v>
      </c>
      <c r="Q61" s="235">
        <f t="shared" si="9"/>
        <v>0</v>
      </c>
      <c r="R61" s="235">
        <f t="shared" si="9"/>
        <v>0</v>
      </c>
      <c r="S61" s="235">
        <f t="shared" si="9"/>
        <v>0</v>
      </c>
      <c r="T61" s="235">
        <f t="shared" si="9"/>
        <v>0</v>
      </c>
      <c r="U61" s="235">
        <f t="shared" si="9"/>
        <v>0</v>
      </c>
      <c r="V61" s="235">
        <f t="shared" si="9"/>
        <v>0</v>
      </c>
      <c r="W61" s="235">
        <f t="shared" si="9"/>
        <v>0</v>
      </c>
      <c r="X61" s="235">
        <f t="shared" si="9"/>
        <v>0</v>
      </c>
      <c r="Y61" s="280"/>
    </row>
    <row r="62" spans="2:26" ht="24" hidden="1" customHeight="1">
      <c r="B62" s="1204"/>
      <c r="C62" s="372">
        <v>17</v>
      </c>
      <c r="D62" s="156">
        <f t="shared" si="6"/>
        <v>0</v>
      </c>
      <c r="E62" s="267">
        <f t="shared" si="6"/>
        <v>0</v>
      </c>
      <c r="F62" s="273">
        <f t="shared" si="6"/>
        <v>0</v>
      </c>
      <c r="G62" s="192">
        <f t="shared" si="6"/>
        <v>0</v>
      </c>
      <c r="H62" s="273">
        <f t="shared" si="6"/>
        <v>0</v>
      </c>
      <c r="I62" s="240">
        <f t="shared" si="8"/>
        <v>0</v>
      </c>
      <c r="J62" s="240">
        <f t="shared" si="9"/>
        <v>0</v>
      </c>
      <c r="K62" s="240">
        <f t="shared" si="9"/>
        <v>0</v>
      </c>
      <c r="L62" s="234">
        <f t="shared" si="9"/>
        <v>0</v>
      </c>
      <c r="M62" s="234">
        <f t="shared" si="9"/>
        <v>0</v>
      </c>
      <c r="N62" s="234">
        <f t="shared" si="9"/>
        <v>0</v>
      </c>
      <c r="O62" s="234">
        <f t="shared" si="9"/>
        <v>0</v>
      </c>
      <c r="P62" s="235">
        <f t="shared" si="9"/>
        <v>0</v>
      </c>
      <c r="Q62" s="235">
        <f t="shared" si="9"/>
        <v>0</v>
      </c>
      <c r="R62" s="235">
        <f t="shared" si="9"/>
        <v>0</v>
      </c>
      <c r="S62" s="235">
        <f t="shared" si="9"/>
        <v>0</v>
      </c>
      <c r="T62" s="235">
        <f t="shared" si="9"/>
        <v>0</v>
      </c>
      <c r="U62" s="235">
        <f t="shared" si="9"/>
        <v>0</v>
      </c>
      <c r="V62" s="235">
        <f t="shared" si="9"/>
        <v>0</v>
      </c>
      <c r="W62" s="235">
        <f t="shared" si="9"/>
        <v>0</v>
      </c>
      <c r="X62" s="235">
        <f t="shared" si="9"/>
        <v>0</v>
      </c>
      <c r="Y62" s="280"/>
    </row>
    <row r="63" spans="2:26" ht="24" hidden="1" customHeight="1">
      <c r="B63" s="1204"/>
      <c r="C63" s="372">
        <v>18</v>
      </c>
      <c r="D63" s="156">
        <f t="shared" ref="D63:H65" si="10">D22</f>
        <v>0</v>
      </c>
      <c r="E63" s="267">
        <f t="shared" si="10"/>
        <v>0</v>
      </c>
      <c r="F63" s="273">
        <f t="shared" si="10"/>
        <v>0</v>
      </c>
      <c r="G63" s="192">
        <f t="shared" si="10"/>
        <v>0</v>
      </c>
      <c r="H63" s="273">
        <f t="shared" si="10"/>
        <v>0</v>
      </c>
      <c r="I63" s="240">
        <f t="shared" si="8"/>
        <v>0</v>
      </c>
      <c r="J63" s="240">
        <f t="shared" si="9"/>
        <v>0</v>
      </c>
      <c r="K63" s="240">
        <f t="shared" si="9"/>
        <v>0</v>
      </c>
      <c r="L63" s="234">
        <f t="shared" si="9"/>
        <v>0</v>
      </c>
      <c r="M63" s="234">
        <f t="shared" si="9"/>
        <v>0</v>
      </c>
      <c r="N63" s="234">
        <f t="shared" si="9"/>
        <v>0</v>
      </c>
      <c r="O63" s="234">
        <f t="shared" si="9"/>
        <v>0</v>
      </c>
      <c r="P63" s="235">
        <f t="shared" si="9"/>
        <v>0</v>
      </c>
      <c r="Q63" s="235">
        <f t="shared" si="9"/>
        <v>0</v>
      </c>
      <c r="R63" s="235">
        <f t="shared" si="9"/>
        <v>0</v>
      </c>
      <c r="S63" s="235">
        <f t="shared" si="9"/>
        <v>0</v>
      </c>
      <c r="T63" s="235">
        <f t="shared" si="9"/>
        <v>0</v>
      </c>
      <c r="U63" s="235">
        <f t="shared" si="9"/>
        <v>0</v>
      </c>
      <c r="V63" s="235">
        <f t="shared" si="9"/>
        <v>0</v>
      </c>
      <c r="W63" s="235">
        <f t="shared" si="9"/>
        <v>0</v>
      </c>
      <c r="X63" s="235">
        <f t="shared" si="9"/>
        <v>0</v>
      </c>
      <c r="Y63" s="280"/>
    </row>
    <row r="64" spans="2:26" ht="24" hidden="1" customHeight="1">
      <c r="B64" s="1204"/>
      <c r="C64" s="372">
        <v>19</v>
      </c>
      <c r="D64" s="156">
        <f t="shared" si="10"/>
        <v>0</v>
      </c>
      <c r="E64" s="267">
        <f t="shared" si="10"/>
        <v>0</v>
      </c>
      <c r="F64" s="273">
        <f t="shared" si="10"/>
        <v>0</v>
      </c>
      <c r="G64" s="192">
        <f t="shared" si="10"/>
        <v>0</v>
      </c>
      <c r="H64" s="273">
        <f t="shared" si="10"/>
        <v>0</v>
      </c>
      <c r="I64" s="240">
        <f t="shared" si="8"/>
        <v>0</v>
      </c>
      <c r="J64" s="240">
        <f t="shared" si="9"/>
        <v>0</v>
      </c>
      <c r="K64" s="240">
        <f t="shared" si="9"/>
        <v>0</v>
      </c>
      <c r="L64" s="234">
        <f t="shared" si="9"/>
        <v>0</v>
      </c>
      <c r="M64" s="234">
        <f t="shared" si="9"/>
        <v>0</v>
      </c>
      <c r="N64" s="234">
        <f t="shared" si="9"/>
        <v>0</v>
      </c>
      <c r="O64" s="234">
        <f t="shared" si="9"/>
        <v>0</v>
      </c>
      <c r="P64" s="235">
        <f t="shared" si="9"/>
        <v>0</v>
      </c>
      <c r="Q64" s="235">
        <f t="shared" si="9"/>
        <v>0</v>
      </c>
      <c r="R64" s="235">
        <f t="shared" si="9"/>
        <v>0</v>
      </c>
      <c r="S64" s="235">
        <f t="shared" si="9"/>
        <v>0</v>
      </c>
      <c r="T64" s="235">
        <f t="shared" si="9"/>
        <v>0</v>
      </c>
      <c r="U64" s="235">
        <f t="shared" si="9"/>
        <v>0</v>
      </c>
      <c r="V64" s="235">
        <f t="shared" si="9"/>
        <v>0</v>
      </c>
      <c r="W64" s="235">
        <f t="shared" si="9"/>
        <v>0</v>
      </c>
      <c r="X64" s="235">
        <f t="shared" si="9"/>
        <v>0</v>
      </c>
      <c r="Y64" s="280"/>
    </row>
    <row r="65" spans="2:25" ht="24" hidden="1" customHeight="1" thickBot="1">
      <c r="B65" s="1204"/>
      <c r="C65" s="139">
        <v>20</v>
      </c>
      <c r="D65" s="153">
        <f t="shared" si="10"/>
        <v>0</v>
      </c>
      <c r="E65" s="275">
        <f t="shared" si="10"/>
        <v>0</v>
      </c>
      <c r="F65" s="276">
        <f t="shared" si="10"/>
        <v>0</v>
      </c>
      <c r="G65" s="277">
        <f t="shared" si="10"/>
        <v>0</v>
      </c>
      <c r="H65" s="276">
        <f t="shared" si="10"/>
        <v>0</v>
      </c>
      <c r="I65" s="241">
        <f t="shared" si="8"/>
        <v>0</v>
      </c>
      <c r="J65" s="241">
        <f t="shared" si="9"/>
        <v>0</v>
      </c>
      <c r="K65" s="241">
        <f t="shared" si="9"/>
        <v>0</v>
      </c>
      <c r="L65" s="242">
        <f t="shared" si="9"/>
        <v>0</v>
      </c>
      <c r="M65" s="242">
        <f t="shared" si="9"/>
        <v>0</v>
      </c>
      <c r="N65" s="242">
        <f t="shared" si="9"/>
        <v>0</v>
      </c>
      <c r="O65" s="242">
        <f t="shared" si="9"/>
        <v>0</v>
      </c>
      <c r="P65" s="243">
        <f t="shared" si="9"/>
        <v>0</v>
      </c>
      <c r="Q65" s="243">
        <f t="shared" si="9"/>
        <v>0</v>
      </c>
      <c r="R65" s="243">
        <f t="shared" si="9"/>
        <v>0</v>
      </c>
      <c r="S65" s="243">
        <f t="shared" si="9"/>
        <v>0</v>
      </c>
      <c r="T65" s="243">
        <f t="shared" si="9"/>
        <v>0</v>
      </c>
      <c r="U65" s="243">
        <f t="shared" si="9"/>
        <v>0</v>
      </c>
      <c r="V65" s="243">
        <f t="shared" si="9"/>
        <v>0</v>
      </c>
      <c r="W65" s="243">
        <f t="shared" si="9"/>
        <v>0</v>
      </c>
      <c r="X65" s="243">
        <f t="shared" si="9"/>
        <v>0</v>
      </c>
      <c r="Y65" s="281"/>
    </row>
    <row r="66" spans="2:25" ht="24" customHeight="1" thickBot="1">
      <c r="B66" s="1388"/>
      <c r="C66" s="139">
        <v>42</v>
      </c>
      <c r="D66" s="140" t="s">
        <v>176</v>
      </c>
      <c r="E66" s="1380"/>
      <c r="F66" s="1381"/>
      <c r="G66" s="1381"/>
      <c r="H66" s="1381"/>
      <c r="I66" s="1382"/>
      <c r="J66" s="242">
        <f>SUM(J46:J65)</f>
        <v>0</v>
      </c>
      <c r="K66" s="242">
        <f>SUM(K46:K65)</f>
        <v>0</v>
      </c>
      <c r="L66" s="242">
        <f>SUM(L46:L65)</f>
        <v>0</v>
      </c>
      <c r="M66" s="242">
        <f t="shared" ref="M66:U66" si="11">SUM(M46:M65)</f>
        <v>0</v>
      </c>
      <c r="N66" s="242">
        <f t="shared" si="11"/>
        <v>0</v>
      </c>
      <c r="O66" s="242">
        <f t="shared" si="11"/>
        <v>0</v>
      </c>
      <c r="P66" s="243">
        <f t="shared" si="11"/>
        <v>0</v>
      </c>
      <c r="Q66" s="243">
        <f t="shared" si="11"/>
        <v>0</v>
      </c>
      <c r="R66" s="243">
        <f t="shared" si="11"/>
        <v>0</v>
      </c>
      <c r="S66" s="243">
        <f t="shared" si="11"/>
        <v>0</v>
      </c>
      <c r="T66" s="243">
        <f t="shared" si="11"/>
        <v>0</v>
      </c>
      <c r="U66" s="243">
        <f t="shared" si="11"/>
        <v>0</v>
      </c>
      <c r="V66" s="243">
        <f>SUM(V46:V65)</f>
        <v>0</v>
      </c>
      <c r="W66" s="243">
        <f>SUM(W46:W65)</f>
        <v>0</v>
      </c>
      <c r="X66" s="243">
        <f>SUM(X46:X65)</f>
        <v>0</v>
      </c>
      <c r="Y66" s="283"/>
    </row>
    <row r="67" spans="2:25" ht="24" customHeight="1" thickBot="1">
      <c r="B67" s="1391" t="s">
        <v>173</v>
      </c>
      <c r="C67" s="1370"/>
      <c r="D67" s="1392"/>
      <c r="E67" s="1383"/>
      <c r="F67" s="1384"/>
      <c r="G67" s="1384"/>
      <c r="H67" s="1384"/>
      <c r="I67" s="1384"/>
      <c r="J67" s="249">
        <f>SUM(J5:J65)</f>
        <v>0</v>
      </c>
      <c r="K67" s="249">
        <f>SUM(K5:K65)</f>
        <v>0</v>
      </c>
      <c r="L67" s="249">
        <f>SUM(L5:L65)</f>
        <v>0</v>
      </c>
      <c r="M67" s="249">
        <f t="shared" ref="M67:U67" si="12">SUM(M5:M65)</f>
        <v>0</v>
      </c>
      <c r="N67" s="249">
        <f t="shared" si="12"/>
        <v>0</v>
      </c>
      <c r="O67" s="249">
        <f t="shared" si="12"/>
        <v>0</v>
      </c>
      <c r="P67" s="250">
        <f t="shared" si="12"/>
        <v>0</v>
      </c>
      <c r="Q67" s="250">
        <f t="shared" si="12"/>
        <v>0</v>
      </c>
      <c r="R67" s="250">
        <f t="shared" si="12"/>
        <v>0</v>
      </c>
      <c r="S67" s="250">
        <f t="shared" si="12"/>
        <v>0</v>
      </c>
      <c r="T67" s="250">
        <f t="shared" si="12"/>
        <v>0</v>
      </c>
      <c r="U67" s="250">
        <f t="shared" si="12"/>
        <v>0</v>
      </c>
      <c r="V67" s="250">
        <f>SUM(V5:V65)</f>
        <v>0</v>
      </c>
      <c r="W67" s="250">
        <f>SUM(W5:W65)</f>
        <v>0</v>
      </c>
      <c r="X67" s="250">
        <f>SUM(X5:X65)</f>
        <v>0</v>
      </c>
      <c r="Y67" s="251">
        <f>SUM(Y5:Y66)</f>
        <v>0</v>
      </c>
    </row>
  </sheetData>
  <mergeCells count="15">
    <mergeCell ref="B2:C4"/>
    <mergeCell ref="D2:D4"/>
    <mergeCell ref="E2:E3"/>
    <mergeCell ref="F2:F3"/>
    <mergeCell ref="G2:G3"/>
    <mergeCell ref="B67:D67"/>
    <mergeCell ref="B5:B14"/>
    <mergeCell ref="B15:B24"/>
    <mergeCell ref="B25:B44"/>
    <mergeCell ref="B45:B66"/>
    <mergeCell ref="H2:H3"/>
    <mergeCell ref="Y2:Y3"/>
    <mergeCell ref="E66:I66"/>
    <mergeCell ref="E67:I67"/>
    <mergeCell ref="I2:X2"/>
  </mergeCells>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B1:S17"/>
  <sheetViews>
    <sheetView workbookViewId="0">
      <selection activeCell="F14" sqref="F14"/>
    </sheetView>
  </sheetViews>
  <sheetFormatPr defaultColWidth="9" defaultRowHeight="13.5"/>
  <cols>
    <col min="1" max="1" width="9" style="588"/>
    <col min="2" max="2" width="2.375" style="588" customWidth="1"/>
    <col min="3" max="3" width="30.875" style="588" customWidth="1"/>
    <col min="4" max="4" width="10.625" style="588" customWidth="1"/>
    <col min="5" max="19" width="12.625" style="588" customWidth="1"/>
    <col min="20" max="16384" width="9" style="588"/>
  </cols>
  <sheetData>
    <row r="1" spans="2:19" ht="14.25" thickBot="1">
      <c r="L1" s="605">
        <f>入力⑧乳牛増殖計画!G68</f>
        <v>0</v>
      </c>
      <c r="M1" s="605">
        <f>(入力⑧乳牛増殖計画!G69+入力⑧乳牛増殖計画!G74)/2+(入力⑧乳牛増殖計画!G75+入力⑧乳牛増殖計画!G80)/2+(入力⑧乳牛増殖計画!G81+入力⑧乳牛増殖計画!G84)/2</f>
        <v>-1</v>
      </c>
      <c r="N1" s="588">
        <f>肉牛増殖計画!G74</f>
        <v>0</v>
      </c>
      <c r="O1" s="588">
        <f>(肉牛増殖計画!G75+肉牛増殖計画!G86)/2+(肉牛増殖計画!G87+肉牛増殖計画!G92)/2+(肉牛増殖計画!G93+肉牛増殖計画!G96)/2</f>
        <v>0</v>
      </c>
    </row>
    <row r="2" spans="2:19">
      <c r="B2" s="1410"/>
      <c r="C2" s="1411"/>
      <c r="D2" s="1408"/>
      <c r="E2" s="1422" t="s">
        <v>397</v>
      </c>
      <c r="F2" s="1125"/>
      <c r="G2" s="1126"/>
      <c r="H2" s="1423"/>
      <c r="I2" s="1423"/>
      <c r="J2" s="1423"/>
      <c r="K2" s="1424"/>
      <c r="L2" s="1407" t="s">
        <v>354</v>
      </c>
      <c r="M2" s="1125"/>
      <c r="N2" s="1408"/>
      <c r="O2" s="1409"/>
      <c r="P2" s="1399"/>
      <c r="Q2" s="1400"/>
      <c r="R2" s="1401"/>
      <c r="S2" s="1401"/>
    </row>
    <row r="3" spans="2:19">
      <c r="B3" s="1412"/>
      <c r="C3" s="1413"/>
      <c r="D3" s="1414"/>
      <c r="E3" s="1405" t="s">
        <v>240</v>
      </c>
      <c r="F3" s="1404"/>
      <c r="G3" s="1112" t="s">
        <v>257</v>
      </c>
      <c r="H3" s="1144"/>
      <c r="I3" s="1144"/>
      <c r="J3" s="1144"/>
      <c r="K3" s="1402"/>
      <c r="L3" s="1403" t="s">
        <v>240</v>
      </c>
      <c r="M3" s="1404"/>
      <c r="N3" s="1405" t="s">
        <v>257</v>
      </c>
      <c r="O3" s="1406"/>
      <c r="P3" s="1400" t="s">
        <v>240</v>
      </c>
      <c r="Q3" s="1400"/>
      <c r="R3" s="1399" t="s">
        <v>257</v>
      </c>
      <c r="S3" s="1400"/>
    </row>
    <row r="4" spans="2:19" ht="13.5" customHeight="1">
      <c r="B4" s="1415"/>
      <c r="C4" s="1413"/>
      <c r="D4" s="1414"/>
      <c r="E4" s="902" t="s">
        <v>293</v>
      </c>
      <c r="F4" s="902" t="s">
        <v>309</v>
      </c>
      <c r="G4" s="902" t="s">
        <v>293</v>
      </c>
      <c r="H4" s="904" t="s">
        <v>389</v>
      </c>
      <c r="I4" s="904" t="s">
        <v>390</v>
      </c>
      <c r="J4" s="904" t="s">
        <v>264</v>
      </c>
      <c r="K4" s="710" t="s">
        <v>577</v>
      </c>
      <c r="L4" s="899" t="s">
        <v>293</v>
      </c>
      <c r="M4" s="902" t="s">
        <v>309</v>
      </c>
      <c r="N4" s="902" t="s">
        <v>293</v>
      </c>
      <c r="O4" s="711" t="s">
        <v>309</v>
      </c>
      <c r="P4" s="605" t="s">
        <v>293</v>
      </c>
      <c r="Q4" s="605" t="s">
        <v>309</v>
      </c>
      <c r="R4" s="605" t="s">
        <v>293</v>
      </c>
      <c r="S4" s="605" t="s">
        <v>309</v>
      </c>
    </row>
    <row r="5" spans="2:19" ht="24" customHeight="1">
      <c r="B5" s="1416" t="s">
        <v>310</v>
      </c>
      <c r="C5" s="1417"/>
      <c r="D5" s="593" t="s">
        <v>404</v>
      </c>
      <c r="E5" s="928">
        <f t="shared" ref="E5:K5" si="0">SUM(E6:E9)</f>
        <v>0</v>
      </c>
      <c r="F5" s="731">
        <f t="shared" si="0"/>
        <v>0</v>
      </c>
      <c r="G5" s="731">
        <f t="shared" si="0"/>
        <v>0</v>
      </c>
      <c r="H5" s="731">
        <f t="shared" si="0"/>
        <v>0</v>
      </c>
      <c r="I5" s="731">
        <f t="shared" si="0"/>
        <v>0</v>
      </c>
      <c r="J5" s="731">
        <f t="shared" si="0"/>
        <v>0</v>
      </c>
      <c r="K5" s="914">
        <f t="shared" si="0"/>
        <v>0</v>
      </c>
      <c r="L5" s="608">
        <f>IF(L$1=0,0,P5/L$1)</f>
        <v>0</v>
      </c>
      <c r="M5" s="601">
        <f t="shared" ref="M5:N13" si="1">IF(M$1=0,0,Q5/M$1)</f>
        <v>0</v>
      </c>
      <c r="N5" s="601">
        <f t="shared" ref="N5:N12" si="2">IF(N$1=0,0,R5/N$1)</f>
        <v>0</v>
      </c>
      <c r="O5" s="602">
        <f t="shared" ref="O5:O13" si="3">IF(O$1=0,0,S5/O$1)</f>
        <v>0</v>
      </c>
      <c r="P5" s="605">
        <f>SUM(P6:P9)</f>
        <v>0</v>
      </c>
      <c r="Q5" s="605">
        <f>SUM(Q6:Q9)</f>
        <v>0</v>
      </c>
      <c r="R5" s="605">
        <f>SUM(R6:R9)</f>
        <v>0</v>
      </c>
      <c r="S5" s="605">
        <f>SUM(S6:S9)</f>
        <v>0</v>
      </c>
    </row>
    <row r="6" spans="2:19" ht="24" customHeight="1">
      <c r="B6" s="589"/>
      <c r="C6" s="590" t="s">
        <v>305</v>
      </c>
      <c r="D6" s="592" t="s">
        <v>404</v>
      </c>
      <c r="E6" s="929"/>
      <c r="F6" s="587"/>
      <c r="G6" s="587"/>
      <c r="H6" s="900"/>
      <c r="I6" s="900"/>
      <c r="J6" s="900"/>
      <c r="K6" s="610"/>
      <c r="L6" s="608">
        <f t="shared" ref="L6:L13" si="4">IF(L$1=0,0,P6/L$1)</f>
        <v>0</v>
      </c>
      <c r="M6" s="601">
        <f t="shared" si="1"/>
        <v>0</v>
      </c>
      <c r="N6" s="601">
        <f t="shared" si="2"/>
        <v>0</v>
      </c>
      <c r="O6" s="602">
        <f t="shared" si="3"/>
        <v>0</v>
      </c>
      <c r="P6" s="605">
        <f>'労働時間（乳牛）入力'!AO5+'労働時間（乳牛）入力'!AO29</f>
        <v>0</v>
      </c>
      <c r="Q6" s="605">
        <v>0</v>
      </c>
      <c r="R6" s="605">
        <v>0</v>
      </c>
      <c r="S6" s="605">
        <v>0</v>
      </c>
    </row>
    <row r="7" spans="2:19" ht="24" customHeight="1">
      <c r="B7" s="589"/>
      <c r="C7" s="590" t="s">
        <v>306</v>
      </c>
      <c r="D7" s="592" t="s">
        <v>404</v>
      </c>
      <c r="E7" s="930"/>
      <c r="F7" s="587"/>
      <c r="G7" s="587"/>
      <c r="H7" s="900"/>
      <c r="I7" s="900"/>
      <c r="J7" s="900"/>
      <c r="K7" s="610"/>
      <c r="L7" s="608">
        <f t="shared" si="4"/>
        <v>0</v>
      </c>
      <c r="M7" s="601">
        <f t="shared" si="1"/>
        <v>0</v>
      </c>
      <c r="N7" s="601">
        <f t="shared" si="2"/>
        <v>0</v>
      </c>
      <c r="O7" s="602">
        <f t="shared" si="3"/>
        <v>0</v>
      </c>
      <c r="P7" s="605">
        <f>'労働時間（乳牛）入力'!AO6+'労働時間（乳牛）入力'!AO11+'労働時間（乳牛）入力'!AP23+'労働時間（乳牛）入力'!AO30+'労働時間（乳牛）入力'!AO35+'労働時間（乳牛）入力'!AP47</f>
        <v>0</v>
      </c>
      <c r="Q7" s="605">
        <f>'労働時間（乳牛）入力'!AO15+'労働時間（乳牛）入力'!AO19+'労働時間（乳牛）入力'!AQ23+'労働時間（乳牛）入力'!AO39+'労働時間（乳牛）入力'!AO43+'労働時間（乳牛）入力'!AQ47</f>
        <v>0</v>
      </c>
      <c r="R7" s="605">
        <f>'労働時間（肉牛）入力'!AN5+'労働時間（肉牛）入力'!AO18</f>
        <v>0</v>
      </c>
      <c r="S7" s="605">
        <f>'労働時間（肉牛）入力'!AN10+'労働時間（肉牛）入力'!AN14+'労働時間（肉牛）入力'!AP18</f>
        <v>0</v>
      </c>
    </row>
    <row r="8" spans="2:19" ht="24" customHeight="1">
      <c r="B8" s="589"/>
      <c r="C8" s="590" t="s">
        <v>307</v>
      </c>
      <c r="D8" s="592" t="s">
        <v>404</v>
      </c>
      <c r="E8" s="929"/>
      <c r="F8" s="587"/>
      <c r="G8" s="587"/>
      <c r="H8" s="900"/>
      <c r="I8" s="900"/>
      <c r="J8" s="900"/>
      <c r="K8" s="610"/>
      <c r="L8" s="608">
        <f t="shared" si="4"/>
        <v>0</v>
      </c>
      <c r="M8" s="601">
        <f t="shared" si="1"/>
        <v>0</v>
      </c>
      <c r="N8" s="601">
        <f t="shared" si="2"/>
        <v>0</v>
      </c>
      <c r="O8" s="602">
        <f t="shared" si="3"/>
        <v>0</v>
      </c>
      <c r="P8" s="605">
        <f>'労働時間（乳牛）入力'!AO7+'労働時間（乳牛）入力'!AO12+'労働時間（乳牛）入力'!AP24+'労働時間（乳牛）入力'!AO31+'労働時間（乳牛）入力'!AO36+'労働時間（乳牛）入力'!AP48</f>
        <v>0</v>
      </c>
      <c r="Q8" s="605">
        <f>'労働時間（乳牛）入力'!AO16+'労働時間（乳牛）入力'!AO20+'労働時間（乳牛）入力'!AQ24+'労働時間（乳牛）入力'!AO40+'労働時間（乳牛）入力'!AO44+'労働時間（乳牛）入力'!AQ48</f>
        <v>0</v>
      </c>
      <c r="R8" s="605">
        <f>'労働時間（肉牛）入力'!AN6+'労働時間（肉牛）入力'!AO19</f>
        <v>0</v>
      </c>
      <c r="S8" s="605">
        <f>'労働時間（肉牛）入力'!AN11+'労働時間（肉牛）入力'!AN15+'労働時間（肉牛）入力'!AP19</f>
        <v>0</v>
      </c>
    </row>
    <row r="9" spans="2:19" ht="24" customHeight="1">
      <c r="B9" s="589"/>
      <c r="C9" s="590" t="s">
        <v>113</v>
      </c>
      <c r="D9" s="592" t="s">
        <v>404</v>
      </c>
      <c r="E9" s="929"/>
      <c r="F9" s="587"/>
      <c r="G9" s="587"/>
      <c r="H9" s="900"/>
      <c r="I9" s="900"/>
      <c r="J9" s="900"/>
      <c r="K9" s="610"/>
      <c r="L9" s="608">
        <f t="shared" si="4"/>
        <v>0</v>
      </c>
      <c r="M9" s="601">
        <f t="shared" si="1"/>
        <v>0</v>
      </c>
      <c r="N9" s="601">
        <f t="shared" si="2"/>
        <v>0</v>
      </c>
      <c r="O9" s="602">
        <f t="shared" si="3"/>
        <v>0</v>
      </c>
      <c r="P9" s="605">
        <f>'労働時間（乳牛）入力'!AO8+'労働時間（乳牛）入力'!AO9+'労働時間（乳牛）入力'!AO10+'労働時間（乳牛）入力'!AO13+'労働時間（乳牛）入力'!AO14+'労働時間（乳牛）入力'!AP25+'労働時間（乳牛）入力'!AP26+'労働時間（乳牛）入力'!AO32+'労働時間（乳牛）入力'!AO33+'労働時間（乳牛）入力'!AO34+'労働時間（乳牛）入力'!AO37+'労働時間（乳牛）入力'!AO38+'労働時間（乳牛）入力'!AP49+'労働時間（乳牛）入力'!AP50</f>
        <v>0</v>
      </c>
      <c r="Q9" s="605">
        <f>'労働時間（乳牛）入力'!AO17+'労働時間（乳牛）入力'!AO18+'労働時間（乳牛）入力'!AO21+'労働時間（乳牛）入力'!AO22+'労働時間（乳牛）入力'!AQ25+'労働時間（乳牛）入力'!AQ26+'労働時間（乳牛）入力'!AO41+'労働時間（乳牛）入力'!AO42+'労働時間（乳牛）入力'!AO45+'労働時間（乳牛）入力'!AO46+'労働時間（乳牛）入力'!AQ49+'労働時間（乳牛）入力'!AQ50</f>
        <v>0</v>
      </c>
      <c r="R9" s="605">
        <f>'労働時間（肉牛）入力'!AN7+'労働時間（肉牛）入力'!AN8+'労働時間（肉牛）入力'!AN9+'労働時間（肉牛）入力'!AO20+'労働時間（肉牛）入力'!AO21</f>
        <v>0</v>
      </c>
      <c r="S9" s="605">
        <f>'労働時間（肉牛）入力'!AN12+'労働時間（肉牛）入力'!AN13+'労働時間（肉牛）入力'!AN16+'労働時間（肉牛）入力'!AN17+'労働時間（肉牛）入力'!AP20+'労働時間（肉牛）入力'!AP21</f>
        <v>0</v>
      </c>
    </row>
    <row r="10" spans="2:19" ht="24" customHeight="1">
      <c r="B10" s="1420" t="s">
        <v>311</v>
      </c>
      <c r="C10" s="1421"/>
      <c r="D10" s="899" t="s">
        <v>404</v>
      </c>
      <c r="E10" s="928">
        <f t="shared" ref="E10:K10" si="5">SUM(E11:E12)</f>
        <v>0</v>
      </c>
      <c r="F10" s="731">
        <f t="shared" si="5"/>
        <v>0</v>
      </c>
      <c r="G10" s="731">
        <f t="shared" si="5"/>
        <v>0</v>
      </c>
      <c r="H10" s="731">
        <f t="shared" si="5"/>
        <v>0</v>
      </c>
      <c r="I10" s="731">
        <f t="shared" si="5"/>
        <v>0</v>
      </c>
      <c r="J10" s="731">
        <f t="shared" si="5"/>
        <v>0</v>
      </c>
      <c r="K10" s="914">
        <f t="shared" si="5"/>
        <v>0</v>
      </c>
      <c r="L10" s="608">
        <f t="shared" si="4"/>
        <v>0</v>
      </c>
      <c r="M10" s="601">
        <f t="shared" si="1"/>
        <v>0</v>
      </c>
      <c r="N10" s="601">
        <f t="shared" si="2"/>
        <v>0</v>
      </c>
      <c r="O10" s="602">
        <f t="shared" si="3"/>
        <v>0</v>
      </c>
      <c r="P10" s="605">
        <f>P11+P12</f>
        <v>0</v>
      </c>
      <c r="Q10" s="605">
        <f>Q11+Q12</f>
        <v>0</v>
      </c>
      <c r="R10" s="605">
        <f>R11+R12</f>
        <v>0</v>
      </c>
      <c r="S10" s="605">
        <f>S11+S12</f>
        <v>0</v>
      </c>
    </row>
    <row r="11" spans="2:19" ht="24" customHeight="1">
      <c r="B11" s="589"/>
      <c r="C11" s="590" t="s">
        <v>308</v>
      </c>
      <c r="D11" s="592" t="s">
        <v>404</v>
      </c>
      <c r="E11" s="929"/>
      <c r="F11" s="587"/>
      <c r="G11" s="587"/>
      <c r="H11" s="900"/>
      <c r="I11" s="900"/>
      <c r="J11" s="900"/>
      <c r="K11" s="610"/>
      <c r="L11" s="608">
        <f t="shared" si="4"/>
        <v>0</v>
      </c>
      <c r="M11" s="601">
        <f t="shared" si="1"/>
        <v>0</v>
      </c>
      <c r="N11" s="601">
        <f t="shared" si="2"/>
        <v>0</v>
      </c>
      <c r="O11" s="602">
        <f t="shared" si="3"/>
        <v>0</v>
      </c>
      <c r="P11" s="605">
        <f>'労働時間（圃場）実績入力'!J45</f>
        <v>0</v>
      </c>
      <c r="Q11" s="605">
        <f>'労働時間（圃場）実績入力'!K45</f>
        <v>0</v>
      </c>
      <c r="R11" s="605">
        <f>'労働時間（圃場）実績入力'!P45</f>
        <v>0</v>
      </c>
      <c r="S11" s="605">
        <f>'労働時間（圃場）実績入力'!Q45</f>
        <v>0</v>
      </c>
    </row>
    <row r="12" spans="2:19" ht="24" customHeight="1">
      <c r="B12" s="589"/>
      <c r="C12" s="903" t="s">
        <v>113</v>
      </c>
      <c r="D12" s="899" t="s">
        <v>404</v>
      </c>
      <c r="E12" s="929"/>
      <c r="F12" s="587"/>
      <c r="G12" s="587"/>
      <c r="H12" s="900"/>
      <c r="I12" s="900"/>
      <c r="J12" s="900"/>
      <c r="K12" s="610"/>
      <c r="L12" s="608">
        <f t="shared" si="4"/>
        <v>0</v>
      </c>
      <c r="M12" s="601">
        <f t="shared" si="1"/>
        <v>0</v>
      </c>
      <c r="N12" s="601">
        <f t="shared" si="2"/>
        <v>0</v>
      </c>
      <c r="O12" s="602">
        <f t="shared" si="3"/>
        <v>0</v>
      </c>
      <c r="P12" s="605">
        <f>'労働時間（乳牛）入力'!AP26+'労働時間（乳牛）入力'!AP27+'労働時間（乳牛）入力'!AP28+'労働時間（乳牛）入力'!AP50+'労働時間（乳牛）入力'!AP51+'労働時間（乳牛）入力'!AP52</f>
        <v>0</v>
      </c>
      <c r="Q12" s="605">
        <f>'労働時間（乳牛）入力'!AQ26+'労働時間（乳牛）入力'!AQ27+'労働時間（乳牛）入力'!AQ28+'労働時間（乳牛）入力'!AQ50+'労働時間（乳牛）入力'!AQ51+'労働時間（乳牛）入力'!AQ52</f>
        <v>0</v>
      </c>
      <c r="R12" s="605">
        <f>'労働時間（肉牛）入力'!AO22+'労働時間（肉牛）入力'!AO23</f>
        <v>0</v>
      </c>
      <c r="S12" s="605">
        <f>'労働時間（肉牛）入力'!AP22+'労働時間（肉牛）入力'!AP23</f>
        <v>0</v>
      </c>
    </row>
    <row r="13" spans="2:19" ht="24" customHeight="1" thickBot="1">
      <c r="B13" s="1418" t="s">
        <v>46</v>
      </c>
      <c r="C13" s="1419"/>
      <c r="D13" s="591" t="s">
        <v>404</v>
      </c>
      <c r="E13" s="931">
        <f>IFERROR('入力④（前提条件）'!E4*'入力④（前提条件）'!E5*(365-労働係数!E15)*'入力①（損益計算書）'!AJ6/'入力①（損益計算書）'!X5,0)</f>
        <v>0</v>
      </c>
      <c r="F13" s="732">
        <f>IFERROR('入力④（前提条件）'!E4*'入力④（前提条件）'!E5*(365-労働係数!E15)*('入力①（損益計算書）'!AK6+'入力①（損益計算書）'!AL6+'入力①（損益計算書）'!AM6+'入力①（損益計算書）'!AN6)/('入力①（損益計算書）'!Y5+'入力①（損益計算書）'!Z5+'入力①（損益計算書）'!AA5+'入力①（損益計算書）'!AB5),0)</f>
        <v>0</v>
      </c>
      <c r="G13" s="732">
        <f t="shared" ref="G13:K13" si="6">G5+G10</f>
        <v>0</v>
      </c>
      <c r="H13" s="901">
        <f t="shared" si="6"/>
        <v>0</v>
      </c>
      <c r="I13" s="901">
        <f t="shared" si="6"/>
        <v>0</v>
      </c>
      <c r="J13" s="901">
        <f t="shared" si="6"/>
        <v>0</v>
      </c>
      <c r="K13" s="733">
        <f t="shared" si="6"/>
        <v>0</v>
      </c>
      <c r="L13" s="609">
        <f t="shared" si="4"/>
        <v>0</v>
      </c>
      <c r="M13" s="603">
        <f t="shared" si="1"/>
        <v>0</v>
      </c>
      <c r="N13" s="603">
        <f t="shared" si="1"/>
        <v>0</v>
      </c>
      <c r="O13" s="604">
        <f t="shared" si="3"/>
        <v>0</v>
      </c>
      <c r="P13" s="605">
        <f>P5+P10</f>
        <v>0</v>
      </c>
      <c r="Q13" s="605">
        <f>Q5+Q10</f>
        <v>0</v>
      </c>
      <c r="R13" s="605">
        <f>R5+R10</f>
        <v>0</v>
      </c>
      <c r="S13" s="605">
        <f>S5+S10</f>
        <v>0</v>
      </c>
    </row>
    <row r="14" spans="2:19" ht="14.25" thickBot="1"/>
    <row r="15" spans="2:19" ht="24" customHeight="1" thickBot="1">
      <c r="B15" s="1398" t="s">
        <v>406</v>
      </c>
      <c r="C15" s="1224"/>
      <c r="D15" s="594" t="s">
        <v>405</v>
      </c>
      <c r="E15" s="595">
        <v>21</v>
      </c>
    </row>
    <row r="16" spans="2:19" ht="14.25" thickBot="1"/>
    <row r="17" spans="2:5" ht="24" customHeight="1" thickBot="1">
      <c r="B17" s="1398" t="s">
        <v>597</v>
      </c>
      <c r="C17" s="1224"/>
      <c r="D17" s="594" t="s">
        <v>598</v>
      </c>
      <c r="E17" s="595"/>
    </row>
  </sheetData>
  <mergeCells count="15">
    <mergeCell ref="B17:C17"/>
    <mergeCell ref="P2:S2"/>
    <mergeCell ref="G3:K3"/>
    <mergeCell ref="L3:M3"/>
    <mergeCell ref="N3:O3"/>
    <mergeCell ref="P3:Q3"/>
    <mergeCell ref="R3:S3"/>
    <mergeCell ref="L2:O2"/>
    <mergeCell ref="B15:C15"/>
    <mergeCell ref="B2:D4"/>
    <mergeCell ref="E3:F3"/>
    <mergeCell ref="B5:C5"/>
    <mergeCell ref="B13:C13"/>
    <mergeCell ref="B10:C10"/>
    <mergeCell ref="E2:K2"/>
  </mergeCells>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9"/>
  </sheetPr>
  <dimension ref="B1:AW53"/>
  <sheetViews>
    <sheetView workbookViewId="0">
      <pane xSplit="4" ySplit="4" topLeftCell="E5" activePane="bottomRight" state="frozen"/>
      <selection pane="topRight" activeCell="E1" sqref="E1"/>
      <selection pane="bottomLeft" activeCell="A5" sqref="A5"/>
      <selection pane="bottomRight" sqref="A1:XFD1048576"/>
    </sheetView>
  </sheetViews>
  <sheetFormatPr defaultRowHeight="14.25"/>
  <cols>
    <col min="1" max="1" width="9" style="1"/>
    <col min="2" max="3" width="2.625" style="1" customWidth="1"/>
    <col min="4" max="4" width="24.625" style="1" customWidth="1"/>
    <col min="5" max="9" width="10.625" style="1" customWidth="1"/>
    <col min="10" max="10" width="10.625" style="284" customWidth="1"/>
    <col min="11" max="15" width="10.625" style="1" customWidth="1"/>
    <col min="16" max="16" width="10.625" style="284" customWidth="1"/>
    <col min="17" max="21" width="10.625" style="1" customWidth="1"/>
    <col min="22" max="22" width="10.625" style="284" customWidth="1"/>
    <col min="23" max="27" width="10.625" style="1" customWidth="1"/>
    <col min="28" max="28" width="10.625" style="284" customWidth="1"/>
    <col min="29" max="33" width="10.625" style="1" customWidth="1"/>
    <col min="34" max="34" width="10.625" style="284" customWidth="1"/>
    <col min="35" max="39" width="10.625" style="1" customWidth="1"/>
    <col min="40" max="41" width="10.625" style="284" customWidth="1"/>
    <col min="42" max="47" width="9" style="1"/>
    <col min="48" max="49" width="9" style="1" customWidth="1"/>
    <col min="50" max="243" width="9" style="1"/>
    <col min="244" max="244" width="4.5" style="1" customWidth="1"/>
    <col min="245" max="245" width="18.75" style="1" bestFit="1" customWidth="1"/>
    <col min="246" max="246" width="0.875" style="1" customWidth="1"/>
    <col min="247" max="247" width="5.625" style="1" customWidth="1"/>
    <col min="248" max="249" width="3.375" style="1" bestFit="1" customWidth="1"/>
    <col min="250" max="250" width="3.625" style="1" customWidth="1"/>
    <col min="251" max="251" width="7.125" style="1" bestFit="1" customWidth="1"/>
    <col min="252" max="252" width="3.375" style="1" bestFit="1" customWidth="1"/>
    <col min="253" max="253" width="7.125" style="1" customWidth="1"/>
    <col min="254" max="254" width="3.375" style="1" bestFit="1" customWidth="1"/>
    <col min="255" max="255" width="0.875" style="1" customWidth="1"/>
    <col min="256" max="256" width="5.625" style="1" customWidth="1"/>
    <col min="257" max="257" width="3.375" style="1" bestFit="1" customWidth="1"/>
    <col min="258" max="259" width="3.625" style="1" customWidth="1"/>
    <col min="260" max="260" width="7.125" style="1" bestFit="1" customWidth="1"/>
    <col min="261" max="261" width="3.375" style="1" bestFit="1" customWidth="1"/>
    <col min="262" max="262" width="7.125" style="1" customWidth="1"/>
    <col min="263" max="263" width="3.375" style="1" bestFit="1" customWidth="1"/>
    <col min="264" max="264" width="0.875" style="1" customWidth="1"/>
    <col min="265" max="265" width="5.625" style="1" customWidth="1"/>
    <col min="266" max="267" width="3.375" style="1" bestFit="1" customWidth="1"/>
    <col min="268" max="268" width="3.625" style="1" customWidth="1"/>
    <col min="269" max="269" width="7.125" style="1" bestFit="1" customWidth="1"/>
    <col min="270" max="270" width="3.375" style="1" bestFit="1" customWidth="1"/>
    <col min="271" max="271" width="7.125" style="1" customWidth="1"/>
    <col min="272" max="272" width="3.375" style="1" bestFit="1" customWidth="1"/>
    <col min="273" max="273" width="1.125" style="1" customWidth="1"/>
    <col min="274" max="499" width="9" style="1"/>
    <col min="500" max="500" width="4.5" style="1" customWidth="1"/>
    <col min="501" max="501" width="18.75" style="1" bestFit="1" customWidth="1"/>
    <col min="502" max="502" width="0.875" style="1" customWidth="1"/>
    <col min="503" max="503" width="5.625" style="1" customWidth="1"/>
    <col min="504" max="505" width="3.375" style="1" bestFit="1" customWidth="1"/>
    <col min="506" max="506" width="3.625" style="1" customWidth="1"/>
    <col min="507" max="507" width="7.125" style="1" bestFit="1" customWidth="1"/>
    <col min="508" max="508" width="3.375" style="1" bestFit="1" customWidth="1"/>
    <col min="509" max="509" width="7.125" style="1" customWidth="1"/>
    <col min="510" max="510" width="3.375" style="1" bestFit="1" customWidth="1"/>
    <col min="511" max="511" width="0.875" style="1" customWidth="1"/>
    <col min="512" max="512" width="5.625" style="1" customWidth="1"/>
    <col min="513" max="513" width="3.375" style="1" bestFit="1" customWidth="1"/>
    <col min="514" max="515" width="3.625" style="1" customWidth="1"/>
    <col min="516" max="516" width="7.125" style="1" bestFit="1" customWidth="1"/>
    <col min="517" max="517" width="3.375" style="1" bestFit="1" customWidth="1"/>
    <col min="518" max="518" width="7.125" style="1" customWidth="1"/>
    <col min="519" max="519" width="3.375" style="1" bestFit="1" customWidth="1"/>
    <col min="520" max="520" width="0.875" style="1" customWidth="1"/>
    <col min="521" max="521" width="5.625" style="1" customWidth="1"/>
    <col min="522" max="523" width="3.375" style="1" bestFit="1" customWidth="1"/>
    <col min="524" max="524" width="3.625" style="1" customWidth="1"/>
    <col min="525" max="525" width="7.125" style="1" bestFit="1" customWidth="1"/>
    <col min="526" max="526" width="3.375" style="1" bestFit="1" customWidth="1"/>
    <col min="527" max="527" width="7.125" style="1" customWidth="1"/>
    <col min="528" max="528" width="3.375" style="1" bestFit="1" customWidth="1"/>
    <col min="529" max="529" width="1.125" style="1" customWidth="1"/>
    <col min="530" max="755" width="9" style="1"/>
    <col min="756" max="756" width="4.5" style="1" customWidth="1"/>
    <col min="757" max="757" width="18.75" style="1" bestFit="1" customWidth="1"/>
    <col min="758" max="758" width="0.875" style="1" customWidth="1"/>
    <col min="759" max="759" width="5.625" style="1" customWidth="1"/>
    <col min="760" max="761" width="3.375" style="1" bestFit="1" customWidth="1"/>
    <col min="762" max="762" width="3.625" style="1" customWidth="1"/>
    <col min="763" max="763" width="7.125" style="1" bestFit="1" customWidth="1"/>
    <col min="764" max="764" width="3.375" style="1" bestFit="1" customWidth="1"/>
    <col min="765" max="765" width="7.125" style="1" customWidth="1"/>
    <col min="766" max="766" width="3.375" style="1" bestFit="1" customWidth="1"/>
    <col min="767" max="767" width="0.875" style="1" customWidth="1"/>
    <col min="768" max="768" width="5.625" style="1" customWidth="1"/>
    <col min="769" max="769" width="3.375" style="1" bestFit="1" customWidth="1"/>
    <col min="770" max="771" width="3.625" style="1" customWidth="1"/>
    <col min="772" max="772" width="7.125" style="1" bestFit="1" customWidth="1"/>
    <col min="773" max="773" width="3.375" style="1" bestFit="1" customWidth="1"/>
    <col min="774" max="774" width="7.125" style="1" customWidth="1"/>
    <col min="775" max="775" width="3.375" style="1" bestFit="1" customWidth="1"/>
    <col min="776" max="776" width="0.875" style="1" customWidth="1"/>
    <col min="777" max="777" width="5.625" style="1" customWidth="1"/>
    <col min="778" max="779" width="3.375" style="1" bestFit="1" customWidth="1"/>
    <col min="780" max="780" width="3.625" style="1" customWidth="1"/>
    <col min="781" max="781" width="7.125" style="1" bestFit="1" customWidth="1"/>
    <col min="782" max="782" width="3.375" style="1" bestFit="1" customWidth="1"/>
    <col min="783" max="783" width="7.125" style="1" customWidth="1"/>
    <col min="784" max="784" width="3.375" style="1" bestFit="1" customWidth="1"/>
    <col min="785" max="785" width="1.125" style="1" customWidth="1"/>
    <col min="786" max="1011" width="9" style="1"/>
    <col min="1012" max="1012" width="4.5" style="1" customWidth="1"/>
    <col min="1013" max="1013" width="18.75" style="1" bestFit="1" customWidth="1"/>
    <col min="1014" max="1014" width="0.875" style="1" customWidth="1"/>
    <col min="1015" max="1015" width="5.625" style="1" customWidth="1"/>
    <col min="1016" max="1017" width="3.375" style="1" bestFit="1" customWidth="1"/>
    <col min="1018" max="1018" width="3.625" style="1" customWidth="1"/>
    <col min="1019" max="1019" width="7.125" style="1" bestFit="1" customWidth="1"/>
    <col min="1020" max="1020" width="3.375" style="1" bestFit="1" customWidth="1"/>
    <col min="1021" max="1021" width="7.125" style="1" customWidth="1"/>
    <col min="1022" max="1022" width="3.375" style="1" bestFit="1" customWidth="1"/>
    <col min="1023" max="1023" width="0.875" style="1" customWidth="1"/>
    <col min="1024" max="1024" width="5.625" style="1" customWidth="1"/>
    <col min="1025" max="1025" width="3.375" style="1" bestFit="1" customWidth="1"/>
    <col min="1026" max="1027" width="3.625" style="1" customWidth="1"/>
    <col min="1028" max="1028" width="7.125" style="1" bestFit="1" customWidth="1"/>
    <col min="1029" max="1029" width="3.375" style="1" bestFit="1" customWidth="1"/>
    <col min="1030" max="1030" width="7.125" style="1" customWidth="1"/>
    <col min="1031" max="1031" width="3.375" style="1" bestFit="1" customWidth="1"/>
    <col min="1032" max="1032" width="0.875" style="1" customWidth="1"/>
    <col min="1033" max="1033" width="5.625" style="1" customWidth="1"/>
    <col min="1034" max="1035" width="3.375" style="1" bestFit="1" customWidth="1"/>
    <col min="1036" max="1036" width="3.625" style="1" customWidth="1"/>
    <col min="1037" max="1037" width="7.125" style="1" bestFit="1" customWidth="1"/>
    <col min="1038" max="1038" width="3.375" style="1" bestFit="1" customWidth="1"/>
    <col min="1039" max="1039" width="7.125" style="1" customWidth="1"/>
    <col min="1040" max="1040" width="3.375" style="1" bestFit="1" customWidth="1"/>
    <col min="1041" max="1041" width="1.125" style="1" customWidth="1"/>
    <col min="1042" max="1267" width="9" style="1"/>
    <col min="1268" max="1268" width="4.5" style="1" customWidth="1"/>
    <col min="1269" max="1269" width="18.75" style="1" bestFit="1" customWidth="1"/>
    <col min="1270" max="1270" width="0.875" style="1" customWidth="1"/>
    <col min="1271" max="1271" width="5.625" style="1" customWidth="1"/>
    <col min="1272" max="1273" width="3.375" style="1" bestFit="1" customWidth="1"/>
    <col min="1274" max="1274" width="3.625" style="1" customWidth="1"/>
    <col min="1275" max="1275" width="7.125" style="1" bestFit="1" customWidth="1"/>
    <col min="1276" max="1276" width="3.375" style="1" bestFit="1" customWidth="1"/>
    <col min="1277" max="1277" width="7.125" style="1" customWidth="1"/>
    <col min="1278" max="1278" width="3.375" style="1" bestFit="1" customWidth="1"/>
    <col min="1279" max="1279" width="0.875" style="1" customWidth="1"/>
    <col min="1280" max="1280" width="5.625" style="1" customWidth="1"/>
    <col min="1281" max="1281" width="3.375" style="1" bestFit="1" customWidth="1"/>
    <col min="1282" max="1283" width="3.625" style="1" customWidth="1"/>
    <col min="1284" max="1284" width="7.125" style="1" bestFit="1" customWidth="1"/>
    <col min="1285" max="1285" width="3.375" style="1" bestFit="1" customWidth="1"/>
    <col min="1286" max="1286" width="7.125" style="1" customWidth="1"/>
    <col min="1287" max="1287" width="3.375" style="1" bestFit="1" customWidth="1"/>
    <col min="1288" max="1288" width="0.875" style="1" customWidth="1"/>
    <col min="1289" max="1289" width="5.625" style="1" customWidth="1"/>
    <col min="1290" max="1291" width="3.375" style="1" bestFit="1" customWidth="1"/>
    <col min="1292" max="1292" width="3.625" style="1" customWidth="1"/>
    <col min="1293" max="1293" width="7.125" style="1" bestFit="1" customWidth="1"/>
    <col min="1294" max="1294" width="3.375" style="1" bestFit="1" customWidth="1"/>
    <col min="1295" max="1295" width="7.125" style="1" customWidth="1"/>
    <col min="1296" max="1296" width="3.375" style="1" bestFit="1" customWidth="1"/>
    <col min="1297" max="1297" width="1.125" style="1" customWidth="1"/>
    <col min="1298" max="1523" width="9" style="1"/>
    <col min="1524" max="1524" width="4.5" style="1" customWidth="1"/>
    <col min="1525" max="1525" width="18.75" style="1" bestFit="1" customWidth="1"/>
    <col min="1526" max="1526" width="0.875" style="1" customWidth="1"/>
    <col min="1527" max="1527" width="5.625" style="1" customWidth="1"/>
    <col min="1528" max="1529" width="3.375" style="1" bestFit="1" customWidth="1"/>
    <col min="1530" max="1530" width="3.625" style="1" customWidth="1"/>
    <col min="1531" max="1531" width="7.125" style="1" bestFit="1" customWidth="1"/>
    <col min="1532" max="1532" width="3.375" style="1" bestFit="1" customWidth="1"/>
    <col min="1533" max="1533" width="7.125" style="1" customWidth="1"/>
    <col min="1534" max="1534" width="3.375" style="1" bestFit="1" customWidth="1"/>
    <col min="1535" max="1535" width="0.875" style="1" customWidth="1"/>
    <col min="1536" max="1536" width="5.625" style="1" customWidth="1"/>
    <col min="1537" max="1537" width="3.375" style="1" bestFit="1" customWidth="1"/>
    <col min="1538" max="1539" width="3.625" style="1" customWidth="1"/>
    <col min="1540" max="1540" width="7.125" style="1" bestFit="1" customWidth="1"/>
    <col min="1541" max="1541" width="3.375" style="1" bestFit="1" customWidth="1"/>
    <col min="1542" max="1542" width="7.125" style="1" customWidth="1"/>
    <col min="1543" max="1543" width="3.375" style="1" bestFit="1" customWidth="1"/>
    <col min="1544" max="1544" width="0.875" style="1" customWidth="1"/>
    <col min="1545" max="1545" width="5.625" style="1" customWidth="1"/>
    <col min="1546" max="1547" width="3.375" style="1" bestFit="1" customWidth="1"/>
    <col min="1548" max="1548" width="3.625" style="1" customWidth="1"/>
    <col min="1549" max="1549" width="7.125" style="1" bestFit="1" customWidth="1"/>
    <col min="1550" max="1550" width="3.375" style="1" bestFit="1" customWidth="1"/>
    <col min="1551" max="1551" width="7.125" style="1" customWidth="1"/>
    <col min="1552" max="1552" width="3.375" style="1" bestFit="1" customWidth="1"/>
    <col min="1553" max="1553" width="1.125" style="1" customWidth="1"/>
    <col min="1554" max="1779" width="9" style="1"/>
    <col min="1780" max="1780" width="4.5" style="1" customWidth="1"/>
    <col min="1781" max="1781" width="18.75" style="1" bestFit="1" customWidth="1"/>
    <col min="1782" max="1782" width="0.875" style="1" customWidth="1"/>
    <col min="1783" max="1783" width="5.625" style="1" customWidth="1"/>
    <col min="1784" max="1785" width="3.375" style="1" bestFit="1" customWidth="1"/>
    <col min="1786" max="1786" width="3.625" style="1" customWidth="1"/>
    <col min="1787" max="1787" width="7.125" style="1" bestFit="1" customWidth="1"/>
    <col min="1788" max="1788" width="3.375" style="1" bestFit="1" customWidth="1"/>
    <col min="1789" max="1789" width="7.125" style="1" customWidth="1"/>
    <col min="1790" max="1790" width="3.375" style="1" bestFit="1" customWidth="1"/>
    <col min="1791" max="1791" width="0.875" style="1" customWidth="1"/>
    <col min="1792" max="1792" width="5.625" style="1" customWidth="1"/>
    <col min="1793" max="1793" width="3.375" style="1" bestFit="1" customWidth="1"/>
    <col min="1794" max="1795" width="3.625" style="1" customWidth="1"/>
    <col min="1796" max="1796" width="7.125" style="1" bestFit="1" customWidth="1"/>
    <col min="1797" max="1797" width="3.375" style="1" bestFit="1" customWidth="1"/>
    <col min="1798" max="1798" width="7.125" style="1" customWidth="1"/>
    <col min="1799" max="1799" width="3.375" style="1" bestFit="1" customWidth="1"/>
    <col min="1800" max="1800" width="0.875" style="1" customWidth="1"/>
    <col min="1801" max="1801" width="5.625" style="1" customWidth="1"/>
    <col min="1802" max="1803" width="3.375" style="1" bestFit="1" customWidth="1"/>
    <col min="1804" max="1804" width="3.625" style="1" customWidth="1"/>
    <col min="1805" max="1805" width="7.125" style="1" bestFit="1" customWidth="1"/>
    <col min="1806" max="1806" width="3.375" style="1" bestFit="1" customWidth="1"/>
    <col min="1807" max="1807" width="7.125" style="1" customWidth="1"/>
    <col min="1808" max="1808" width="3.375" style="1" bestFit="1" customWidth="1"/>
    <col min="1809" max="1809" width="1.125" style="1" customWidth="1"/>
    <col min="1810" max="2035" width="9" style="1"/>
    <col min="2036" max="2036" width="4.5" style="1" customWidth="1"/>
    <col min="2037" max="2037" width="18.75" style="1" bestFit="1" customWidth="1"/>
    <col min="2038" max="2038" width="0.875" style="1" customWidth="1"/>
    <col min="2039" max="2039" width="5.625" style="1" customWidth="1"/>
    <col min="2040" max="2041" width="3.375" style="1" bestFit="1" customWidth="1"/>
    <col min="2042" max="2042" width="3.625" style="1" customWidth="1"/>
    <col min="2043" max="2043" width="7.125" style="1" bestFit="1" customWidth="1"/>
    <col min="2044" max="2044" width="3.375" style="1" bestFit="1" customWidth="1"/>
    <col min="2045" max="2045" width="7.125" style="1" customWidth="1"/>
    <col min="2046" max="2046" width="3.375" style="1" bestFit="1" customWidth="1"/>
    <col min="2047" max="2047" width="0.875" style="1" customWidth="1"/>
    <col min="2048" max="2048" width="5.625" style="1" customWidth="1"/>
    <col min="2049" max="2049" width="3.375" style="1" bestFit="1" customWidth="1"/>
    <col min="2050" max="2051" width="3.625" style="1" customWidth="1"/>
    <col min="2052" max="2052" width="7.125" style="1" bestFit="1" customWidth="1"/>
    <col min="2053" max="2053" width="3.375" style="1" bestFit="1" customWidth="1"/>
    <col min="2054" max="2054" width="7.125" style="1" customWidth="1"/>
    <col min="2055" max="2055" width="3.375" style="1" bestFit="1" customWidth="1"/>
    <col min="2056" max="2056" width="0.875" style="1" customWidth="1"/>
    <col min="2057" max="2057" width="5.625" style="1" customWidth="1"/>
    <col min="2058" max="2059" width="3.375" style="1" bestFit="1" customWidth="1"/>
    <col min="2060" max="2060" width="3.625" style="1" customWidth="1"/>
    <col min="2061" max="2061" width="7.125" style="1" bestFit="1" customWidth="1"/>
    <col min="2062" max="2062" width="3.375" style="1" bestFit="1" customWidth="1"/>
    <col min="2063" max="2063" width="7.125" style="1" customWidth="1"/>
    <col min="2064" max="2064" width="3.375" style="1" bestFit="1" customWidth="1"/>
    <col min="2065" max="2065" width="1.125" style="1" customWidth="1"/>
    <col min="2066" max="2291" width="9" style="1"/>
    <col min="2292" max="2292" width="4.5" style="1" customWidth="1"/>
    <col min="2293" max="2293" width="18.75" style="1" bestFit="1" customWidth="1"/>
    <col min="2294" max="2294" width="0.875" style="1" customWidth="1"/>
    <col min="2295" max="2295" width="5.625" style="1" customWidth="1"/>
    <col min="2296" max="2297" width="3.375" style="1" bestFit="1" customWidth="1"/>
    <col min="2298" max="2298" width="3.625" style="1" customWidth="1"/>
    <col min="2299" max="2299" width="7.125" style="1" bestFit="1" customWidth="1"/>
    <col min="2300" max="2300" width="3.375" style="1" bestFit="1" customWidth="1"/>
    <col min="2301" max="2301" width="7.125" style="1" customWidth="1"/>
    <col min="2302" max="2302" width="3.375" style="1" bestFit="1" customWidth="1"/>
    <col min="2303" max="2303" width="0.875" style="1" customWidth="1"/>
    <col min="2304" max="2304" width="5.625" style="1" customWidth="1"/>
    <col min="2305" max="2305" width="3.375" style="1" bestFit="1" customWidth="1"/>
    <col min="2306" max="2307" width="3.625" style="1" customWidth="1"/>
    <col min="2308" max="2308" width="7.125" style="1" bestFit="1" customWidth="1"/>
    <col min="2309" max="2309" width="3.375" style="1" bestFit="1" customWidth="1"/>
    <col min="2310" max="2310" width="7.125" style="1" customWidth="1"/>
    <col min="2311" max="2311" width="3.375" style="1" bestFit="1" customWidth="1"/>
    <col min="2312" max="2312" width="0.875" style="1" customWidth="1"/>
    <col min="2313" max="2313" width="5.625" style="1" customWidth="1"/>
    <col min="2314" max="2315" width="3.375" style="1" bestFit="1" customWidth="1"/>
    <col min="2316" max="2316" width="3.625" style="1" customWidth="1"/>
    <col min="2317" max="2317" width="7.125" style="1" bestFit="1" customWidth="1"/>
    <col min="2318" max="2318" width="3.375" style="1" bestFit="1" customWidth="1"/>
    <col min="2319" max="2319" width="7.125" style="1" customWidth="1"/>
    <col min="2320" max="2320" width="3.375" style="1" bestFit="1" customWidth="1"/>
    <col min="2321" max="2321" width="1.125" style="1" customWidth="1"/>
    <col min="2322" max="2547" width="9" style="1"/>
    <col min="2548" max="2548" width="4.5" style="1" customWidth="1"/>
    <col min="2549" max="2549" width="18.75" style="1" bestFit="1" customWidth="1"/>
    <col min="2550" max="2550" width="0.875" style="1" customWidth="1"/>
    <col min="2551" max="2551" width="5.625" style="1" customWidth="1"/>
    <col min="2552" max="2553" width="3.375" style="1" bestFit="1" customWidth="1"/>
    <col min="2554" max="2554" width="3.625" style="1" customWidth="1"/>
    <col min="2555" max="2555" width="7.125" style="1" bestFit="1" customWidth="1"/>
    <col min="2556" max="2556" width="3.375" style="1" bestFit="1" customWidth="1"/>
    <col min="2557" max="2557" width="7.125" style="1" customWidth="1"/>
    <col min="2558" max="2558" width="3.375" style="1" bestFit="1" customWidth="1"/>
    <col min="2559" max="2559" width="0.875" style="1" customWidth="1"/>
    <col min="2560" max="2560" width="5.625" style="1" customWidth="1"/>
    <col min="2561" max="2561" width="3.375" style="1" bestFit="1" customWidth="1"/>
    <col min="2562" max="2563" width="3.625" style="1" customWidth="1"/>
    <col min="2564" max="2564" width="7.125" style="1" bestFit="1" customWidth="1"/>
    <col min="2565" max="2565" width="3.375" style="1" bestFit="1" customWidth="1"/>
    <col min="2566" max="2566" width="7.125" style="1" customWidth="1"/>
    <col min="2567" max="2567" width="3.375" style="1" bestFit="1" customWidth="1"/>
    <col min="2568" max="2568" width="0.875" style="1" customWidth="1"/>
    <col min="2569" max="2569" width="5.625" style="1" customWidth="1"/>
    <col min="2570" max="2571" width="3.375" style="1" bestFit="1" customWidth="1"/>
    <col min="2572" max="2572" width="3.625" style="1" customWidth="1"/>
    <col min="2573" max="2573" width="7.125" style="1" bestFit="1" customWidth="1"/>
    <col min="2574" max="2574" width="3.375" style="1" bestFit="1" customWidth="1"/>
    <col min="2575" max="2575" width="7.125" style="1" customWidth="1"/>
    <col min="2576" max="2576" width="3.375" style="1" bestFit="1" customWidth="1"/>
    <col min="2577" max="2577" width="1.125" style="1" customWidth="1"/>
    <col min="2578" max="2803" width="9" style="1"/>
    <col min="2804" max="2804" width="4.5" style="1" customWidth="1"/>
    <col min="2805" max="2805" width="18.75" style="1" bestFit="1" customWidth="1"/>
    <col min="2806" max="2806" width="0.875" style="1" customWidth="1"/>
    <col min="2807" max="2807" width="5.625" style="1" customWidth="1"/>
    <col min="2808" max="2809" width="3.375" style="1" bestFit="1" customWidth="1"/>
    <col min="2810" max="2810" width="3.625" style="1" customWidth="1"/>
    <col min="2811" max="2811" width="7.125" style="1" bestFit="1" customWidth="1"/>
    <col min="2812" max="2812" width="3.375" style="1" bestFit="1" customWidth="1"/>
    <col min="2813" max="2813" width="7.125" style="1" customWidth="1"/>
    <col min="2814" max="2814" width="3.375" style="1" bestFit="1" customWidth="1"/>
    <col min="2815" max="2815" width="0.875" style="1" customWidth="1"/>
    <col min="2816" max="2816" width="5.625" style="1" customWidth="1"/>
    <col min="2817" max="2817" width="3.375" style="1" bestFit="1" customWidth="1"/>
    <col min="2818" max="2819" width="3.625" style="1" customWidth="1"/>
    <col min="2820" max="2820" width="7.125" style="1" bestFit="1" customWidth="1"/>
    <col min="2821" max="2821" width="3.375" style="1" bestFit="1" customWidth="1"/>
    <col min="2822" max="2822" width="7.125" style="1" customWidth="1"/>
    <col min="2823" max="2823" width="3.375" style="1" bestFit="1" customWidth="1"/>
    <col min="2824" max="2824" width="0.875" style="1" customWidth="1"/>
    <col min="2825" max="2825" width="5.625" style="1" customWidth="1"/>
    <col min="2826" max="2827" width="3.375" style="1" bestFit="1" customWidth="1"/>
    <col min="2828" max="2828" width="3.625" style="1" customWidth="1"/>
    <col min="2829" max="2829" width="7.125" style="1" bestFit="1" customWidth="1"/>
    <col min="2830" max="2830" width="3.375" style="1" bestFit="1" customWidth="1"/>
    <col min="2831" max="2831" width="7.125" style="1" customWidth="1"/>
    <col min="2832" max="2832" width="3.375" style="1" bestFit="1" customWidth="1"/>
    <col min="2833" max="2833" width="1.125" style="1" customWidth="1"/>
    <col min="2834" max="3059" width="9" style="1"/>
    <col min="3060" max="3060" width="4.5" style="1" customWidth="1"/>
    <col min="3061" max="3061" width="18.75" style="1" bestFit="1" customWidth="1"/>
    <col min="3062" max="3062" width="0.875" style="1" customWidth="1"/>
    <col min="3063" max="3063" width="5.625" style="1" customWidth="1"/>
    <col min="3064" max="3065" width="3.375" style="1" bestFit="1" customWidth="1"/>
    <col min="3066" max="3066" width="3.625" style="1" customWidth="1"/>
    <col min="3067" max="3067" width="7.125" style="1" bestFit="1" customWidth="1"/>
    <col min="3068" max="3068" width="3.375" style="1" bestFit="1" customWidth="1"/>
    <col min="3069" max="3069" width="7.125" style="1" customWidth="1"/>
    <col min="3070" max="3070" width="3.375" style="1" bestFit="1" customWidth="1"/>
    <col min="3071" max="3071" width="0.875" style="1" customWidth="1"/>
    <col min="3072" max="3072" width="5.625" style="1" customWidth="1"/>
    <col min="3073" max="3073" width="3.375" style="1" bestFit="1" customWidth="1"/>
    <col min="3074" max="3075" width="3.625" style="1" customWidth="1"/>
    <col min="3076" max="3076" width="7.125" style="1" bestFit="1" customWidth="1"/>
    <col min="3077" max="3077" width="3.375" style="1" bestFit="1" customWidth="1"/>
    <col min="3078" max="3078" width="7.125" style="1" customWidth="1"/>
    <col min="3079" max="3079" width="3.375" style="1" bestFit="1" customWidth="1"/>
    <col min="3080" max="3080" width="0.875" style="1" customWidth="1"/>
    <col min="3081" max="3081" width="5.625" style="1" customWidth="1"/>
    <col min="3082" max="3083" width="3.375" style="1" bestFit="1" customWidth="1"/>
    <col min="3084" max="3084" width="3.625" style="1" customWidth="1"/>
    <col min="3085" max="3085" width="7.125" style="1" bestFit="1" customWidth="1"/>
    <col min="3086" max="3086" width="3.375" style="1" bestFit="1" customWidth="1"/>
    <col min="3087" max="3087" width="7.125" style="1" customWidth="1"/>
    <col min="3088" max="3088" width="3.375" style="1" bestFit="1" customWidth="1"/>
    <col min="3089" max="3089" width="1.125" style="1" customWidth="1"/>
    <col min="3090" max="3315" width="9" style="1"/>
    <col min="3316" max="3316" width="4.5" style="1" customWidth="1"/>
    <col min="3317" max="3317" width="18.75" style="1" bestFit="1" customWidth="1"/>
    <col min="3318" max="3318" width="0.875" style="1" customWidth="1"/>
    <col min="3319" max="3319" width="5.625" style="1" customWidth="1"/>
    <col min="3320" max="3321" width="3.375" style="1" bestFit="1" customWidth="1"/>
    <col min="3322" max="3322" width="3.625" style="1" customWidth="1"/>
    <col min="3323" max="3323" width="7.125" style="1" bestFit="1" customWidth="1"/>
    <col min="3324" max="3324" width="3.375" style="1" bestFit="1" customWidth="1"/>
    <col min="3325" max="3325" width="7.125" style="1" customWidth="1"/>
    <col min="3326" max="3326" width="3.375" style="1" bestFit="1" customWidth="1"/>
    <col min="3327" max="3327" width="0.875" style="1" customWidth="1"/>
    <col min="3328" max="3328" width="5.625" style="1" customWidth="1"/>
    <col min="3329" max="3329" width="3.375" style="1" bestFit="1" customWidth="1"/>
    <col min="3330" max="3331" width="3.625" style="1" customWidth="1"/>
    <col min="3332" max="3332" width="7.125" style="1" bestFit="1" customWidth="1"/>
    <col min="3333" max="3333" width="3.375" style="1" bestFit="1" customWidth="1"/>
    <col min="3334" max="3334" width="7.125" style="1" customWidth="1"/>
    <col min="3335" max="3335" width="3.375" style="1" bestFit="1" customWidth="1"/>
    <col min="3336" max="3336" width="0.875" style="1" customWidth="1"/>
    <col min="3337" max="3337" width="5.625" style="1" customWidth="1"/>
    <col min="3338" max="3339" width="3.375" style="1" bestFit="1" customWidth="1"/>
    <col min="3340" max="3340" width="3.625" style="1" customWidth="1"/>
    <col min="3341" max="3341" width="7.125" style="1" bestFit="1" customWidth="1"/>
    <col min="3342" max="3342" width="3.375" style="1" bestFit="1" customWidth="1"/>
    <col min="3343" max="3343" width="7.125" style="1" customWidth="1"/>
    <col min="3344" max="3344" width="3.375" style="1" bestFit="1" customWidth="1"/>
    <col min="3345" max="3345" width="1.125" style="1" customWidth="1"/>
    <col min="3346" max="3571" width="9" style="1"/>
    <col min="3572" max="3572" width="4.5" style="1" customWidth="1"/>
    <col min="3573" max="3573" width="18.75" style="1" bestFit="1" customWidth="1"/>
    <col min="3574" max="3574" width="0.875" style="1" customWidth="1"/>
    <col min="3575" max="3575" width="5.625" style="1" customWidth="1"/>
    <col min="3576" max="3577" width="3.375" style="1" bestFit="1" customWidth="1"/>
    <col min="3578" max="3578" width="3.625" style="1" customWidth="1"/>
    <col min="3579" max="3579" width="7.125" style="1" bestFit="1" customWidth="1"/>
    <col min="3580" max="3580" width="3.375" style="1" bestFit="1" customWidth="1"/>
    <col min="3581" max="3581" width="7.125" style="1" customWidth="1"/>
    <col min="3582" max="3582" width="3.375" style="1" bestFit="1" customWidth="1"/>
    <col min="3583" max="3583" width="0.875" style="1" customWidth="1"/>
    <col min="3584" max="3584" width="5.625" style="1" customWidth="1"/>
    <col min="3585" max="3585" width="3.375" style="1" bestFit="1" customWidth="1"/>
    <col min="3586" max="3587" width="3.625" style="1" customWidth="1"/>
    <col min="3588" max="3588" width="7.125" style="1" bestFit="1" customWidth="1"/>
    <col min="3589" max="3589" width="3.375" style="1" bestFit="1" customWidth="1"/>
    <col min="3590" max="3590" width="7.125" style="1" customWidth="1"/>
    <col min="3591" max="3591" width="3.375" style="1" bestFit="1" customWidth="1"/>
    <col min="3592" max="3592" width="0.875" style="1" customWidth="1"/>
    <col min="3593" max="3593" width="5.625" style="1" customWidth="1"/>
    <col min="3594" max="3595" width="3.375" style="1" bestFit="1" customWidth="1"/>
    <col min="3596" max="3596" width="3.625" style="1" customWidth="1"/>
    <col min="3597" max="3597" width="7.125" style="1" bestFit="1" customWidth="1"/>
    <col min="3598" max="3598" width="3.375" style="1" bestFit="1" customWidth="1"/>
    <col min="3599" max="3599" width="7.125" style="1" customWidth="1"/>
    <col min="3600" max="3600" width="3.375" style="1" bestFit="1" customWidth="1"/>
    <col min="3601" max="3601" width="1.125" style="1" customWidth="1"/>
    <col min="3602" max="3827" width="9" style="1"/>
    <col min="3828" max="3828" width="4.5" style="1" customWidth="1"/>
    <col min="3829" max="3829" width="18.75" style="1" bestFit="1" customWidth="1"/>
    <col min="3830" max="3830" width="0.875" style="1" customWidth="1"/>
    <col min="3831" max="3831" width="5.625" style="1" customWidth="1"/>
    <col min="3832" max="3833" width="3.375" style="1" bestFit="1" customWidth="1"/>
    <col min="3834" max="3834" width="3.625" style="1" customWidth="1"/>
    <col min="3835" max="3835" width="7.125" style="1" bestFit="1" customWidth="1"/>
    <col min="3836" max="3836" width="3.375" style="1" bestFit="1" customWidth="1"/>
    <col min="3837" max="3837" width="7.125" style="1" customWidth="1"/>
    <col min="3838" max="3838" width="3.375" style="1" bestFit="1" customWidth="1"/>
    <col min="3839" max="3839" width="0.875" style="1" customWidth="1"/>
    <col min="3840" max="3840" width="5.625" style="1" customWidth="1"/>
    <col min="3841" max="3841" width="3.375" style="1" bestFit="1" customWidth="1"/>
    <col min="3842" max="3843" width="3.625" style="1" customWidth="1"/>
    <col min="3844" max="3844" width="7.125" style="1" bestFit="1" customWidth="1"/>
    <col min="3845" max="3845" width="3.375" style="1" bestFit="1" customWidth="1"/>
    <col min="3846" max="3846" width="7.125" style="1" customWidth="1"/>
    <col min="3847" max="3847" width="3.375" style="1" bestFit="1" customWidth="1"/>
    <col min="3848" max="3848" width="0.875" style="1" customWidth="1"/>
    <col min="3849" max="3849" width="5.625" style="1" customWidth="1"/>
    <col min="3850" max="3851" width="3.375" style="1" bestFit="1" customWidth="1"/>
    <col min="3852" max="3852" width="3.625" style="1" customWidth="1"/>
    <col min="3853" max="3853" width="7.125" style="1" bestFit="1" customWidth="1"/>
    <col min="3854" max="3854" width="3.375" style="1" bestFit="1" customWidth="1"/>
    <col min="3855" max="3855" width="7.125" style="1" customWidth="1"/>
    <col min="3856" max="3856" width="3.375" style="1" bestFit="1" customWidth="1"/>
    <col min="3857" max="3857" width="1.125" style="1" customWidth="1"/>
    <col min="3858" max="4083" width="9" style="1"/>
    <col min="4084" max="4084" width="4.5" style="1" customWidth="1"/>
    <col min="4085" max="4085" width="18.75" style="1" bestFit="1" customWidth="1"/>
    <col min="4086" max="4086" width="0.875" style="1" customWidth="1"/>
    <col min="4087" max="4087" width="5.625" style="1" customWidth="1"/>
    <col min="4088" max="4089" width="3.375" style="1" bestFit="1" customWidth="1"/>
    <col min="4090" max="4090" width="3.625" style="1" customWidth="1"/>
    <col min="4091" max="4091" width="7.125" style="1" bestFit="1" customWidth="1"/>
    <col min="4092" max="4092" width="3.375" style="1" bestFit="1" customWidth="1"/>
    <col min="4093" max="4093" width="7.125" style="1" customWidth="1"/>
    <col min="4094" max="4094" width="3.375" style="1" bestFit="1" customWidth="1"/>
    <col min="4095" max="4095" width="0.875" style="1" customWidth="1"/>
    <col min="4096" max="4096" width="5.625" style="1" customWidth="1"/>
    <col min="4097" max="4097" width="3.375" style="1" bestFit="1" customWidth="1"/>
    <col min="4098" max="4099" width="3.625" style="1" customWidth="1"/>
    <col min="4100" max="4100" width="7.125" style="1" bestFit="1" customWidth="1"/>
    <col min="4101" max="4101" width="3.375" style="1" bestFit="1" customWidth="1"/>
    <col min="4102" max="4102" width="7.125" style="1" customWidth="1"/>
    <col min="4103" max="4103" width="3.375" style="1" bestFit="1" customWidth="1"/>
    <col min="4104" max="4104" width="0.875" style="1" customWidth="1"/>
    <col min="4105" max="4105" width="5.625" style="1" customWidth="1"/>
    <col min="4106" max="4107" width="3.375" style="1" bestFit="1" customWidth="1"/>
    <col min="4108" max="4108" width="3.625" style="1" customWidth="1"/>
    <col min="4109" max="4109" width="7.125" style="1" bestFit="1" customWidth="1"/>
    <col min="4110" max="4110" width="3.375" style="1" bestFit="1" customWidth="1"/>
    <col min="4111" max="4111" width="7.125" style="1" customWidth="1"/>
    <col min="4112" max="4112" width="3.375" style="1" bestFit="1" customWidth="1"/>
    <col min="4113" max="4113" width="1.125" style="1" customWidth="1"/>
    <col min="4114" max="4339" width="9" style="1"/>
    <col min="4340" max="4340" width="4.5" style="1" customWidth="1"/>
    <col min="4341" max="4341" width="18.75" style="1" bestFit="1" customWidth="1"/>
    <col min="4342" max="4342" width="0.875" style="1" customWidth="1"/>
    <col min="4343" max="4343" width="5.625" style="1" customWidth="1"/>
    <col min="4344" max="4345" width="3.375" style="1" bestFit="1" customWidth="1"/>
    <col min="4346" max="4346" width="3.625" style="1" customWidth="1"/>
    <col min="4347" max="4347" width="7.125" style="1" bestFit="1" customWidth="1"/>
    <col min="4348" max="4348" width="3.375" style="1" bestFit="1" customWidth="1"/>
    <col min="4349" max="4349" width="7.125" style="1" customWidth="1"/>
    <col min="4350" max="4350" width="3.375" style="1" bestFit="1" customWidth="1"/>
    <col min="4351" max="4351" width="0.875" style="1" customWidth="1"/>
    <col min="4352" max="4352" width="5.625" style="1" customWidth="1"/>
    <col min="4353" max="4353" width="3.375" style="1" bestFit="1" customWidth="1"/>
    <col min="4354" max="4355" width="3.625" style="1" customWidth="1"/>
    <col min="4356" max="4356" width="7.125" style="1" bestFit="1" customWidth="1"/>
    <col min="4357" max="4357" width="3.375" style="1" bestFit="1" customWidth="1"/>
    <col min="4358" max="4358" width="7.125" style="1" customWidth="1"/>
    <col min="4359" max="4359" width="3.375" style="1" bestFit="1" customWidth="1"/>
    <col min="4360" max="4360" width="0.875" style="1" customWidth="1"/>
    <col min="4361" max="4361" width="5.625" style="1" customWidth="1"/>
    <col min="4362" max="4363" width="3.375" style="1" bestFit="1" customWidth="1"/>
    <col min="4364" max="4364" width="3.625" style="1" customWidth="1"/>
    <col min="4365" max="4365" width="7.125" style="1" bestFit="1" customWidth="1"/>
    <col min="4366" max="4366" width="3.375" style="1" bestFit="1" customWidth="1"/>
    <col min="4367" max="4367" width="7.125" style="1" customWidth="1"/>
    <col min="4368" max="4368" width="3.375" style="1" bestFit="1" customWidth="1"/>
    <col min="4369" max="4369" width="1.125" style="1" customWidth="1"/>
    <col min="4370" max="4595" width="9" style="1"/>
    <col min="4596" max="4596" width="4.5" style="1" customWidth="1"/>
    <col min="4597" max="4597" width="18.75" style="1" bestFit="1" customWidth="1"/>
    <col min="4598" max="4598" width="0.875" style="1" customWidth="1"/>
    <col min="4599" max="4599" width="5.625" style="1" customWidth="1"/>
    <col min="4600" max="4601" width="3.375" style="1" bestFit="1" customWidth="1"/>
    <col min="4602" max="4602" width="3.625" style="1" customWidth="1"/>
    <col min="4603" max="4603" width="7.125" style="1" bestFit="1" customWidth="1"/>
    <col min="4604" max="4604" width="3.375" style="1" bestFit="1" customWidth="1"/>
    <col min="4605" max="4605" width="7.125" style="1" customWidth="1"/>
    <col min="4606" max="4606" width="3.375" style="1" bestFit="1" customWidth="1"/>
    <col min="4607" max="4607" width="0.875" style="1" customWidth="1"/>
    <col min="4608" max="4608" width="5.625" style="1" customWidth="1"/>
    <col min="4609" max="4609" width="3.375" style="1" bestFit="1" customWidth="1"/>
    <col min="4610" max="4611" width="3.625" style="1" customWidth="1"/>
    <col min="4612" max="4612" width="7.125" style="1" bestFit="1" customWidth="1"/>
    <col min="4613" max="4613" width="3.375" style="1" bestFit="1" customWidth="1"/>
    <col min="4614" max="4614" width="7.125" style="1" customWidth="1"/>
    <col min="4615" max="4615" width="3.375" style="1" bestFit="1" customWidth="1"/>
    <col min="4616" max="4616" width="0.875" style="1" customWidth="1"/>
    <col min="4617" max="4617" width="5.625" style="1" customWidth="1"/>
    <col min="4618" max="4619" width="3.375" style="1" bestFit="1" customWidth="1"/>
    <col min="4620" max="4620" width="3.625" style="1" customWidth="1"/>
    <col min="4621" max="4621" width="7.125" style="1" bestFit="1" customWidth="1"/>
    <col min="4622" max="4622" width="3.375" style="1" bestFit="1" customWidth="1"/>
    <col min="4623" max="4623" width="7.125" style="1" customWidth="1"/>
    <col min="4624" max="4624" width="3.375" style="1" bestFit="1" customWidth="1"/>
    <col min="4625" max="4625" width="1.125" style="1" customWidth="1"/>
    <col min="4626" max="4851" width="9" style="1"/>
    <col min="4852" max="4852" width="4.5" style="1" customWidth="1"/>
    <col min="4853" max="4853" width="18.75" style="1" bestFit="1" customWidth="1"/>
    <col min="4854" max="4854" width="0.875" style="1" customWidth="1"/>
    <col min="4855" max="4855" width="5.625" style="1" customWidth="1"/>
    <col min="4856" max="4857" width="3.375" style="1" bestFit="1" customWidth="1"/>
    <col min="4858" max="4858" width="3.625" style="1" customWidth="1"/>
    <col min="4859" max="4859" width="7.125" style="1" bestFit="1" customWidth="1"/>
    <col min="4860" max="4860" width="3.375" style="1" bestFit="1" customWidth="1"/>
    <col min="4861" max="4861" width="7.125" style="1" customWidth="1"/>
    <col min="4862" max="4862" width="3.375" style="1" bestFit="1" customWidth="1"/>
    <col min="4863" max="4863" width="0.875" style="1" customWidth="1"/>
    <col min="4864" max="4864" width="5.625" style="1" customWidth="1"/>
    <col min="4865" max="4865" width="3.375" style="1" bestFit="1" customWidth="1"/>
    <col min="4866" max="4867" width="3.625" style="1" customWidth="1"/>
    <col min="4868" max="4868" width="7.125" style="1" bestFit="1" customWidth="1"/>
    <col min="4869" max="4869" width="3.375" style="1" bestFit="1" customWidth="1"/>
    <col min="4870" max="4870" width="7.125" style="1" customWidth="1"/>
    <col min="4871" max="4871" width="3.375" style="1" bestFit="1" customWidth="1"/>
    <col min="4872" max="4872" width="0.875" style="1" customWidth="1"/>
    <col min="4873" max="4873" width="5.625" style="1" customWidth="1"/>
    <col min="4874" max="4875" width="3.375" style="1" bestFit="1" customWidth="1"/>
    <col min="4876" max="4876" width="3.625" style="1" customWidth="1"/>
    <col min="4877" max="4877" width="7.125" style="1" bestFit="1" customWidth="1"/>
    <col min="4878" max="4878" width="3.375" style="1" bestFit="1" customWidth="1"/>
    <col min="4879" max="4879" width="7.125" style="1" customWidth="1"/>
    <col min="4880" max="4880" width="3.375" style="1" bestFit="1" customWidth="1"/>
    <col min="4881" max="4881" width="1.125" style="1" customWidth="1"/>
    <col min="4882" max="5107" width="9" style="1"/>
    <col min="5108" max="5108" width="4.5" style="1" customWidth="1"/>
    <col min="5109" max="5109" width="18.75" style="1" bestFit="1" customWidth="1"/>
    <col min="5110" max="5110" width="0.875" style="1" customWidth="1"/>
    <col min="5111" max="5111" width="5.625" style="1" customWidth="1"/>
    <col min="5112" max="5113" width="3.375" style="1" bestFit="1" customWidth="1"/>
    <col min="5114" max="5114" width="3.625" style="1" customWidth="1"/>
    <col min="5115" max="5115" width="7.125" style="1" bestFit="1" customWidth="1"/>
    <col min="5116" max="5116" width="3.375" style="1" bestFit="1" customWidth="1"/>
    <col min="5117" max="5117" width="7.125" style="1" customWidth="1"/>
    <col min="5118" max="5118" width="3.375" style="1" bestFit="1" customWidth="1"/>
    <col min="5119" max="5119" width="0.875" style="1" customWidth="1"/>
    <col min="5120" max="5120" width="5.625" style="1" customWidth="1"/>
    <col min="5121" max="5121" width="3.375" style="1" bestFit="1" customWidth="1"/>
    <col min="5122" max="5123" width="3.625" style="1" customWidth="1"/>
    <col min="5124" max="5124" width="7.125" style="1" bestFit="1" customWidth="1"/>
    <col min="5125" max="5125" width="3.375" style="1" bestFit="1" customWidth="1"/>
    <col min="5126" max="5126" width="7.125" style="1" customWidth="1"/>
    <col min="5127" max="5127" width="3.375" style="1" bestFit="1" customWidth="1"/>
    <col min="5128" max="5128" width="0.875" style="1" customWidth="1"/>
    <col min="5129" max="5129" width="5.625" style="1" customWidth="1"/>
    <col min="5130" max="5131" width="3.375" style="1" bestFit="1" customWidth="1"/>
    <col min="5132" max="5132" width="3.625" style="1" customWidth="1"/>
    <col min="5133" max="5133" width="7.125" style="1" bestFit="1" customWidth="1"/>
    <col min="5134" max="5134" width="3.375" style="1" bestFit="1" customWidth="1"/>
    <col min="5135" max="5135" width="7.125" style="1" customWidth="1"/>
    <col min="5136" max="5136" width="3.375" style="1" bestFit="1" customWidth="1"/>
    <col min="5137" max="5137" width="1.125" style="1" customWidth="1"/>
    <col min="5138" max="5363" width="9" style="1"/>
    <col min="5364" max="5364" width="4.5" style="1" customWidth="1"/>
    <col min="5365" max="5365" width="18.75" style="1" bestFit="1" customWidth="1"/>
    <col min="5366" max="5366" width="0.875" style="1" customWidth="1"/>
    <col min="5367" max="5367" width="5.625" style="1" customWidth="1"/>
    <col min="5368" max="5369" width="3.375" style="1" bestFit="1" customWidth="1"/>
    <col min="5370" max="5370" width="3.625" style="1" customWidth="1"/>
    <col min="5371" max="5371" width="7.125" style="1" bestFit="1" customWidth="1"/>
    <col min="5372" max="5372" width="3.375" style="1" bestFit="1" customWidth="1"/>
    <col min="5373" max="5373" width="7.125" style="1" customWidth="1"/>
    <col min="5374" max="5374" width="3.375" style="1" bestFit="1" customWidth="1"/>
    <col min="5375" max="5375" width="0.875" style="1" customWidth="1"/>
    <col min="5376" max="5376" width="5.625" style="1" customWidth="1"/>
    <col min="5377" max="5377" width="3.375" style="1" bestFit="1" customWidth="1"/>
    <col min="5378" max="5379" width="3.625" style="1" customWidth="1"/>
    <col min="5380" max="5380" width="7.125" style="1" bestFit="1" customWidth="1"/>
    <col min="5381" max="5381" width="3.375" style="1" bestFit="1" customWidth="1"/>
    <col min="5382" max="5382" width="7.125" style="1" customWidth="1"/>
    <col min="5383" max="5383" width="3.375" style="1" bestFit="1" customWidth="1"/>
    <col min="5384" max="5384" width="0.875" style="1" customWidth="1"/>
    <col min="5385" max="5385" width="5.625" style="1" customWidth="1"/>
    <col min="5386" max="5387" width="3.375" style="1" bestFit="1" customWidth="1"/>
    <col min="5388" max="5388" width="3.625" style="1" customWidth="1"/>
    <col min="5389" max="5389" width="7.125" style="1" bestFit="1" customWidth="1"/>
    <col min="5390" max="5390" width="3.375" style="1" bestFit="1" customWidth="1"/>
    <col min="5391" max="5391" width="7.125" style="1" customWidth="1"/>
    <col min="5392" max="5392" width="3.375" style="1" bestFit="1" customWidth="1"/>
    <col min="5393" max="5393" width="1.125" style="1" customWidth="1"/>
    <col min="5394" max="5619" width="9" style="1"/>
    <col min="5620" max="5620" width="4.5" style="1" customWidth="1"/>
    <col min="5621" max="5621" width="18.75" style="1" bestFit="1" customWidth="1"/>
    <col min="5622" max="5622" width="0.875" style="1" customWidth="1"/>
    <col min="5623" max="5623" width="5.625" style="1" customWidth="1"/>
    <col min="5624" max="5625" width="3.375" style="1" bestFit="1" customWidth="1"/>
    <col min="5626" max="5626" width="3.625" style="1" customWidth="1"/>
    <col min="5627" max="5627" width="7.125" style="1" bestFit="1" customWidth="1"/>
    <col min="5628" max="5628" width="3.375" style="1" bestFit="1" customWidth="1"/>
    <col min="5629" max="5629" width="7.125" style="1" customWidth="1"/>
    <col min="5630" max="5630" width="3.375" style="1" bestFit="1" customWidth="1"/>
    <col min="5631" max="5631" width="0.875" style="1" customWidth="1"/>
    <col min="5632" max="5632" width="5.625" style="1" customWidth="1"/>
    <col min="5633" max="5633" width="3.375" style="1" bestFit="1" customWidth="1"/>
    <col min="5634" max="5635" width="3.625" style="1" customWidth="1"/>
    <col min="5636" max="5636" width="7.125" style="1" bestFit="1" customWidth="1"/>
    <col min="5637" max="5637" width="3.375" style="1" bestFit="1" customWidth="1"/>
    <col min="5638" max="5638" width="7.125" style="1" customWidth="1"/>
    <col min="5639" max="5639" width="3.375" style="1" bestFit="1" customWidth="1"/>
    <col min="5640" max="5640" width="0.875" style="1" customWidth="1"/>
    <col min="5641" max="5641" width="5.625" style="1" customWidth="1"/>
    <col min="5642" max="5643" width="3.375" style="1" bestFit="1" customWidth="1"/>
    <col min="5644" max="5644" width="3.625" style="1" customWidth="1"/>
    <col min="5645" max="5645" width="7.125" style="1" bestFit="1" customWidth="1"/>
    <col min="5646" max="5646" width="3.375" style="1" bestFit="1" customWidth="1"/>
    <col min="5647" max="5647" width="7.125" style="1" customWidth="1"/>
    <col min="5648" max="5648" width="3.375" style="1" bestFit="1" customWidth="1"/>
    <col min="5649" max="5649" width="1.125" style="1" customWidth="1"/>
    <col min="5650" max="5875" width="9" style="1"/>
    <col min="5876" max="5876" width="4.5" style="1" customWidth="1"/>
    <col min="5877" max="5877" width="18.75" style="1" bestFit="1" customWidth="1"/>
    <col min="5878" max="5878" width="0.875" style="1" customWidth="1"/>
    <col min="5879" max="5879" width="5.625" style="1" customWidth="1"/>
    <col min="5880" max="5881" width="3.375" style="1" bestFit="1" customWidth="1"/>
    <col min="5882" max="5882" width="3.625" style="1" customWidth="1"/>
    <col min="5883" max="5883" width="7.125" style="1" bestFit="1" customWidth="1"/>
    <col min="5884" max="5884" width="3.375" style="1" bestFit="1" customWidth="1"/>
    <col min="5885" max="5885" width="7.125" style="1" customWidth="1"/>
    <col min="5886" max="5886" width="3.375" style="1" bestFit="1" customWidth="1"/>
    <col min="5887" max="5887" width="0.875" style="1" customWidth="1"/>
    <col min="5888" max="5888" width="5.625" style="1" customWidth="1"/>
    <col min="5889" max="5889" width="3.375" style="1" bestFit="1" customWidth="1"/>
    <col min="5890" max="5891" width="3.625" style="1" customWidth="1"/>
    <col min="5892" max="5892" width="7.125" style="1" bestFit="1" customWidth="1"/>
    <col min="5893" max="5893" width="3.375" style="1" bestFit="1" customWidth="1"/>
    <col min="5894" max="5894" width="7.125" style="1" customWidth="1"/>
    <col min="5895" max="5895" width="3.375" style="1" bestFit="1" customWidth="1"/>
    <col min="5896" max="5896" width="0.875" style="1" customWidth="1"/>
    <col min="5897" max="5897" width="5.625" style="1" customWidth="1"/>
    <col min="5898" max="5899" width="3.375" style="1" bestFit="1" customWidth="1"/>
    <col min="5900" max="5900" width="3.625" style="1" customWidth="1"/>
    <col min="5901" max="5901" width="7.125" style="1" bestFit="1" customWidth="1"/>
    <col min="5902" max="5902" width="3.375" style="1" bestFit="1" customWidth="1"/>
    <col min="5903" max="5903" width="7.125" style="1" customWidth="1"/>
    <col min="5904" max="5904" width="3.375" style="1" bestFit="1" customWidth="1"/>
    <col min="5905" max="5905" width="1.125" style="1" customWidth="1"/>
    <col min="5906" max="6131" width="9" style="1"/>
    <col min="6132" max="6132" width="4.5" style="1" customWidth="1"/>
    <col min="6133" max="6133" width="18.75" style="1" bestFit="1" customWidth="1"/>
    <col min="6134" max="6134" width="0.875" style="1" customWidth="1"/>
    <col min="6135" max="6135" width="5.625" style="1" customWidth="1"/>
    <col min="6136" max="6137" width="3.375" style="1" bestFit="1" customWidth="1"/>
    <col min="6138" max="6138" width="3.625" style="1" customWidth="1"/>
    <col min="6139" max="6139" width="7.125" style="1" bestFit="1" customWidth="1"/>
    <col min="6140" max="6140" width="3.375" style="1" bestFit="1" customWidth="1"/>
    <col min="6141" max="6141" width="7.125" style="1" customWidth="1"/>
    <col min="6142" max="6142" width="3.375" style="1" bestFit="1" customWidth="1"/>
    <col min="6143" max="6143" width="0.875" style="1" customWidth="1"/>
    <col min="6144" max="6144" width="5.625" style="1" customWidth="1"/>
    <col min="6145" max="6145" width="3.375" style="1" bestFit="1" customWidth="1"/>
    <col min="6146" max="6147" width="3.625" style="1" customWidth="1"/>
    <col min="6148" max="6148" width="7.125" style="1" bestFit="1" customWidth="1"/>
    <col min="6149" max="6149" width="3.375" style="1" bestFit="1" customWidth="1"/>
    <col min="6150" max="6150" width="7.125" style="1" customWidth="1"/>
    <col min="6151" max="6151" width="3.375" style="1" bestFit="1" customWidth="1"/>
    <col min="6152" max="6152" width="0.875" style="1" customWidth="1"/>
    <col min="6153" max="6153" width="5.625" style="1" customWidth="1"/>
    <col min="6154" max="6155" width="3.375" style="1" bestFit="1" customWidth="1"/>
    <col min="6156" max="6156" width="3.625" style="1" customWidth="1"/>
    <col min="6157" max="6157" width="7.125" style="1" bestFit="1" customWidth="1"/>
    <col min="6158" max="6158" width="3.375" style="1" bestFit="1" customWidth="1"/>
    <col min="6159" max="6159" width="7.125" style="1" customWidth="1"/>
    <col min="6160" max="6160" width="3.375" style="1" bestFit="1" customWidth="1"/>
    <col min="6161" max="6161" width="1.125" style="1" customWidth="1"/>
    <col min="6162" max="6387" width="9" style="1"/>
    <col min="6388" max="6388" width="4.5" style="1" customWidth="1"/>
    <col min="6389" max="6389" width="18.75" style="1" bestFit="1" customWidth="1"/>
    <col min="6390" max="6390" width="0.875" style="1" customWidth="1"/>
    <col min="6391" max="6391" width="5.625" style="1" customWidth="1"/>
    <col min="6392" max="6393" width="3.375" style="1" bestFit="1" customWidth="1"/>
    <col min="6394" max="6394" width="3.625" style="1" customWidth="1"/>
    <col min="6395" max="6395" width="7.125" style="1" bestFit="1" customWidth="1"/>
    <col min="6396" max="6396" width="3.375" style="1" bestFit="1" customWidth="1"/>
    <col min="6397" max="6397" width="7.125" style="1" customWidth="1"/>
    <col min="6398" max="6398" width="3.375" style="1" bestFit="1" customWidth="1"/>
    <col min="6399" max="6399" width="0.875" style="1" customWidth="1"/>
    <col min="6400" max="6400" width="5.625" style="1" customWidth="1"/>
    <col min="6401" max="6401" width="3.375" style="1" bestFit="1" customWidth="1"/>
    <col min="6402" max="6403" width="3.625" style="1" customWidth="1"/>
    <col min="6404" max="6404" width="7.125" style="1" bestFit="1" customWidth="1"/>
    <col min="6405" max="6405" width="3.375" style="1" bestFit="1" customWidth="1"/>
    <col min="6406" max="6406" width="7.125" style="1" customWidth="1"/>
    <col min="6407" max="6407" width="3.375" style="1" bestFit="1" customWidth="1"/>
    <col min="6408" max="6408" width="0.875" style="1" customWidth="1"/>
    <col min="6409" max="6409" width="5.625" style="1" customWidth="1"/>
    <col min="6410" max="6411" width="3.375" style="1" bestFit="1" customWidth="1"/>
    <col min="6412" max="6412" width="3.625" style="1" customWidth="1"/>
    <col min="6413" max="6413" width="7.125" style="1" bestFit="1" customWidth="1"/>
    <col min="6414" max="6414" width="3.375" style="1" bestFit="1" customWidth="1"/>
    <col min="6415" max="6415" width="7.125" style="1" customWidth="1"/>
    <col min="6416" max="6416" width="3.375" style="1" bestFit="1" customWidth="1"/>
    <col min="6417" max="6417" width="1.125" style="1" customWidth="1"/>
    <col min="6418" max="6643" width="9" style="1"/>
    <col min="6644" max="6644" width="4.5" style="1" customWidth="1"/>
    <col min="6645" max="6645" width="18.75" style="1" bestFit="1" customWidth="1"/>
    <col min="6646" max="6646" width="0.875" style="1" customWidth="1"/>
    <col min="6647" max="6647" width="5.625" style="1" customWidth="1"/>
    <col min="6648" max="6649" width="3.375" style="1" bestFit="1" customWidth="1"/>
    <col min="6650" max="6650" width="3.625" style="1" customWidth="1"/>
    <col min="6651" max="6651" width="7.125" style="1" bestFit="1" customWidth="1"/>
    <col min="6652" max="6652" width="3.375" style="1" bestFit="1" customWidth="1"/>
    <col min="6653" max="6653" width="7.125" style="1" customWidth="1"/>
    <col min="6654" max="6654" width="3.375" style="1" bestFit="1" customWidth="1"/>
    <col min="6655" max="6655" width="0.875" style="1" customWidth="1"/>
    <col min="6656" max="6656" width="5.625" style="1" customWidth="1"/>
    <col min="6657" max="6657" width="3.375" style="1" bestFit="1" customWidth="1"/>
    <col min="6658" max="6659" width="3.625" style="1" customWidth="1"/>
    <col min="6660" max="6660" width="7.125" style="1" bestFit="1" customWidth="1"/>
    <col min="6661" max="6661" width="3.375" style="1" bestFit="1" customWidth="1"/>
    <col min="6662" max="6662" width="7.125" style="1" customWidth="1"/>
    <col min="6663" max="6663" width="3.375" style="1" bestFit="1" customWidth="1"/>
    <col min="6664" max="6664" width="0.875" style="1" customWidth="1"/>
    <col min="6665" max="6665" width="5.625" style="1" customWidth="1"/>
    <col min="6666" max="6667" width="3.375" style="1" bestFit="1" customWidth="1"/>
    <col min="6668" max="6668" width="3.625" style="1" customWidth="1"/>
    <col min="6669" max="6669" width="7.125" style="1" bestFit="1" customWidth="1"/>
    <col min="6670" max="6670" width="3.375" style="1" bestFit="1" customWidth="1"/>
    <col min="6671" max="6671" width="7.125" style="1" customWidth="1"/>
    <col min="6672" max="6672" width="3.375" style="1" bestFit="1" customWidth="1"/>
    <col min="6673" max="6673" width="1.125" style="1" customWidth="1"/>
    <col min="6674" max="6899" width="9" style="1"/>
    <col min="6900" max="6900" width="4.5" style="1" customWidth="1"/>
    <col min="6901" max="6901" width="18.75" style="1" bestFit="1" customWidth="1"/>
    <col min="6902" max="6902" width="0.875" style="1" customWidth="1"/>
    <col min="6903" max="6903" width="5.625" style="1" customWidth="1"/>
    <col min="6904" max="6905" width="3.375" style="1" bestFit="1" customWidth="1"/>
    <col min="6906" max="6906" width="3.625" style="1" customWidth="1"/>
    <col min="6907" max="6907" width="7.125" style="1" bestFit="1" customWidth="1"/>
    <col min="6908" max="6908" width="3.375" style="1" bestFit="1" customWidth="1"/>
    <col min="6909" max="6909" width="7.125" style="1" customWidth="1"/>
    <col min="6910" max="6910" width="3.375" style="1" bestFit="1" customWidth="1"/>
    <col min="6911" max="6911" width="0.875" style="1" customWidth="1"/>
    <col min="6912" max="6912" width="5.625" style="1" customWidth="1"/>
    <col min="6913" max="6913" width="3.375" style="1" bestFit="1" customWidth="1"/>
    <col min="6914" max="6915" width="3.625" style="1" customWidth="1"/>
    <col min="6916" max="6916" width="7.125" style="1" bestFit="1" customWidth="1"/>
    <col min="6917" max="6917" width="3.375" style="1" bestFit="1" customWidth="1"/>
    <col min="6918" max="6918" width="7.125" style="1" customWidth="1"/>
    <col min="6919" max="6919" width="3.375" style="1" bestFit="1" customWidth="1"/>
    <col min="6920" max="6920" width="0.875" style="1" customWidth="1"/>
    <col min="6921" max="6921" width="5.625" style="1" customWidth="1"/>
    <col min="6922" max="6923" width="3.375" style="1" bestFit="1" customWidth="1"/>
    <col min="6924" max="6924" width="3.625" style="1" customWidth="1"/>
    <col min="6925" max="6925" width="7.125" style="1" bestFit="1" customWidth="1"/>
    <col min="6926" max="6926" width="3.375" style="1" bestFit="1" customWidth="1"/>
    <col min="6927" max="6927" width="7.125" style="1" customWidth="1"/>
    <col min="6928" max="6928" width="3.375" style="1" bestFit="1" customWidth="1"/>
    <col min="6929" max="6929" width="1.125" style="1" customWidth="1"/>
    <col min="6930" max="7155" width="9" style="1"/>
    <col min="7156" max="7156" width="4.5" style="1" customWidth="1"/>
    <col min="7157" max="7157" width="18.75" style="1" bestFit="1" customWidth="1"/>
    <col min="7158" max="7158" width="0.875" style="1" customWidth="1"/>
    <col min="7159" max="7159" width="5.625" style="1" customWidth="1"/>
    <col min="7160" max="7161" width="3.375" style="1" bestFit="1" customWidth="1"/>
    <col min="7162" max="7162" width="3.625" style="1" customWidth="1"/>
    <col min="7163" max="7163" width="7.125" style="1" bestFit="1" customWidth="1"/>
    <col min="7164" max="7164" width="3.375" style="1" bestFit="1" customWidth="1"/>
    <col min="7165" max="7165" width="7.125" style="1" customWidth="1"/>
    <col min="7166" max="7166" width="3.375" style="1" bestFit="1" customWidth="1"/>
    <col min="7167" max="7167" width="0.875" style="1" customWidth="1"/>
    <col min="7168" max="7168" width="5.625" style="1" customWidth="1"/>
    <col min="7169" max="7169" width="3.375" style="1" bestFit="1" customWidth="1"/>
    <col min="7170" max="7171" width="3.625" style="1" customWidth="1"/>
    <col min="7172" max="7172" width="7.125" style="1" bestFit="1" customWidth="1"/>
    <col min="7173" max="7173" width="3.375" style="1" bestFit="1" customWidth="1"/>
    <col min="7174" max="7174" width="7.125" style="1" customWidth="1"/>
    <col min="7175" max="7175" width="3.375" style="1" bestFit="1" customWidth="1"/>
    <col min="7176" max="7176" width="0.875" style="1" customWidth="1"/>
    <col min="7177" max="7177" width="5.625" style="1" customWidth="1"/>
    <col min="7178" max="7179" width="3.375" style="1" bestFit="1" customWidth="1"/>
    <col min="7180" max="7180" width="3.625" style="1" customWidth="1"/>
    <col min="7181" max="7181" width="7.125" style="1" bestFit="1" customWidth="1"/>
    <col min="7182" max="7182" width="3.375" style="1" bestFit="1" customWidth="1"/>
    <col min="7183" max="7183" width="7.125" style="1" customWidth="1"/>
    <col min="7184" max="7184" width="3.375" style="1" bestFit="1" customWidth="1"/>
    <col min="7185" max="7185" width="1.125" style="1" customWidth="1"/>
    <col min="7186" max="7411" width="9" style="1"/>
    <col min="7412" max="7412" width="4.5" style="1" customWidth="1"/>
    <col min="7413" max="7413" width="18.75" style="1" bestFit="1" customWidth="1"/>
    <col min="7414" max="7414" width="0.875" style="1" customWidth="1"/>
    <col min="7415" max="7415" width="5.625" style="1" customWidth="1"/>
    <col min="7416" max="7417" width="3.375" style="1" bestFit="1" customWidth="1"/>
    <col min="7418" max="7418" width="3.625" style="1" customWidth="1"/>
    <col min="7419" max="7419" width="7.125" style="1" bestFit="1" customWidth="1"/>
    <col min="7420" max="7420" width="3.375" style="1" bestFit="1" customWidth="1"/>
    <col min="7421" max="7421" width="7.125" style="1" customWidth="1"/>
    <col min="7422" max="7422" width="3.375" style="1" bestFit="1" customWidth="1"/>
    <col min="7423" max="7423" width="0.875" style="1" customWidth="1"/>
    <col min="7424" max="7424" width="5.625" style="1" customWidth="1"/>
    <col min="7425" max="7425" width="3.375" style="1" bestFit="1" customWidth="1"/>
    <col min="7426" max="7427" width="3.625" style="1" customWidth="1"/>
    <col min="7428" max="7428" width="7.125" style="1" bestFit="1" customWidth="1"/>
    <col min="7429" max="7429" width="3.375" style="1" bestFit="1" customWidth="1"/>
    <col min="7430" max="7430" width="7.125" style="1" customWidth="1"/>
    <col min="7431" max="7431" width="3.375" style="1" bestFit="1" customWidth="1"/>
    <col min="7432" max="7432" width="0.875" style="1" customWidth="1"/>
    <col min="7433" max="7433" width="5.625" style="1" customWidth="1"/>
    <col min="7434" max="7435" width="3.375" style="1" bestFit="1" customWidth="1"/>
    <col min="7436" max="7436" width="3.625" style="1" customWidth="1"/>
    <col min="7437" max="7437" width="7.125" style="1" bestFit="1" customWidth="1"/>
    <col min="7438" max="7438" width="3.375" style="1" bestFit="1" customWidth="1"/>
    <col min="7439" max="7439" width="7.125" style="1" customWidth="1"/>
    <col min="7440" max="7440" width="3.375" style="1" bestFit="1" customWidth="1"/>
    <col min="7441" max="7441" width="1.125" style="1" customWidth="1"/>
    <col min="7442" max="7667" width="9" style="1"/>
    <col min="7668" max="7668" width="4.5" style="1" customWidth="1"/>
    <col min="7669" max="7669" width="18.75" style="1" bestFit="1" customWidth="1"/>
    <col min="7670" max="7670" width="0.875" style="1" customWidth="1"/>
    <col min="7671" max="7671" width="5.625" style="1" customWidth="1"/>
    <col min="7672" max="7673" width="3.375" style="1" bestFit="1" customWidth="1"/>
    <col min="7674" max="7674" width="3.625" style="1" customWidth="1"/>
    <col min="7675" max="7675" width="7.125" style="1" bestFit="1" customWidth="1"/>
    <col min="7676" max="7676" width="3.375" style="1" bestFit="1" customWidth="1"/>
    <col min="7677" max="7677" width="7.125" style="1" customWidth="1"/>
    <col min="7678" max="7678" width="3.375" style="1" bestFit="1" customWidth="1"/>
    <col min="7679" max="7679" width="0.875" style="1" customWidth="1"/>
    <col min="7680" max="7680" width="5.625" style="1" customWidth="1"/>
    <col min="7681" max="7681" width="3.375" style="1" bestFit="1" customWidth="1"/>
    <col min="7682" max="7683" width="3.625" style="1" customWidth="1"/>
    <col min="7684" max="7684" width="7.125" style="1" bestFit="1" customWidth="1"/>
    <col min="7685" max="7685" width="3.375" style="1" bestFit="1" customWidth="1"/>
    <col min="7686" max="7686" width="7.125" style="1" customWidth="1"/>
    <col min="7687" max="7687" width="3.375" style="1" bestFit="1" customWidth="1"/>
    <col min="7688" max="7688" width="0.875" style="1" customWidth="1"/>
    <col min="7689" max="7689" width="5.625" style="1" customWidth="1"/>
    <col min="7690" max="7691" width="3.375" style="1" bestFit="1" customWidth="1"/>
    <col min="7692" max="7692" width="3.625" style="1" customWidth="1"/>
    <col min="7693" max="7693" width="7.125" style="1" bestFit="1" customWidth="1"/>
    <col min="7694" max="7694" width="3.375" style="1" bestFit="1" customWidth="1"/>
    <col min="7695" max="7695" width="7.125" style="1" customWidth="1"/>
    <col min="7696" max="7696" width="3.375" style="1" bestFit="1" customWidth="1"/>
    <col min="7697" max="7697" width="1.125" style="1" customWidth="1"/>
    <col min="7698" max="7923" width="9" style="1"/>
    <col min="7924" max="7924" width="4.5" style="1" customWidth="1"/>
    <col min="7925" max="7925" width="18.75" style="1" bestFit="1" customWidth="1"/>
    <col min="7926" max="7926" width="0.875" style="1" customWidth="1"/>
    <col min="7927" max="7927" width="5.625" style="1" customWidth="1"/>
    <col min="7928" max="7929" width="3.375" style="1" bestFit="1" customWidth="1"/>
    <col min="7930" max="7930" width="3.625" style="1" customWidth="1"/>
    <col min="7931" max="7931" width="7.125" style="1" bestFit="1" customWidth="1"/>
    <col min="7932" max="7932" width="3.375" style="1" bestFit="1" customWidth="1"/>
    <col min="7933" max="7933" width="7.125" style="1" customWidth="1"/>
    <col min="7934" max="7934" width="3.375" style="1" bestFit="1" customWidth="1"/>
    <col min="7935" max="7935" width="0.875" style="1" customWidth="1"/>
    <col min="7936" max="7936" width="5.625" style="1" customWidth="1"/>
    <col min="7937" max="7937" width="3.375" style="1" bestFit="1" customWidth="1"/>
    <col min="7938" max="7939" width="3.625" style="1" customWidth="1"/>
    <col min="7940" max="7940" width="7.125" style="1" bestFit="1" customWidth="1"/>
    <col min="7941" max="7941" width="3.375" style="1" bestFit="1" customWidth="1"/>
    <col min="7942" max="7942" width="7.125" style="1" customWidth="1"/>
    <col min="7943" max="7943" width="3.375" style="1" bestFit="1" customWidth="1"/>
    <col min="7944" max="7944" width="0.875" style="1" customWidth="1"/>
    <col min="7945" max="7945" width="5.625" style="1" customWidth="1"/>
    <col min="7946" max="7947" width="3.375" style="1" bestFit="1" customWidth="1"/>
    <col min="7948" max="7948" width="3.625" style="1" customWidth="1"/>
    <col min="7949" max="7949" width="7.125" style="1" bestFit="1" customWidth="1"/>
    <col min="7950" max="7950" width="3.375" style="1" bestFit="1" customWidth="1"/>
    <col min="7951" max="7951" width="7.125" style="1" customWidth="1"/>
    <col min="7952" max="7952" width="3.375" style="1" bestFit="1" customWidth="1"/>
    <col min="7953" max="7953" width="1.125" style="1" customWidth="1"/>
    <col min="7954" max="8179" width="9" style="1"/>
    <col min="8180" max="8180" width="4.5" style="1" customWidth="1"/>
    <col min="8181" max="8181" width="18.75" style="1" bestFit="1" customWidth="1"/>
    <col min="8182" max="8182" width="0.875" style="1" customWidth="1"/>
    <col min="8183" max="8183" width="5.625" style="1" customWidth="1"/>
    <col min="8184" max="8185" width="3.375" style="1" bestFit="1" customWidth="1"/>
    <col min="8186" max="8186" width="3.625" style="1" customWidth="1"/>
    <col min="8187" max="8187" width="7.125" style="1" bestFit="1" customWidth="1"/>
    <col min="8188" max="8188" width="3.375" style="1" bestFit="1" customWidth="1"/>
    <col min="8189" max="8189" width="7.125" style="1" customWidth="1"/>
    <col min="8190" max="8190" width="3.375" style="1" bestFit="1" customWidth="1"/>
    <col min="8191" max="8191" width="0.875" style="1" customWidth="1"/>
    <col min="8192" max="8192" width="5.625" style="1" customWidth="1"/>
    <col min="8193" max="8193" width="3.375" style="1" bestFit="1" customWidth="1"/>
    <col min="8194" max="8195" width="3.625" style="1" customWidth="1"/>
    <col min="8196" max="8196" width="7.125" style="1" bestFit="1" customWidth="1"/>
    <col min="8197" max="8197" width="3.375" style="1" bestFit="1" customWidth="1"/>
    <col min="8198" max="8198" width="7.125" style="1" customWidth="1"/>
    <col min="8199" max="8199" width="3.375" style="1" bestFit="1" customWidth="1"/>
    <col min="8200" max="8200" width="0.875" style="1" customWidth="1"/>
    <col min="8201" max="8201" width="5.625" style="1" customWidth="1"/>
    <col min="8202" max="8203" width="3.375" style="1" bestFit="1" customWidth="1"/>
    <col min="8204" max="8204" width="3.625" style="1" customWidth="1"/>
    <col min="8205" max="8205" width="7.125" style="1" bestFit="1" customWidth="1"/>
    <col min="8206" max="8206" width="3.375" style="1" bestFit="1" customWidth="1"/>
    <col min="8207" max="8207" width="7.125" style="1" customWidth="1"/>
    <col min="8208" max="8208" width="3.375" style="1" bestFit="1" customWidth="1"/>
    <col min="8209" max="8209" width="1.125" style="1" customWidth="1"/>
    <col min="8210" max="8435" width="9" style="1"/>
    <col min="8436" max="8436" width="4.5" style="1" customWidth="1"/>
    <col min="8437" max="8437" width="18.75" style="1" bestFit="1" customWidth="1"/>
    <col min="8438" max="8438" width="0.875" style="1" customWidth="1"/>
    <col min="8439" max="8439" width="5.625" style="1" customWidth="1"/>
    <col min="8440" max="8441" width="3.375" style="1" bestFit="1" customWidth="1"/>
    <col min="8442" max="8442" width="3.625" style="1" customWidth="1"/>
    <col min="8443" max="8443" width="7.125" style="1" bestFit="1" customWidth="1"/>
    <col min="8444" max="8444" width="3.375" style="1" bestFit="1" customWidth="1"/>
    <col min="8445" max="8445" width="7.125" style="1" customWidth="1"/>
    <col min="8446" max="8446" width="3.375" style="1" bestFit="1" customWidth="1"/>
    <col min="8447" max="8447" width="0.875" style="1" customWidth="1"/>
    <col min="8448" max="8448" width="5.625" style="1" customWidth="1"/>
    <col min="8449" max="8449" width="3.375" style="1" bestFit="1" customWidth="1"/>
    <col min="8450" max="8451" width="3.625" style="1" customWidth="1"/>
    <col min="8452" max="8452" width="7.125" style="1" bestFit="1" customWidth="1"/>
    <col min="8453" max="8453" width="3.375" style="1" bestFit="1" customWidth="1"/>
    <col min="8454" max="8454" width="7.125" style="1" customWidth="1"/>
    <col min="8455" max="8455" width="3.375" style="1" bestFit="1" customWidth="1"/>
    <col min="8456" max="8456" width="0.875" style="1" customWidth="1"/>
    <col min="8457" max="8457" width="5.625" style="1" customWidth="1"/>
    <col min="8458" max="8459" width="3.375" style="1" bestFit="1" customWidth="1"/>
    <col min="8460" max="8460" width="3.625" style="1" customWidth="1"/>
    <col min="8461" max="8461" width="7.125" style="1" bestFit="1" customWidth="1"/>
    <col min="8462" max="8462" width="3.375" style="1" bestFit="1" customWidth="1"/>
    <col min="8463" max="8463" width="7.125" style="1" customWidth="1"/>
    <col min="8464" max="8464" width="3.375" style="1" bestFit="1" customWidth="1"/>
    <col min="8465" max="8465" width="1.125" style="1" customWidth="1"/>
    <col min="8466" max="8691" width="9" style="1"/>
    <col min="8692" max="8692" width="4.5" style="1" customWidth="1"/>
    <col min="8693" max="8693" width="18.75" style="1" bestFit="1" customWidth="1"/>
    <col min="8694" max="8694" width="0.875" style="1" customWidth="1"/>
    <col min="8695" max="8695" width="5.625" style="1" customWidth="1"/>
    <col min="8696" max="8697" width="3.375" style="1" bestFit="1" customWidth="1"/>
    <col min="8698" max="8698" width="3.625" style="1" customWidth="1"/>
    <col min="8699" max="8699" width="7.125" style="1" bestFit="1" customWidth="1"/>
    <col min="8700" max="8700" width="3.375" style="1" bestFit="1" customWidth="1"/>
    <col min="8701" max="8701" width="7.125" style="1" customWidth="1"/>
    <col min="8702" max="8702" width="3.375" style="1" bestFit="1" customWidth="1"/>
    <col min="8703" max="8703" width="0.875" style="1" customWidth="1"/>
    <col min="8704" max="8704" width="5.625" style="1" customWidth="1"/>
    <col min="8705" max="8705" width="3.375" style="1" bestFit="1" customWidth="1"/>
    <col min="8706" max="8707" width="3.625" style="1" customWidth="1"/>
    <col min="8708" max="8708" width="7.125" style="1" bestFit="1" customWidth="1"/>
    <col min="8709" max="8709" width="3.375" style="1" bestFit="1" customWidth="1"/>
    <col min="8710" max="8710" width="7.125" style="1" customWidth="1"/>
    <col min="8711" max="8711" width="3.375" style="1" bestFit="1" customWidth="1"/>
    <col min="8712" max="8712" width="0.875" style="1" customWidth="1"/>
    <col min="8713" max="8713" width="5.625" style="1" customWidth="1"/>
    <col min="8714" max="8715" width="3.375" style="1" bestFit="1" customWidth="1"/>
    <col min="8716" max="8716" width="3.625" style="1" customWidth="1"/>
    <col min="8717" max="8717" width="7.125" style="1" bestFit="1" customWidth="1"/>
    <col min="8718" max="8718" width="3.375" style="1" bestFit="1" customWidth="1"/>
    <col min="8719" max="8719" width="7.125" style="1" customWidth="1"/>
    <col min="8720" max="8720" width="3.375" style="1" bestFit="1" customWidth="1"/>
    <col min="8721" max="8721" width="1.125" style="1" customWidth="1"/>
    <col min="8722" max="8947" width="9" style="1"/>
    <col min="8948" max="8948" width="4.5" style="1" customWidth="1"/>
    <col min="8949" max="8949" width="18.75" style="1" bestFit="1" customWidth="1"/>
    <col min="8950" max="8950" width="0.875" style="1" customWidth="1"/>
    <col min="8951" max="8951" width="5.625" style="1" customWidth="1"/>
    <col min="8952" max="8953" width="3.375" style="1" bestFit="1" customWidth="1"/>
    <col min="8954" max="8954" width="3.625" style="1" customWidth="1"/>
    <col min="8955" max="8955" width="7.125" style="1" bestFit="1" customWidth="1"/>
    <col min="8956" max="8956" width="3.375" style="1" bestFit="1" customWidth="1"/>
    <col min="8957" max="8957" width="7.125" style="1" customWidth="1"/>
    <col min="8958" max="8958" width="3.375" style="1" bestFit="1" customWidth="1"/>
    <col min="8959" max="8959" width="0.875" style="1" customWidth="1"/>
    <col min="8960" max="8960" width="5.625" style="1" customWidth="1"/>
    <col min="8961" max="8961" width="3.375" style="1" bestFit="1" customWidth="1"/>
    <col min="8962" max="8963" width="3.625" style="1" customWidth="1"/>
    <col min="8964" max="8964" width="7.125" style="1" bestFit="1" customWidth="1"/>
    <col min="8965" max="8965" width="3.375" style="1" bestFit="1" customWidth="1"/>
    <col min="8966" max="8966" width="7.125" style="1" customWidth="1"/>
    <col min="8967" max="8967" width="3.375" style="1" bestFit="1" customWidth="1"/>
    <col min="8968" max="8968" width="0.875" style="1" customWidth="1"/>
    <col min="8969" max="8969" width="5.625" style="1" customWidth="1"/>
    <col min="8970" max="8971" width="3.375" style="1" bestFit="1" customWidth="1"/>
    <col min="8972" max="8972" width="3.625" style="1" customWidth="1"/>
    <col min="8973" max="8973" width="7.125" style="1" bestFit="1" customWidth="1"/>
    <col min="8974" max="8974" width="3.375" style="1" bestFit="1" customWidth="1"/>
    <col min="8975" max="8975" width="7.125" style="1" customWidth="1"/>
    <col min="8976" max="8976" width="3.375" style="1" bestFit="1" customWidth="1"/>
    <col min="8977" max="8977" width="1.125" style="1" customWidth="1"/>
    <col min="8978" max="9203" width="9" style="1"/>
    <col min="9204" max="9204" width="4.5" style="1" customWidth="1"/>
    <col min="9205" max="9205" width="18.75" style="1" bestFit="1" customWidth="1"/>
    <col min="9206" max="9206" width="0.875" style="1" customWidth="1"/>
    <col min="9207" max="9207" width="5.625" style="1" customWidth="1"/>
    <col min="9208" max="9209" width="3.375" style="1" bestFit="1" customWidth="1"/>
    <col min="9210" max="9210" width="3.625" style="1" customWidth="1"/>
    <col min="9211" max="9211" width="7.125" style="1" bestFit="1" customWidth="1"/>
    <col min="9212" max="9212" width="3.375" style="1" bestFit="1" customWidth="1"/>
    <col min="9213" max="9213" width="7.125" style="1" customWidth="1"/>
    <col min="9214" max="9214" width="3.375" style="1" bestFit="1" customWidth="1"/>
    <col min="9215" max="9215" width="0.875" style="1" customWidth="1"/>
    <col min="9216" max="9216" width="5.625" style="1" customWidth="1"/>
    <col min="9217" max="9217" width="3.375" style="1" bestFit="1" customWidth="1"/>
    <col min="9218" max="9219" width="3.625" style="1" customWidth="1"/>
    <col min="9220" max="9220" width="7.125" style="1" bestFit="1" customWidth="1"/>
    <col min="9221" max="9221" width="3.375" style="1" bestFit="1" customWidth="1"/>
    <col min="9222" max="9222" width="7.125" style="1" customWidth="1"/>
    <col min="9223" max="9223" width="3.375" style="1" bestFit="1" customWidth="1"/>
    <col min="9224" max="9224" width="0.875" style="1" customWidth="1"/>
    <col min="9225" max="9225" width="5.625" style="1" customWidth="1"/>
    <col min="9226" max="9227" width="3.375" style="1" bestFit="1" customWidth="1"/>
    <col min="9228" max="9228" width="3.625" style="1" customWidth="1"/>
    <col min="9229" max="9229" width="7.125" style="1" bestFit="1" customWidth="1"/>
    <col min="9230" max="9230" width="3.375" style="1" bestFit="1" customWidth="1"/>
    <col min="9231" max="9231" width="7.125" style="1" customWidth="1"/>
    <col min="9232" max="9232" width="3.375" style="1" bestFit="1" customWidth="1"/>
    <col min="9233" max="9233" width="1.125" style="1" customWidth="1"/>
    <col min="9234" max="9459" width="9" style="1"/>
    <col min="9460" max="9460" width="4.5" style="1" customWidth="1"/>
    <col min="9461" max="9461" width="18.75" style="1" bestFit="1" customWidth="1"/>
    <col min="9462" max="9462" width="0.875" style="1" customWidth="1"/>
    <col min="9463" max="9463" width="5.625" style="1" customWidth="1"/>
    <col min="9464" max="9465" width="3.375" style="1" bestFit="1" customWidth="1"/>
    <col min="9466" max="9466" width="3.625" style="1" customWidth="1"/>
    <col min="9467" max="9467" width="7.125" style="1" bestFit="1" customWidth="1"/>
    <col min="9468" max="9468" width="3.375" style="1" bestFit="1" customWidth="1"/>
    <col min="9469" max="9469" width="7.125" style="1" customWidth="1"/>
    <col min="9470" max="9470" width="3.375" style="1" bestFit="1" customWidth="1"/>
    <col min="9471" max="9471" width="0.875" style="1" customWidth="1"/>
    <col min="9472" max="9472" width="5.625" style="1" customWidth="1"/>
    <col min="9473" max="9473" width="3.375" style="1" bestFit="1" customWidth="1"/>
    <col min="9474" max="9475" width="3.625" style="1" customWidth="1"/>
    <col min="9476" max="9476" width="7.125" style="1" bestFit="1" customWidth="1"/>
    <col min="9477" max="9477" width="3.375" style="1" bestFit="1" customWidth="1"/>
    <col min="9478" max="9478" width="7.125" style="1" customWidth="1"/>
    <col min="9479" max="9479" width="3.375" style="1" bestFit="1" customWidth="1"/>
    <col min="9480" max="9480" width="0.875" style="1" customWidth="1"/>
    <col min="9481" max="9481" width="5.625" style="1" customWidth="1"/>
    <col min="9482" max="9483" width="3.375" style="1" bestFit="1" customWidth="1"/>
    <col min="9484" max="9484" width="3.625" style="1" customWidth="1"/>
    <col min="9485" max="9485" width="7.125" style="1" bestFit="1" customWidth="1"/>
    <col min="9486" max="9486" width="3.375" style="1" bestFit="1" customWidth="1"/>
    <col min="9487" max="9487" width="7.125" style="1" customWidth="1"/>
    <col min="9488" max="9488" width="3.375" style="1" bestFit="1" customWidth="1"/>
    <col min="9489" max="9489" width="1.125" style="1" customWidth="1"/>
    <col min="9490" max="9715" width="9" style="1"/>
    <col min="9716" max="9716" width="4.5" style="1" customWidth="1"/>
    <col min="9717" max="9717" width="18.75" style="1" bestFit="1" customWidth="1"/>
    <col min="9718" max="9718" width="0.875" style="1" customWidth="1"/>
    <col min="9719" max="9719" width="5.625" style="1" customWidth="1"/>
    <col min="9720" max="9721" width="3.375" style="1" bestFit="1" customWidth="1"/>
    <col min="9722" max="9722" width="3.625" style="1" customWidth="1"/>
    <col min="9723" max="9723" width="7.125" style="1" bestFit="1" customWidth="1"/>
    <col min="9724" max="9724" width="3.375" style="1" bestFit="1" customWidth="1"/>
    <col min="9725" max="9725" width="7.125" style="1" customWidth="1"/>
    <col min="9726" max="9726" width="3.375" style="1" bestFit="1" customWidth="1"/>
    <col min="9727" max="9727" width="0.875" style="1" customWidth="1"/>
    <col min="9728" max="9728" width="5.625" style="1" customWidth="1"/>
    <col min="9729" max="9729" width="3.375" style="1" bestFit="1" customWidth="1"/>
    <col min="9730" max="9731" width="3.625" style="1" customWidth="1"/>
    <col min="9732" max="9732" width="7.125" style="1" bestFit="1" customWidth="1"/>
    <col min="9733" max="9733" width="3.375" style="1" bestFit="1" customWidth="1"/>
    <col min="9734" max="9734" width="7.125" style="1" customWidth="1"/>
    <col min="9735" max="9735" width="3.375" style="1" bestFit="1" customWidth="1"/>
    <col min="9736" max="9736" width="0.875" style="1" customWidth="1"/>
    <col min="9737" max="9737" width="5.625" style="1" customWidth="1"/>
    <col min="9738" max="9739" width="3.375" style="1" bestFit="1" customWidth="1"/>
    <col min="9740" max="9740" width="3.625" style="1" customWidth="1"/>
    <col min="9741" max="9741" width="7.125" style="1" bestFit="1" customWidth="1"/>
    <col min="9742" max="9742" width="3.375" style="1" bestFit="1" customWidth="1"/>
    <col min="9743" max="9743" width="7.125" style="1" customWidth="1"/>
    <col min="9744" max="9744" width="3.375" style="1" bestFit="1" customWidth="1"/>
    <col min="9745" max="9745" width="1.125" style="1" customWidth="1"/>
    <col min="9746" max="9971" width="9" style="1"/>
    <col min="9972" max="9972" width="4.5" style="1" customWidth="1"/>
    <col min="9973" max="9973" width="18.75" style="1" bestFit="1" customWidth="1"/>
    <col min="9974" max="9974" width="0.875" style="1" customWidth="1"/>
    <col min="9975" max="9975" width="5.625" style="1" customWidth="1"/>
    <col min="9976" max="9977" width="3.375" style="1" bestFit="1" customWidth="1"/>
    <col min="9978" max="9978" width="3.625" style="1" customWidth="1"/>
    <col min="9979" max="9979" width="7.125" style="1" bestFit="1" customWidth="1"/>
    <col min="9980" max="9980" width="3.375" style="1" bestFit="1" customWidth="1"/>
    <col min="9981" max="9981" width="7.125" style="1" customWidth="1"/>
    <col min="9982" max="9982" width="3.375" style="1" bestFit="1" customWidth="1"/>
    <col min="9983" max="9983" width="0.875" style="1" customWidth="1"/>
    <col min="9984" max="9984" width="5.625" style="1" customWidth="1"/>
    <col min="9985" max="9985" width="3.375" style="1" bestFit="1" customWidth="1"/>
    <col min="9986" max="9987" width="3.625" style="1" customWidth="1"/>
    <col min="9988" max="9988" width="7.125" style="1" bestFit="1" customWidth="1"/>
    <col min="9989" max="9989" width="3.375" style="1" bestFit="1" customWidth="1"/>
    <col min="9990" max="9990" width="7.125" style="1" customWidth="1"/>
    <col min="9991" max="9991" width="3.375" style="1" bestFit="1" customWidth="1"/>
    <col min="9992" max="9992" width="0.875" style="1" customWidth="1"/>
    <col min="9993" max="9993" width="5.625" style="1" customWidth="1"/>
    <col min="9994" max="9995" width="3.375" style="1" bestFit="1" customWidth="1"/>
    <col min="9996" max="9996" width="3.625" style="1" customWidth="1"/>
    <col min="9997" max="9997" width="7.125" style="1" bestFit="1" customWidth="1"/>
    <col min="9998" max="9998" width="3.375" style="1" bestFit="1" customWidth="1"/>
    <col min="9999" max="9999" width="7.125" style="1" customWidth="1"/>
    <col min="10000" max="10000" width="3.375" style="1" bestFit="1" customWidth="1"/>
    <col min="10001" max="10001" width="1.125" style="1" customWidth="1"/>
    <col min="10002" max="10227" width="9" style="1"/>
    <col min="10228" max="10228" width="4.5" style="1" customWidth="1"/>
    <col min="10229" max="10229" width="18.75" style="1" bestFit="1" customWidth="1"/>
    <col min="10230" max="10230" width="0.875" style="1" customWidth="1"/>
    <col min="10231" max="10231" width="5.625" style="1" customWidth="1"/>
    <col min="10232" max="10233" width="3.375" style="1" bestFit="1" customWidth="1"/>
    <col min="10234" max="10234" width="3.625" style="1" customWidth="1"/>
    <col min="10235" max="10235" width="7.125" style="1" bestFit="1" customWidth="1"/>
    <col min="10236" max="10236" width="3.375" style="1" bestFit="1" customWidth="1"/>
    <col min="10237" max="10237" width="7.125" style="1" customWidth="1"/>
    <col min="10238" max="10238" width="3.375" style="1" bestFit="1" customWidth="1"/>
    <col min="10239" max="10239" width="0.875" style="1" customWidth="1"/>
    <col min="10240" max="10240" width="5.625" style="1" customWidth="1"/>
    <col min="10241" max="10241" width="3.375" style="1" bestFit="1" customWidth="1"/>
    <col min="10242" max="10243" width="3.625" style="1" customWidth="1"/>
    <col min="10244" max="10244" width="7.125" style="1" bestFit="1" customWidth="1"/>
    <col min="10245" max="10245" width="3.375" style="1" bestFit="1" customWidth="1"/>
    <col min="10246" max="10246" width="7.125" style="1" customWidth="1"/>
    <col min="10247" max="10247" width="3.375" style="1" bestFit="1" customWidth="1"/>
    <col min="10248" max="10248" width="0.875" style="1" customWidth="1"/>
    <col min="10249" max="10249" width="5.625" style="1" customWidth="1"/>
    <col min="10250" max="10251" width="3.375" style="1" bestFit="1" customWidth="1"/>
    <col min="10252" max="10252" width="3.625" style="1" customWidth="1"/>
    <col min="10253" max="10253" width="7.125" style="1" bestFit="1" customWidth="1"/>
    <col min="10254" max="10254" width="3.375" style="1" bestFit="1" customWidth="1"/>
    <col min="10255" max="10255" width="7.125" style="1" customWidth="1"/>
    <col min="10256" max="10256" width="3.375" style="1" bestFit="1" customWidth="1"/>
    <col min="10257" max="10257" width="1.125" style="1" customWidth="1"/>
    <col min="10258" max="10483" width="9" style="1"/>
    <col min="10484" max="10484" width="4.5" style="1" customWidth="1"/>
    <col min="10485" max="10485" width="18.75" style="1" bestFit="1" customWidth="1"/>
    <col min="10486" max="10486" width="0.875" style="1" customWidth="1"/>
    <col min="10487" max="10487" width="5.625" style="1" customWidth="1"/>
    <col min="10488" max="10489" width="3.375" style="1" bestFit="1" customWidth="1"/>
    <col min="10490" max="10490" width="3.625" style="1" customWidth="1"/>
    <col min="10491" max="10491" width="7.125" style="1" bestFit="1" customWidth="1"/>
    <col min="10492" max="10492" width="3.375" style="1" bestFit="1" customWidth="1"/>
    <col min="10493" max="10493" width="7.125" style="1" customWidth="1"/>
    <col min="10494" max="10494" width="3.375" style="1" bestFit="1" customWidth="1"/>
    <col min="10495" max="10495" width="0.875" style="1" customWidth="1"/>
    <col min="10496" max="10496" width="5.625" style="1" customWidth="1"/>
    <col min="10497" max="10497" width="3.375" style="1" bestFit="1" customWidth="1"/>
    <col min="10498" max="10499" width="3.625" style="1" customWidth="1"/>
    <col min="10500" max="10500" width="7.125" style="1" bestFit="1" customWidth="1"/>
    <col min="10501" max="10501" width="3.375" style="1" bestFit="1" customWidth="1"/>
    <col min="10502" max="10502" width="7.125" style="1" customWidth="1"/>
    <col min="10503" max="10503" width="3.375" style="1" bestFit="1" customWidth="1"/>
    <col min="10504" max="10504" width="0.875" style="1" customWidth="1"/>
    <col min="10505" max="10505" width="5.625" style="1" customWidth="1"/>
    <col min="10506" max="10507" width="3.375" style="1" bestFit="1" customWidth="1"/>
    <col min="10508" max="10508" width="3.625" style="1" customWidth="1"/>
    <col min="10509" max="10509" width="7.125" style="1" bestFit="1" customWidth="1"/>
    <col min="10510" max="10510" width="3.375" style="1" bestFit="1" customWidth="1"/>
    <col min="10511" max="10511" width="7.125" style="1" customWidth="1"/>
    <col min="10512" max="10512" width="3.375" style="1" bestFit="1" customWidth="1"/>
    <col min="10513" max="10513" width="1.125" style="1" customWidth="1"/>
    <col min="10514" max="10739" width="9" style="1"/>
    <col min="10740" max="10740" width="4.5" style="1" customWidth="1"/>
    <col min="10741" max="10741" width="18.75" style="1" bestFit="1" customWidth="1"/>
    <col min="10742" max="10742" width="0.875" style="1" customWidth="1"/>
    <col min="10743" max="10743" width="5.625" style="1" customWidth="1"/>
    <col min="10744" max="10745" width="3.375" style="1" bestFit="1" customWidth="1"/>
    <col min="10746" max="10746" width="3.625" style="1" customWidth="1"/>
    <col min="10747" max="10747" width="7.125" style="1" bestFit="1" customWidth="1"/>
    <col min="10748" max="10748" width="3.375" style="1" bestFit="1" customWidth="1"/>
    <col min="10749" max="10749" width="7.125" style="1" customWidth="1"/>
    <col min="10750" max="10750" width="3.375" style="1" bestFit="1" customWidth="1"/>
    <col min="10751" max="10751" width="0.875" style="1" customWidth="1"/>
    <col min="10752" max="10752" width="5.625" style="1" customWidth="1"/>
    <col min="10753" max="10753" width="3.375" style="1" bestFit="1" customWidth="1"/>
    <col min="10754" max="10755" width="3.625" style="1" customWidth="1"/>
    <col min="10756" max="10756" width="7.125" style="1" bestFit="1" customWidth="1"/>
    <col min="10757" max="10757" width="3.375" style="1" bestFit="1" customWidth="1"/>
    <col min="10758" max="10758" width="7.125" style="1" customWidth="1"/>
    <col min="10759" max="10759" width="3.375" style="1" bestFit="1" customWidth="1"/>
    <col min="10760" max="10760" width="0.875" style="1" customWidth="1"/>
    <col min="10761" max="10761" width="5.625" style="1" customWidth="1"/>
    <col min="10762" max="10763" width="3.375" style="1" bestFit="1" customWidth="1"/>
    <col min="10764" max="10764" width="3.625" style="1" customWidth="1"/>
    <col min="10765" max="10765" width="7.125" style="1" bestFit="1" customWidth="1"/>
    <col min="10766" max="10766" width="3.375" style="1" bestFit="1" customWidth="1"/>
    <col min="10767" max="10767" width="7.125" style="1" customWidth="1"/>
    <col min="10768" max="10768" width="3.375" style="1" bestFit="1" customWidth="1"/>
    <col min="10769" max="10769" width="1.125" style="1" customWidth="1"/>
    <col min="10770" max="10995" width="9" style="1"/>
    <col min="10996" max="10996" width="4.5" style="1" customWidth="1"/>
    <col min="10997" max="10997" width="18.75" style="1" bestFit="1" customWidth="1"/>
    <col min="10998" max="10998" width="0.875" style="1" customWidth="1"/>
    <col min="10999" max="10999" width="5.625" style="1" customWidth="1"/>
    <col min="11000" max="11001" width="3.375" style="1" bestFit="1" customWidth="1"/>
    <col min="11002" max="11002" width="3.625" style="1" customWidth="1"/>
    <col min="11003" max="11003" width="7.125" style="1" bestFit="1" customWidth="1"/>
    <col min="11004" max="11004" width="3.375" style="1" bestFit="1" customWidth="1"/>
    <col min="11005" max="11005" width="7.125" style="1" customWidth="1"/>
    <col min="11006" max="11006" width="3.375" style="1" bestFit="1" customWidth="1"/>
    <col min="11007" max="11007" width="0.875" style="1" customWidth="1"/>
    <col min="11008" max="11008" width="5.625" style="1" customWidth="1"/>
    <col min="11009" max="11009" width="3.375" style="1" bestFit="1" customWidth="1"/>
    <col min="11010" max="11011" width="3.625" style="1" customWidth="1"/>
    <col min="11012" max="11012" width="7.125" style="1" bestFit="1" customWidth="1"/>
    <col min="11013" max="11013" width="3.375" style="1" bestFit="1" customWidth="1"/>
    <col min="11014" max="11014" width="7.125" style="1" customWidth="1"/>
    <col min="11015" max="11015" width="3.375" style="1" bestFit="1" customWidth="1"/>
    <col min="11016" max="11016" width="0.875" style="1" customWidth="1"/>
    <col min="11017" max="11017" width="5.625" style="1" customWidth="1"/>
    <col min="11018" max="11019" width="3.375" style="1" bestFit="1" customWidth="1"/>
    <col min="11020" max="11020" width="3.625" style="1" customWidth="1"/>
    <col min="11021" max="11021" width="7.125" style="1" bestFit="1" customWidth="1"/>
    <col min="11022" max="11022" width="3.375" style="1" bestFit="1" customWidth="1"/>
    <col min="11023" max="11023" width="7.125" style="1" customWidth="1"/>
    <col min="11024" max="11024" width="3.375" style="1" bestFit="1" customWidth="1"/>
    <col min="11025" max="11025" width="1.125" style="1" customWidth="1"/>
    <col min="11026" max="11251" width="9" style="1"/>
    <col min="11252" max="11252" width="4.5" style="1" customWidth="1"/>
    <col min="11253" max="11253" width="18.75" style="1" bestFit="1" customWidth="1"/>
    <col min="11254" max="11254" width="0.875" style="1" customWidth="1"/>
    <col min="11255" max="11255" width="5.625" style="1" customWidth="1"/>
    <col min="11256" max="11257" width="3.375" style="1" bestFit="1" customWidth="1"/>
    <col min="11258" max="11258" width="3.625" style="1" customWidth="1"/>
    <col min="11259" max="11259" width="7.125" style="1" bestFit="1" customWidth="1"/>
    <col min="11260" max="11260" width="3.375" style="1" bestFit="1" customWidth="1"/>
    <col min="11261" max="11261" width="7.125" style="1" customWidth="1"/>
    <col min="11262" max="11262" width="3.375" style="1" bestFit="1" customWidth="1"/>
    <col min="11263" max="11263" width="0.875" style="1" customWidth="1"/>
    <col min="11264" max="11264" width="5.625" style="1" customWidth="1"/>
    <col min="11265" max="11265" width="3.375" style="1" bestFit="1" customWidth="1"/>
    <col min="11266" max="11267" width="3.625" style="1" customWidth="1"/>
    <col min="11268" max="11268" width="7.125" style="1" bestFit="1" customWidth="1"/>
    <col min="11269" max="11269" width="3.375" style="1" bestFit="1" customWidth="1"/>
    <col min="11270" max="11270" width="7.125" style="1" customWidth="1"/>
    <col min="11271" max="11271" width="3.375" style="1" bestFit="1" customWidth="1"/>
    <col min="11272" max="11272" width="0.875" style="1" customWidth="1"/>
    <col min="11273" max="11273" width="5.625" style="1" customWidth="1"/>
    <col min="11274" max="11275" width="3.375" style="1" bestFit="1" customWidth="1"/>
    <col min="11276" max="11276" width="3.625" style="1" customWidth="1"/>
    <col min="11277" max="11277" width="7.125" style="1" bestFit="1" customWidth="1"/>
    <col min="11278" max="11278" width="3.375" style="1" bestFit="1" customWidth="1"/>
    <col min="11279" max="11279" width="7.125" style="1" customWidth="1"/>
    <col min="11280" max="11280" width="3.375" style="1" bestFit="1" customWidth="1"/>
    <col min="11281" max="11281" width="1.125" style="1" customWidth="1"/>
    <col min="11282" max="11507" width="9" style="1"/>
    <col min="11508" max="11508" width="4.5" style="1" customWidth="1"/>
    <col min="11509" max="11509" width="18.75" style="1" bestFit="1" customWidth="1"/>
    <col min="11510" max="11510" width="0.875" style="1" customWidth="1"/>
    <col min="11511" max="11511" width="5.625" style="1" customWidth="1"/>
    <col min="11512" max="11513" width="3.375" style="1" bestFit="1" customWidth="1"/>
    <col min="11514" max="11514" width="3.625" style="1" customWidth="1"/>
    <col min="11515" max="11515" width="7.125" style="1" bestFit="1" customWidth="1"/>
    <col min="11516" max="11516" width="3.375" style="1" bestFit="1" customWidth="1"/>
    <col min="11517" max="11517" width="7.125" style="1" customWidth="1"/>
    <col min="11518" max="11518" width="3.375" style="1" bestFit="1" customWidth="1"/>
    <col min="11519" max="11519" width="0.875" style="1" customWidth="1"/>
    <col min="11520" max="11520" width="5.625" style="1" customWidth="1"/>
    <col min="11521" max="11521" width="3.375" style="1" bestFit="1" customWidth="1"/>
    <col min="11522" max="11523" width="3.625" style="1" customWidth="1"/>
    <col min="11524" max="11524" width="7.125" style="1" bestFit="1" customWidth="1"/>
    <col min="11525" max="11525" width="3.375" style="1" bestFit="1" customWidth="1"/>
    <col min="11526" max="11526" width="7.125" style="1" customWidth="1"/>
    <col min="11527" max="11527" width="3.375" style="1" bestFit="1" customWidth="1"/>
    <col min="11528" max="11528" width="0.875" style="1" customWidth="1"/>
    <col min="11529" max="11529" width="5.625" style="1" customWidth="1"/>
    <col min="11530" max="11531" width="3.375" style="1" bestFit="1" customWidth="1"/>
    <col min="11532" max="11532" width="3.625" style="1" customWidth="1"/>
    <col min="11533" max="11533" width="7.125" style="1" bestFit="1" customWidth="1"/>
    <col min="11534" max="11534" width="3.375" style="1" bestFit="1" customWidth="1"/>
    <col min="11535" max="11535" width="7.125" style="1" customWidth="1"/>
    <col min="11536" max="11536" width="3.375" style="1" bestFit="1" customWidth="1"/>
    <col min="11537" max="11537" width="1.125" style="1" customWidth="1"/>
    <col min="11538" max="11763" width="9" style="1"/>
    <col min="11764" max="11764" width="4.5" style="1" customWidth="1"/>
    <col min="11765" max="11765" width="18.75" style="1" bestFit="1" customWidth="1"/>
    <col min="11766" max="11766" width="0.875" style="1" customWidth="1"/>
    <col min="11767" max="11767" width="5.625" style="1" customWidth="1"/>
    <col min="11768" max="11769" width="3.375" style="1" bestFit="1" customWidth="1"/>
    <col min="11770" max="11770" width="3.625" style="1" customWidth="1"/>
    <col min="11771" max="11771" width="7.125" style="1" bestFit="1" customWidth="1"/>
    <col min="11772" max="11772" width="3.375" style="1" bestFit="1" customWidth="1"/>
    <col min="11773" max="11773" width="7.125" style="1" customWidth="1"/>
    <col min="11774" max="11774" width="3.375" style="1" bestFit="1" customWidth="1"/>
    <col min="11775" max="11775" width="0.875" style="1" customWidth="1"/>
    <col min="11776" max="11776" width="5.625" style="1" customWidth="1"/>
    <col min="11777" max="11777" width="3.375" style="1" bestFit="1" customWidth="1"/>
    <col min="11778" max="11779" width="3.625" style="1" customWidth="1"/>
    <col min="11780" max="11780" width="7.125" style="1" bestFit="1" customWidth="1"/>
    <col min="11781" max="11781" width="3.375" style="1" bestFit="1" customWidth="1"/>
    <col min="11782" max="11782" width="7.125" style="1" customWidth="1"/>
    <col min="11783" max="11783" width="3.375" style="1" bestFit="1" customWidth="1"/>
    <col min="11784" max="11784" width="0.875" style="1" customWidth="1"/>
    <col min="11785" max="11785" width="5.625" style="1" customWidth="1"/>
    <col min="11786" max="11787" width="3.375" style="1" bestFit="1" customWidth="1"/>
    <col min="11788" max="11788" width="3.625" style="1" customWidth="1"/>
    <col min="11789" max="11789" width="7.125" style="1" bestFit="1" customWidth="1"/>
    <col min="11790" max="11790" width="3.375" style="1" bestFit="1" customWidth="1"/>
    <col min="11791" max="11791" width="7.125" style="1" customWidth="1"/>
    <col min="11792" max="11792" width="3.375" style="1" bestFit="1" customWidth="1"/>
    <col min="11793" max="11793" width="1.125" style="1" customWidth="1"/>
    <col min="11794" max="12019" width="9" style="1"/>
    <col min="12020" max="12020" width="4.5" style="1" customWidth="1"/>
    <col min="12021" max="12021" width="18.75" style="1" bestFit="1" customWidth="1"/>
    <col min="12022" max="12022" width="0.875" style="1" customWidth="1"/>
    <col min="12023" max="12023" width="5.625" style="1" customWidth="1"/>
    <col min="12024" max="12025" width="3.375" style="1" bestFit="1" customWidth="1"/>
    <col min="12026" max="12026" width="3.625" style="1" customWidth="1"/>
    <col min="12027" max="12027" width="7.125" style="1" bestFit="1" customWidth="1"/>
    <col min="12028" max="12028" width="3.375" style="1" bestFit="1" customWidth="1"/>
    <col min="12029" max="12029" width="7.125" style="1" customWidth="1"/>
    <col min="12030" max="12030" width="3.375" style="1" bestFit="1" customWidth="1"/>
    <col min="12031" max="12031" width="0.875" style="1" customWidth="1"/>
    <col min="12032" max="12032" width="5.625" style="1" customWidth="1"/>
    <col min="12033" max="12033" width="3.375" style="1" bestFit="1" customWidth="1"/>
    <col min="12034" max="12035" width="3.625" style="1" customWidth="1"/>
    <col min="12036" max="12036" width="7.125" style="1" bestFit="1" customWidth="1"/>
    <col min="12037" max="12037" width="3.375" style="1" bestFit="1" customWidth="1"/>
    <col min="12038" max="12038" width="7.125" style="1" customWidth="1"/>
    <col min="12039" max="12039" width="3.375" style="1" bestFit="1" customWidth="1"/>
    <col min="12040" max="12040" width="0.875" style="1" customWidth="1"/>
    <col min="12041" max="12041" width="5.625" style="1" customWidth="1"/>
    <col min="12042" max="12043" width="3.375" style="1" bestFit="1" customWidth="1"/>
    <col min="12044" max="12044" width="3.625" style="1" customWidth="1"/>
    <col min="12045" max="12045" width="7.125" style="1" bestFit="1" customWidth="1"/>
    <col min="12046" max="12046" width="3.375" style="1" bestFit="1" customWidth="1"/>
    <col min="12047" max="12047" width="7.125" style="1" customWidth="1"/>
    <col min="12048" max="12048" width="3.375" style="1" bestFit="1" customWidth="1"/>
    <col min="12049" max="12049" width="1.125" style="1" customWidth="1"/>
    <col min="12050" max="12275" width="9" style="1"/>
    <col min="12276" max="12276" width="4.5" style="1" customWidth="1"/>
    <col min="12277" max="12277" width="18.75" style="1" bestFit="1" customWidth="1"/>
    <col min="12278" max="12278" width="0.875" style="1" customWidth="1"/>
    <col min="12279" max="12279" width="5.625" style="1" customWidth="1"/>
    <col min="12280" max="12281" width="3.375" style="1" bestFit="1" customWidth="1"/>
    <col min="12282" max="12282" width="3.625" style="1" customWidth="1"/>
    <col min="12283" max="12283" width="7.125" style="1" bestFit="1" customWidth="1"/>
    <col min="12284" max="12284" width="3.375" style="1" bestFit="1" customWidth="1"/>
    <col min="12285" max="12285" width="7.125" style="1" customWidth="1"/>
    <col min="12286" max="12286" width="3.375" style="1" bestFit="1" customWidth="1"/>
    <col min="12287" max="12287" width="0.875" style="1" customWidth="1"/>
    <col min="12288" max="12288" width="5.625" style="1" customWidth="1"/>
    <col min="12289" max="12289" width="3.375" style="1" bestFit="1" customWidth="1"/>
    <col min="12290" max="12291" width="3.625" style="1" customWidth="1"/>
    <col min="12292" max="12292" width="7.125" style="1" bestFit="1" customWidth="1"/>
    <col min="12293" max="12293" width="3.375" style="1" bestFit="1" customWidth="1"/>
    <col min="12294" max="12294" width="7.125" style="1" customWidth="1"/>
    <col min="12295" max="12295" width="3.375" style="1" bestFit="1" customWidth="1"/>
    <col min="12296" max="12296" width="0.875" style="1" customWidth="1"/>
    <col min="12297" max="12297" width="5.625" style="1" customWidth="1"/>
    <col min="12298" max="12299" width="3.375" style="1" bestFit="1" customWidth="1"/>
    <col min="12300" max="12300" width="3.625" style="1" customWidth="1"/>
    <col min="12301" max="12301" width="7.125" style="1" bestFit="1" customWidth="1"/>
    <col min="12302" max="12302" width="3.375" style="1" bestFit="1" customWidth="1"/>
    <col min="12303" max="12303" width="7.125" style="1" customWidth="1"/>
    <col min="12304" max="12304" width="3.375" style="1" bestFit="1" customWidth="1"/>
    <col min="12305" max="12305" width="1.125" style="1" customWidth="1"/>
    <col min="12306" max="12531" width="9" style="1"/>
    <col min="12532" max="12532" width="4.5" style="1" customWidth="1"/>
    <col min="12533" max="12533" width="18.75" style="1" bestFit="1" customWidth="1"/>
    <col min="12534" max="12534" width="0.875" style="1" customWidth="1"/>
    <col min="12535" max="12535" width="5.625" style="1" customWidth="1"/>
    <col min="12536" max="12537" width="3.375" style="1" bestFit="1" customWidth="1"/>
    <col min="12538" max="12538" width="3.625" style="1" customWidth="1"/>
    <col min="12539" max="12539" width="7.125" style="1" bestFit="1" customWidth="1"/>
    <col min="12540" max="12540" width="3.375" style="1" bestFit="1" customWidth="1"/>
    <col min="12541" max="12541" width="7.125" style="1" customWidth="1"/>
    <col min="12542" max="12542" width="3.375" style="1" bestFit="1" customWidth="1"/>
    <col min="12543" max="12543" width="0.875" style="1" customWidth="1"/>
    <col min="12544" max="12544" width="5.625" style="1" customWidth="1"/>
    <col min="12545" max="12545" width="3.375" style="1" bestFit="1" customWidth="1"/>
    <col min="12546" max="12547" width="3.625" style="1" customWidth="1"/>
    <col min="12548" max="12548" width="7.125" style="1" bestFit="1" customWidth="1"/>
    <col min="12549" max="12549" width="3.375" style="1" bestFit="1" customWidth="1"/>
    <col min="12550" max="12550" width="7.125" style="1" customWidth="1"/>
    <col min="12551" max="12551" width="3.375" style="1" bestFit="1" customWidth="1"/>
    <col min="12552" max="12552" width="0.875" style="1" customWidth="1"/>
    <col min="12553" max="12553" width="5.625" style="1" customWidth="1"/>
    <col min="12554" max="12555" width="3.375" style="1" bestFit="1" customWidth="1"/>
    <col min="12556" max="12556" width="3.625" style="1" customWidth="1"/>
    <col min="12557" max="12557" width="7.125" style="1" bestFit="1" customWidth="1"/>
    <col min="12558" max="12558" width="3.375" style="1" bestFit="1" customWidth="1"/>
    <col min="12559" max="12559" width="7.125" style="1" customWidth="1"/>
    <col min="12560" max="12560" width="3.375" style="1" bestFit="1" customWidth="1"/>
    <col min="12561" max="12561" width="1.125" style="1" customWidth="1"/>
    <col min="12562" max="12787" width="9" style="1"/>
    <col min="12788" max="12788" width="4.5" style="1" customWidth="1"/>
    <col min="12789" max="12789" width="18.75" style="1" bestFit="1" customWidth="1"/>
    <col min="12790" max="12790" width="0.875" style="1" customWidth="1"/>
    <col min="12791" max="12791" width="5.625" style="1" customWidth="1"/>
    <col min="12792" max="12793" width="3.375" style="1" bestFit="1" customWidth="1"/>
    <col min="12794" max="12794" width="3.625" style="1" customWidth="1"/>
    <col min="12795" max="12795" width="7.125" style="1" bestFit="1" customWidth="1"/>
    <col min="12796" max="12796" width="3.375" style="1" bestFit="1" customWidth="1"/>
    <col min="12797" max="12797" width="7.125" style="1" customWidth="1"/>
    <col min="12798" max="12798" width="3.375" style="1" bestFit="1" customWidth="1"/>
    <col min="12799" max="12799" width="0.875" style="1" customWidth="1"/>
    <col min="12800" max="12800" width="5.625" style="1" customWidth="1"/>
    <col min="12801" max="12801" width="3.375" style="1" bestFit="1" customWidth="1"/>
    <col min="12802" max="12803" width="3.625" style="1" customWidth="1"/>
    <col min="12804" max="12804" width="7.125" style="1" bestFit="1" customWidth="1"/>
    <col min="12805" max="12805" width="3.375" style="1" bestFit="1" customWidth="1"/>
    <col min="12806" max="12806" width="7.125" style="1" customWidth="1"/>
    <col min="12807" max="12807" width="3.375" style="1" bestFit="1" customWidth="1"/>
    <col min="12808" max="12808" width="0.875" style="1" customWidth="1"/>
    <col min="12809" max="12809" width="5.625" style="1" customWidth="1"/>
    <col min="12810" max="12811" width="3.375" style="1" bestFit="1" customWidth="1"/>
    <col min="12812" max="12812" width="3.625" style="1" customWidth="1"/>
    <col min="12813" max="12813" width="7.125" style="1" bestFit="1" customWidth="1"/>
    <col min="12814" max="12814" width="3.375" style="1" bestFit="1" customWidth="1"/>
    <col min="12815" max="12815" width="7.125" style="1" customWidth="1"/>
    <col min="12816" max="12816" width="3.375" style="1" bestFit="1" customWidth="1"/>
    <col min="12817" max="12817" width="1.125" style="1" customWidth="1"/>
    <col min="12818" max="13043" width="9" style="1"/>
    <col min="13044" max="13044" width="4.5" style="1" customWidth="1"/>
    <col min="13045" max="13045" width="18.75" style="1" bestFit="1" customWidth="1"/>
    <col min="13046" max="13046" width="0.875" style="1" customWidth="1"/>
    <col min="13047" max="13047" width="5.625" style="1" customWidth="1"/>
    <col min="13048" max="13049" width="3.375" style="1" bestFit="1" customWidth="1"/>
    <col min="13050" max="13050" width="3.625" style="1" customWidth="1"/>
    <col min="13051" max="13051" width="7.125" style="1" bestFit="1" customWidth="1"/>
    <col min="13052" max="13052" width="3.375" style="1" bestFit="1" customWidth="1"/>
    <col min="13053" max="13053" width="7.125" style="1" customWidth="1"/>
    <col min="13054" max="13054" width="3.375" style="1" bestFit="1" customWidth="1"/>
    <col min="13055" max="13055" width="0.875" style="1" customWidth="1"/>
    <col min="13056" max="13056" width="5.625" style="1" customWidth="1"/>
    <col min="13057" max="13057" width="3.375" style="1" bestFit="1" customWidth="1"/>
    <col min="13058" max="13059" width="3.625" style="1" customWidth="1"/>
    <col min="13060" max="13060" width="7.125" style="1" bestFit="1" customWidth="1"/>
    <col min="13061" max="13061" width="3.375" style="1" bestFit="1" customWidth="1"/>
    <col min="13062" max="13062" width="7.125" style="1" customWidth="1"/>
    <col min="13063" max="13063" width="3.375" style="1" bestFit="1" customWidth="1"/>
    <col min="13064" max="13064" width="0.875" style="1" customWidth="1"/>
    <col min="13065" max="13065" width="5.625" style="1" customWidth="1"/>
    <col min="13066" max="13067" width="3.375" style="1" bestFit="1" customWidth="1"/>
    <col min="13068" max="13068" width="3.625" style="1" customWidth="1"/>
    <col min="13069" max="13069" width="7.125" style="1" bestFit="1" customWidth="1"/>
    <col min="13070" max="13070" width="3.375" style="1" bestFit="1" customWidth="1"/>
    <col min="13071" max="13071" width="7.125" style="1" customWidth="1"/>
    <col min="13072" max="13072" width="3.375" style="1" bestFit="1" customWidth="1"/>
    <col min="13073" max="13073" width="1.125" style="1" customWidth="1"/>
    <col min="13074" max="13299" width="9" style="1"/>
    <col min="13300" max="13300" width="4.5" style="1" customWidth="1"/>
    <col min="13301" max="13301" width="18.75" style="1" bestFit="1" customWidth="1"/>
    <col min="13302" max="13302" width="0.875" style="1" customWidth="1"/>
    <col min="13303" max="13303" width="5.625" style="1" customWidth="1"/>
    <col min="13304" max="13305" width="3.375" style="1" bestFit="1" customWidth="1"/>
    <col min="13306" max="13306" width="3.625" style="1" customWidth="1"/>
    <col min="13307" max="13307" width="7.125" style="1" bestFit="1" customWidth="1"/>
    <col min="13308" max="13308" width="3.375" style="1" bestFit="1" customWidth="1"/>
    <col min="13309" max="13309" width="7.125" style="1" customWidth="1"/>
    <col min="13310" max="13310" width="3.375" style="1" bestFit="1" customWidth="1"/>
    <col min="13311" max="13311" width="0.875" style="1" customWidth="1"/>
    <col min="13312" max="13312" width="5.625" style="1" customWidth="1"/>
    <col min="13313" max="13313" width="3.375" style="1" bestFit="1" customWidth="1"/>
    <col min="13314" max="13315" width="3.625" style="1" customWidth="1"/>
    <col min="13316" max="13316" width="7.125" style="1" bestFit="1" customWidth="1"/>
    <col min="13317" max="13317" width="3.375" style="1" bestFit="1" customWidth="1"/>
    <col min="13318" max="13318" width="7.125" style="1" customWidth="1"/>
    <col min="13319" max="13319" width="3.375" style="1" bestFit="1" customWidth="1"/>
    <col min="13320" max="13320" width="0.875" style="1" customWidth="1"/>
    <col min="13321" max="13321" width="5.625" style="1" customWidth="1"/>
    <col min="13322" max="13323" width="3.375" style="1" bestFit="1" customWidth="1"/>
    <col min="13324" max="13324" width="3.625" style="1" customWidth="1"/>
    <col min="13325" max="13325" width="7.125" style="1" bestFit="1" customWidth="1"/>
    <col min="13326" max="13326" width="3.375" style="1" bestFit="1" customWidth="1"/>
    <col min="13327" max="13327" width="7.125" style="1" customWidth="1"/>
    <col min="13328" max="13328" width="3.375" style="1" bestFit="1" customWidth="1"/>
    <col min="13329" max="13329" width="1.125" style="1" customWidth="1"/>
    <col min="13330" max="13555" width="9" style="1"/>
    <col min="13556" max="13556" width="4.5" style="1" customWidth="1"/>
    <col min="13557" max="13557" width="18.75" style="1" bestFit="1" customWidth="1"/>
    <col min="13558" max="13558" width="0.875" style="1" customWidth="1"/>
    <col min="13559" max="13559" width="5.625" style="1" customWidth="1"/>
    <col min="13560" max="13561" width="3.375" style="1" bestFit="1" customWidth="1"/>
    <col min="13562" max="13562" width="3.625" style="1" customWidth="1"/>
    <col min="13563" max="13563" width="7.125" style="1" bestFit="1" customWidth="1"/>
    <col min="13564" max="13564" width="3.375" style="1" bestFit="1" customWidth="1"/>
    <col min="13565" max="13565" width="7.125" style="1" customWidth="1"/>
    <col min="13566" max="13566" width="3.375" style="1" bestFit="1" customWidth="1"/>
    <col min="13567" max="13567" width="0.875" style="1" customWidth="1"/>
    <col min="13568" max="13568" width="5.625" style="1" customWidth="1"/>
    <col min="13569" max="13569" width="3.375" style="1" bestFit="1" customWidth="1"/>
    <col min="13570" max="13571" width="3.625" style="1" customWidth="1"/>
    <col min="13572" max="13572" width="7.125" style="1" bestFit="1" customWidth="1"/>
    <col min="13573" max="13573" width="3.375" style="1" bestFit="1" customWidth="1"/>
    <col min="13574" max="13574" width="7.125" style="1" customWidth="1"/>
    <col min="13575" max="13575" width="3.375" style="1" bestFit="1" customWidth="1"/>
    <col min="13576" max="13576" width="0.875" style="1" customWidth="1"/>
    <col min="13577" max="13577" width="5.625" style="1" customWidth="1"/>
    <col min="13578" max="13579" width="3.375" style="1" bestFit="1" customWidth="1"/>
    <col min="13580" max="13580" width="3.625" style="1" customWidth="1"/>
    <col min="13581" max="13581" width="7.125" style="1" bestFit="1" customWidth="1"/>
    <col min="13582" max="13582" width="3.375" style="1" bestFit="1" customWidth="1"/>
    <col min="13583" max="13583" width="7.125" style="1" customWidth="1"/>
    <col min="13584" max="13584" width="3.375" style="1" bestFit="1" customWidth="1"/>
    <col min="13585" max="13585" width="1.125" style="1" customWidth="1"/>
    <col min="13586" max="13811" width="9" style="1"/>
    <col min="13812" max="13812" width="4.5" style="1" customWidth="1"/>
    <col min="13813" max="13813" width="18.75" style="1" bestFit="1" customWidth="1"/>
    <col min="13814" max="13814" width="0.875" style="1" customWidth="1"/>
    <col min="13815" max="13815" width="5.625" style="1" customWidth="1"/>
    <col min="13816" max="13817" width="3.375" style="1" bestFit="1" customWidth="1"/>
    <col min="13818" max="13818" width="3.625" style="1" customWidth="1"/>
    <col min="13819" max="13819" width="7.125" style="1" bestFit="1" customWidth="1"/>
    <col min="13820" max="13820" width="3.375" style="1" bestFit="1" customWidth="1"/>
    <col min="13821" max="13821" width="7.125" style="1" customWidth="1"/>
    <col min="13822" max="13822" width="3.375" style="1" bestFit="1" customWidth="1"/>
    <col min="13823" max="13823" width="0.875" style="1" customWidth="1"/>
    <col min="13824" max="13824" width="5.625" style="1" customWidth="1"/>
    <col min="13825" max="13825" width="3.375" style="1" bestFit="1" customWidth="1"/>
    <col min="13826" max="13827" width="3.625" style="1" customWidth="1"/>
    <col min="13828" max="13828" width="7.125" style="1" bestFit="1" customWidth="1"/>
    <col min="13829" max="13829" width="3.375" style="1" bestFit="1" customWidth="1"/>
    <col min="13830" max="13830" width="7.125" style="1" customWidth="1"/>
    <col min="13831" max="13831" width="3.375" style="1" bestFit="1" customWidth="1"/>
    <col min="13832" max="13832" width="0.875" style="1" customWidth="1"/>
    <col min="13833" max="13833" width="5.625" style="1" customWidth="1"/>
    <col min="13834" max="13835" width="3.375" style="1" bestFit="1" customWidth="1"/>
    <col min="13836" max="13836" width="3.625" style="1" customWidth="1"/>
    <col min="13837" max="13837" width="7.125" style="1" bestFit="1" customWidth="1"/>
    <col min="13838" max="13838" width="3.375" style="1" bestFit="1" customWidth="1"/>
    <col min="13839" max="13839" width="7.125" style="1" customWidth="1"/>
    <col min="13840" max="13840" width="3.375" style="1" bestFit="1" customWidth="1"/>
    <col min="13841" max="13841" width="1.125" style="1" customWidth="1"/>
    <col min="13842" max="14067" width="9" style="1"/>
    <col min="14068" max="14068" width="4.5" style="1" customWidth="1"/>
    <col min="14069" max="14069" width="18.75" style="1" bestFit="1" customWidth="1"/>
    <col min="14070" max="14070" width="0.875" style="1" customWidth="1"/>
    <col min="14071" max="14071" width="5.625" style="1" customWidth="1"/>
    <col min="14072" max="14073" width="3.375" style="1" bestFit="1" customWidth="1"/>
    <col min="14074" max="14074" width="3.625" style="1" customWidth="1"/>
    <col min="14075" max="14075" width="7.125" style="1" bestFit="1" customWidth="1"/>
    <col min="14076" max="14076" width="3.375" style="1" bestFit="1" customWidth="1"/>
    <col min="14077" max="14077" width="7.125" style="1" customWidth="1"/>
    <col min="14078" max="14078" width="3.375" style="1" bestFit="1" customWidth="1"/>
    <col min="14079" max="14079" width="0.875" style="1" customWidth="1"/>
    <col min="14080" max="14080" width="5.625" style="1" customWidth="1"/>
    <col min="14081" max="14081" width="3.375" style="1" bestFit="1" customWidth="1"/>
    <col min="14082" max="14083" width="3.625" style="1" customWidth="1"/>
    <col min="14084" max="14084" width="7.125" style="1" bestFit="1" customWidth="1"/>
    <col min="14085" max="14085" width="3.375" style="1" bestFit="1" customWidth="1"/>
    <col min="14086" max="14086" width="7.125" style="1" customWidth="1"/>
    <col min="14087" max="14087" width="3.375" style="1" bestFit="1" customWidth="1"/>
    <col min="14088" max="14088" width="0.875" style="1" customWidth="1"/>
    <col min="14089" max="14089" width="5.625" style="1" customWidth="1"/>
    <col min="14090" max="14091" width="3.375" style="1" bestFit="1" customWidth="1"/>
    <col min="14092" max="14092" width="3.625" style="1" customWidth="1"/>
    <col min="14093" max="14093" width="7.125" style="1" bestFit="1" customWidth="1"/>
    <col min="14094" max="14094" width="3.375" style="1" bestFit="1" customWidth="1"/>
    <col min="14095" max="14095" width="7.125" style="1" customWidth="1"/>
    <col min="14096" max="14096" width="3.375" style="1" bestFit="1" customWidth="1"/>
    <col min="14097" max="14097" width="1.125" style="1" customWidth="1"/>
    <col min="14098" max="14323" width="9" style="1"/>
    <col min="14324" max="14324" width="4.5" style="1" customWidth="1"/>
    <col min="14325" max="14325" width="18.75" style="1" bestFit="1" customWidth="1"/>
    <col min="14326" max="14326" width="0.875" style="1" customWidth="1"/>
    <col min="14327" max="14327" width="5.625" style="1" customWidth="1"/>
    <col min="14328" max="14329" width="3.375" style="1" bestFit="1" customWidth="1"/>
    <col min="14330" max="14330" width="3.625" style="1" customWidth="1"/>
    <col min="14331" max="14331" width="7.125" style="1" bestFit="1" customWidth="1"/>
    <col min="14332" max="14332" width="3.375" style="1" bestFit="1" customWidth="1"/>
    <col min="14333" max="14333" width="7.125" style="1" customWidth="1"/>
    <col min="14334" max="14334" width="3.375" style="1" bestFit="1" customWidth="1"/>
    <col min="14335" max="14335" width="0.875" style="1" customWidth="1"/>
    <col min="14336" max="14336" width="5.625" style="1" customWidth="1"/>
    <col min="14337" max="14337" width="3.375" style="1" bestFit="1" customWidth="1"/>
    <col min="14338" max="14339" width="3.625" style="1" customWidth="1"/>
    <col min="14340" max="14340" width="7.125" style="1" bestFit="1" customWidth="1"/>
    <col min="14341" max="14341" width="3.375" style="1" bestFit="1" customWidth="1"/>
    <col min="14342" max="14342" width="7.125" style="1" customWidth="1"/>
    <col min="14343" max="14343" width="3.375" style="1" bestFit="1" customWidth="1"/>
    <col min="14344" max="14344" width="0.875" style="1" customWidth="1"/>
    <col min="14345" max="14345" width="5.625" style="1" customWidth="1"/>
    <col min="14346" max="14347" width="3.375" style="1" bestFit="1" customWidth="1"/>
    <col min="14348" max="14348" width="3.625" style="1" customWidth="1"/>
    <col min="14349" max="14349" width="7.125" style="1" bestFit="1" customWidth="1"/>
    <col min="14350" max="14350" width="3.375" style="1" bestFit="1" customWidth="1"/>
    <col min="14351" max="14351" width="7.125" style="1" customWidth="1"/>
    <col min="14352" max="14352" width="3.375" style="1" bestFit="1" customWidth="1"/>
    <col min="14353" max="14353" width="1.125" style="1" customWidth="1"/>
    <col min="14354" max="14579" width="9" style="1"/>
    <col min="14580" max="14580" width="4.5" style="1" customWidth="1"/>
    <col min="14581" max="14581" width="18.75" style="1" bestFit="1" customWidth="1"/>
    <col min="14582" max="14582" width="0.875" style="1" customWidth="1"/>
    <col min="14583" max="14583" width="5.625" style="1" customWidth="1"/>
    <col min="14584" max="14585" width="3.375" style="1" bestFit="1" customWidth="1"/>
    <col min="14586" max="14586" width="3.625" style="1" customWidth="1"/>
    <col min="14587" max="14587" width="7.125" style="1" bestFit="1" customWidth="1"/>
    <col min="14588" max="14588" width="3.375" style="1" bestFit="1" customWidth="1"/>
    <col min="14589" max="14589" width="7.125" style="1" customWidth="1"/>
    <col min="14590" max="14590" width="3.375" style="1" bestFit="1" customWidth="1"/>
    <col min="14591" max="14591" width="0.875" style="1" customWidth="1"/>
    <col min="14592" max="14592" width="5.625" style="1" customWidth="1"/>
    <col min="14593" max="14593" width="3.375" style="1" bestFit="1" customWidth="1"/>
    <col min="14594" max="14595" width="3.625" style="1" customWidth="1"/>
    <col min="14596" max="14596" width="7.125" style="1" bestFit="1" customWidth="1"/>
    <col min="14597" max="14597" width="3.375" style="1" bestFit="1" customWidth="1"/>
    <col min="14598" max="14598" width="7.125" style="1" customWidth="1"/>
    <col min="14599" max="14599" width="3.375" style="1" bestFit="1" customWidth="1"/>
    <col min="14600" max="14600" width="0.875" style="1" customWidth="1"/>
    <col min="14601" max="14601" width="5.625" style="1" customWidth="1"/>
    <col min="14602" max="14603" width="3.375" style="1" bestFit="1" customWidth="1"/>
    <col min="14604" max="14604" width="3.625" style="1" customWidth="1"/>
    <col min="14605" max="14605" width="7.125" style="1" bestFit="1" customWidth="1"/>
    <col min="14606" max="14606" width="3.375" style="1" bestFit="1" customWidth="1"/>
    <col min="14607" max="14607" width="7.125" style="1" customWidth="1"/>
    <col min="14608" max="14608" width="3.375" style="1" bestFit="1" customWidth="1"/>
    <col min="14609" max="14609" width="1.125" style="1" customWidth="1"/>
    <col min="14610" max="14835" width="9" style="1"/>
    <col min="14836" max="14836" width="4.5" style="1" customWidth="1"/>
    <col min="14837" max="14837" width="18.75" style="1" bestFit="1" customWidth="1"/>
    <col min="14838" max="14838" width="0.875" style="1" customWidth="1"/>
    <col min="14839" max="14839" width="5.625" style="1" customWidth="1"/>
    <col min="14840" max="14841" width="3.375" style="1" bestFit="1" customWidth="1"/>
    <col min="14842" max="14842" width="3.625" style="1" customWidth="1"/>
    <col min="14843" max="14843" width="7.125" style="1" bestFit="1" customWidth="1"/>
    <col min="14844" max="14844" width="3.375" style="1" bestFit="1" customWidth="1"/>
    <col min="14845" max="14845" width="7.125" style="1" customWidth="1"/>
    <col min="14846" max="14846" width="3.375" style="1" bestFit="1" customWidth="1"/>
    <col min="14847" max="14847" width="0.875" style="1" customWidth="1"/>
    <col min="14848" max="14848" width="5.625" style="1" customWidth="1"/>
    <col min="14849" max="14849" width="3.375" style="1" bestFit="1" customWidth="1"/>
    <col min="14850" max="14851" width="3.625" style="1" customWidth="1"/>
    <col min="14852" max="14852" width="7.125" style="1" bestFit="1" customWidth="1"/>
    <col min="14853" max="14853" width="3.375" style="1" bestFit="1" customWidth="1"/>
    <col min="14854" max="14854" width="7.125" style="1" customWidth="1"/>
    <col min="14855" max="14855" width="3.375" style="1" bestFit="1" customWidth="1"/>
    <col min="14856" max="14856" width="0.875" style="1" customWidth="1"/>
    <col min="14857" max="14857" width="5.625" style="1" customWidth="1"/>
    <col min="14858" max="14859" width="3.375" style="1" bestFit="1" customWidth="1"/>
    <col min="14860" max="14860" width="3.625" style="1" customWidth="1"/>
    <col min="14861" max="14861" width="7.125" style="1" bestFit="1" customWidth="1"/>
    <col min="14862" max="14862" width="3.375" style="1" bestFit="1" customWidth="1"/>
    <col min="14863" max="14863" width="7.125" style="1" customWidth="1"/>
    <col min="14864" max="14864" width="3.375" style="1" bestFit="1" customWidth="1"/>
    <col min="14865" max="14865" width="1.125" style="1" customWidth="1"/>
    <col min="14866" max="15091" width="9" style="1"/>
    <col min="15092" max="15092" width="4.5" style="1" customWidth="1"/>
    <col min="15093" max="15093" width="18.75" style="1" bestFit="1" customWidth="1"/>
    <col min="15094" max="15094" width="0.875" style="1" customWidth="1"/>
    <col min="15095" max="15095" width="5.625" style="1" customWidth="1"/>
    <col min="15096" max="15097" width="3.375" style="1" bestFit="1" customWidth="1"/>
    <col min="15098" max="15098" width="3.625" style="1" customWidth="1"/>
    <col min="15099" max="15099" width="7.125" style="1" bestFit="1" customWidth="1"/>
    <col min="15100" max="15100" width="3.375" style="1" bestFit="1" customWidth="1"/>
    <col min="15101" max="15101" width="7.125" style="1" customWidth="1"/>
    <col min="15102" max="15102" width="3.375" style="1" bestFit="1" customWidth="1"/>
    <col min="15103" max="15103" width="0.875" style="1" customWidth="1"/>
    <col min="15104" max="15104" width="5.625" style="1" customWidth="1"/>
    <col min="15105" max="15105" width="3.375" style="1" bestFit="1" customWidth="1"/>
    <col min="15106" max="15107" width="3.625" style="1" customWidth="1"/>
    <col min="15108" max="15108" width="7.125" style="1" bestFit="1" customWidth="1"/>
    <col min="15109" max="15109" width="3.375" style="1" bestFit="1" customWidth="1"/>
    <col min="15110" max="15110" width="7.125" style="1" customWidth="1"/>
    <col min="15111" max="15111" width="3.375" style="1" bestFit="1" customWidth="1"/>
    <col min="15112" max="15112" width="0.875" style="1" customWidth="1"/>
    <col min="15113" max="15113" width="5.625" style="1" customWidth="1"/>
    <col min="15114" max="15115" width="3.375" style="1" bestFit="1" customWidth="1"/>
    <col min="15116" max="15116" width="3.625" style="1" customWidth="1"/>
    <col min="15117" max="15117" width="7.125" style="1" bestFit="1" customWidth="1"/>
    <col min="15118" max="15118" width="3.375" style="1" bestFit="1" customWidth="1"/>
    <col min="15119" max="15119" width="7.125" style="1" customWidth="1"/>
    <col min="15120" max="15120" width="3.375" style="1" bestFit="1" customWidth="1"/>
    <col min="15121" max="15121" width="1.125" style="1" customWidth="1"/>
    <col min="15122" max="15347" width="9" style="1"/>
    <col min="15348" max="15348" width="4.5" style="1" customWidth="1"/>
    <col min="15349" max="15349" width="18.75" style="1" bestFit="1" customWidth="1"/>
    <col min="15350" max="15350" width="0.875" style="1" customWidth="1"/>
    <col min="15351" max="15351" width="5.625" style="1" customWidth="1"/>
    <col min="15352" max="15353" width="3.375" style="1" bestFit="1" customWidth="1"/>
    <col min="15354" max="15354" width="3.625" style="1" customWidth="1"/>
    <col min="15355" max="15355" width="7.125" style="1" bestFit="1" customWidth="1"/>
    <col min="15356" max="15356" width="3.375" style="1" bestFit="1" customWidth="1"/>
    <col min="15357" max="15357" width="7.125" style="1" customWidth="1"/>
    <col min="15358" max="15358" width="3.375" style="1" bestFit="1" customWidth="1"/>
    <col min="15359" max="15359" width="0.875" style="1" customWidth="1"/>
    <col min="15360" max="15360" width="5.625" style="1" customWidth="1"/>
    <col min="15361" max="15361" width="3.375" style="1" bestFit="1" customWidth="1"/>
    <col min="15362" max="15363" width="3.625" style="1" customWidth="1"/>
    <col min="15364" max="15364" width="7.125" style="1" bestFit="1" customWidth="1"/>
    <col min="15365" max="15365" width="3.375" style="1" bestFit="1" customWidth="1"/>
    <col min="15366" max="15366" width="7.125" style="1" customWidth="1"/>
    <col min="15367" max="15367" width="3.375" style="1" bestFit="1" customWidth="1"/>
    <col min="15368" max="15368" width="0.875" style="1" customWidth="1"/>
    <col min="15369" max="15369" width="5.625" style="1" customWidth="1"/>
    <col min="15370" max="15371" width="3.375" style="1" bestFit="1" customWidth="1"/>
    <col min="15372" max="15372" width="3.625" style="1" customWidth="1"/>
    <col min="15373" max="15373" width="7.125" style="1" bestFit="1" customWidth="1"/>
    <col min="15374" max="15374" width="3.375" style="1" bestFit="1" customWidth="1"/>
    <col min="15375" max="15375" width="7.125" style="1" customWidth="1"/>
    <col min="15376" max="15376" width="3.375" style="1" bestFit="1" customWidth="1"/>
    <col min="15377" max="15377" width="1.125" style="1" customWidth="1"/>
    <col min="15378" max="15603" width="9" style="1"/>
    <col min="15604" max="15604" width="4.5" style="1" customWidth="1"/>
    <col min="15605" max="15605" width="18.75" style="1" bestFit="1" customWidth="1"/>
    <col min="15606" max="15606" width="0.875" style="1" customWidth="1"/>
    <col min="15607" max="15607" width="5.625" style="1" customWidth="1"/>
    <col min="15608" max="15609" width="3.375" style="1" bestFit="1" customWidth="1"/>
    <col min="15610" max="15610" width="3.625" style="1" customWidth="1"/>
    <col min="15611" max="15611" width="7.125" style="1" bestFit="1" customWidth="1"/>
    <col min="15612" max="15612" width="3.375" style="1" bestFit="1" customWidth="1"/>
    <col min="15613" max="15613" width="7.125" style="1" customWidth="1"/>
    <col min="15614" max="15614" width="3.375" style="1" bestFit="1" customWidth="1"/>
    <col min="15615" max="15615" width="0.875" style="1" customWidth="1"/>
    <col min="15616" max="15616" width="5.625" style="1" customWidth="1"/>
    <col min="15617" max="15617" width="3.375" style="1" bestFit="1" customWidth="1"/>
    <col min="15618" max="15619" width="3.625" style="1" customWidth="1"/>
    <col min="15620" max="15620" width="7.125" style="1" bestFit="1" customWidth="1"/>
    <col min="15621" max="15621" width="3.375" style="1" bestFit="1" customWidth="1"/>
    <col min="15622" max="15622" width="7.125" style="1" customWidth="1"/>
    <col min="15623" max="15623" width="3.375" style="1" bestFit="1" customWidth="1"/>
    <col min="15624" max="15624" width="0.875" style="1" customWidth="1"/>
    <col min="15625" max="15625" width="5.625" style="1" customWidth="1"/>
    <col min="15626" max="15627" width="3.375" style="1" bestFit="1" customWidth="1"/>
    <col min="15628" max="15628" width="3.625" style="1" customWidth="1"/>
    <col min="15629" max="15629" width="7.125" style="1" bestFit="1" customWidth="1"/>
    <col min="15630" max="15630" width="3.375" style="1" bestFit="1" customWidth="1"/>
    <col min="15631" max="15631" width="7.125" style="1" customWidth="1"/>
    <col min="15632" max="15632" width="3.375" style="1" bestFit="1" customWidth="1"/>
    <col min="15633" max="15633" width="1.125" style="1" customWidth="1"/>
    <col min="15634" max="15859" width="9" style="1"/>
    <col min="15860" max="15860" width="4.5" style="1" customWidth="1"/>
    <col min="15861" max="15861" width="18.75" style="1" bestFit="1" customWidth="1"/>
    <col min="15862" max="15862" width="0.875" style="1" customWidth="1"/>
    <col min="15863" max="15863" width="5.625" style="1" customWidth="1"/>
    <col min="15864" max="15865" width="3.375" style="1" bestFit="1" customWidth="1"/>
    <col min="15866" max="15866" width="3.625" style="1" customWidth="1"/>
    <col min="15867" max="15867" width="7.125" style="1" bestFit="1" customWidth="1"/>
    <col min="15868" max="15868" width="3.375" style="1" bestFit="1" customWidth="1"/>
    <col min="15869" max="15869" width="7.125" style="1" customWidth="1"/>
    <col min="15870" max="15870" width="3.375" style="1" bestFit="1" customWidth="1"/>
    <col min="15871" max="15871" width="0.875" style="1" customWidth="1"/>
    <col min="15872" max="15872" width="5.625" style="1" customWidth="1"/>
    <col min="15873" max="15873" width="3.375" style="1" bestFit="1" customWidth="1"/>
    <col min="15874" max="15875" width="3.625" style="1" customWidth="1"/>
    <col min="15876" max="15876" width="7.125" style="1" bestFit="1" customWidth="1"/>
    <col min="15877" max="15877" width="3.375" style="1" bestFit="1" customWidth="1"/>
    <col min="15878" max="15878" width="7.125" style="1" customWidth="1"/>
    <col min="15879" max="15879" width="3.375" style="1" bestFit="1" customWidth="1"/>
    <col min="15880" max="15880" width="0.875" style="1" customWidth="1"/>
    <col min="15881" max="15881" width="5.625" style="1" customWidth="1"/>
    <col min="15882" max="15883" width="3.375" style="1" bestFit="1" customWidth="1"/>
    <col min="15884" max="15884" width="3.625" style="1" customWidth="1"/>
    <col min="15885" max="15885" width="7.125" style="1" bestFit="1" customWidth="1"/>
    <col min="15886" max="15886" width="3.375" style="1" bestFit="1" customWidth="1"/>
    <col min="15887" max="15887" width="7.125" style="1" customWidth="1"/>
    <col min="15888" max="15888" width="3.375" style="1" bestFit="1" customWidth="1"/>
    <col min="15889" max="15889" width="1.125" style="1" customWidth="1"/>
    <col min="15890" max="16115" width="9" style="1"/>
    <col min="16116" max="16116" width="4.5" style="1" customWidth="1"/>
    <col min="16117" max="16117" width="18.75" style="1" bestFit="1" customWidth="1"/>
    <col min="16118" max="16118" width="0.875" style="1" customWidth="1"/>
    <col min="16119" max="16119" width="5.625" style="1" customWidth="1"/>
    <col min="16120" max="16121" width="3.375" style="1" bestFit="1" customWidth="1"/>
    <col min="16122" max="16122" width="3.625" style="1" customWidth="1"/>
    <col min="16123" max="16123" width="7.125" style="1" bestFit="1" customWidth="1"/>
    <col min="16124" max="16124" width="3.375" style="1" bestFit="1" customWidth="1"/>
    <col min="16125" max="16125" width="7.125" style="1" customWidth="1"/>
    <col min="16126" max="16126" width="3.375" style="1" bestFit="1" customWidth="1"/>
    <col min="16127" max="16127" width="0.875" style="1" customWidth="1"/>
    <col min="16128" max="16128" width="5.625" style="1" customWidth="1"/>
    <col min="16129" max="16129" width="3.375" style="1" bestFit="1" customWidth="1"/>
    <col min="16130" max="16131" width="3.625" style="1" customWidth="1"/>
    <col min="16132" max="16132" width="7.125" style="1" bestFit="1" customWidth="1"/>
    <col min="16133" max="16133" width="3.375" style="1" bestFit="1" customWidth="1"/>
    <col min="16134" max="16134" width="7.125" style="1" customWidth="1"/>
    <col min="16135" max="16135" width="3.375" style="1" bestFit="1" customWidth="1"/>
    <col min="16136" max="16136" width="0.875" style="1" customWidth="1"/>
    <col min="16137" max="16137" width="5.625" style="1" customWidth="1"/>
    <col min="16138" max="16139" width="3.375" style="1" bestFit="1" customWidth="1"/>
    <col min="16140" max="16140" width="3.625" style="1" customWidth="1"/>
    <col min="16141" max="16141" width="7.125" style="1" bestFit="1" customWidth="1"/>
    <col min="16142" max="16142" width="3.375" style="1" bestFit="1" customWidth="1"/>
    <col min="16143" max="16143" width="7.125" style="1" customWidth="1"/>
    <col min="16144" max="16144" width="3.375" style="1" bestFit="1" customWidth="1"/>
    <col min="16145" max="16145" width="1.125" style="1" customWidth="1"/>
    <col min="16146" max="16384" width="9" style="1"/>
  </cols>
  <sheetData>
    <row r="1" spans="2:49" ht="15" thickBot="1">
      <c r="AP1" s="1399" t="s">
        <v>376</v>
      </c>
      <c r="AQ1" s="1399" t="s">
        <v>380</v>
      </c>
      <c r="AR1" s="1437"/>
      <c r="AS1" s="1437"/>
      <c r="AT1" s="1437"/>
    </row>
    <row r="2" spans="2:49" ht="27">
      <c r="B2" s="1386" t="s">
        <v>137</v>
      </c>
      <c r="C2" s="1192"/>
      <c r="D2" s="1142"/>
      <c r="E2" s="1438" t="s">
        <v>398</v>
      </c>
      <c r="F2" s="1438"/>
      <c r="G2" s="1438"/>
      <c r="H2" s="1125"/>
      <c r="I2" s="1125"/>
      <c r="J2" s="1125"/>
      <c r="K2" s="1438" t="s">
        <v>399</v>
      </c>
      <c r="L2" s="1438"/>
      <c r="M2" s="1438"/>
      <c r="N2" s="1125"/>
      <c r="O2" s="1125"/>
      <c r="P2" s="1125"/>
      <c r="Q2" s="1438" t="s">
        <v>400</v>
      </c>
      <c r="R2" s="1438"/>
      <c r="S2" s="1438"/>
      <c r="T2" s="1125"/>
      <c r="U2" s="1125"/>
      <c r="V2" s="1125"/>
      <c r="W2" s="1438" t="s">
        <v>401</v>
      </c>
      <c r="X2" s="1438"/>
      <c r="Y2" s="1438"/>
      <c r="Z2" s="1125"/>
      <c r="AA2" s="1125"/>
      <c r="AB2" s="1125"/>
      <c r="AC2" s="1438" t="s">
        <v>402</v>
      </c>
      <c r="AD2" s="1438"/>
      <c r="AE2" s="1438"/>
      <c r="AF2" s="1125"/>
      <c r="AG2" s="1125"/>
      <c r="AH2" s="1125"/>
      <c r="AI2" s="1438" t="s">
        <v>403</v>
      </c>
      <c r="AJ2" s="1438"/>
      <c r="AK2" s="1438"/>
      <c r="AL2" s="1125"/>
      <c r="AM2" s="1125"/>
      <c r="AN2" s="1125"/>
      <c r="AO2" s="596"/>
      <c r="AP2" s="1437"/>
      <c r="AQ2" s="186" t="s">
        <v>46</v>
      </c>
      <c r="AR2" s="580" t="s">
        <v>349</v>
      </c>
      <c r="AS2" s="580" t="s">
        <v>352</v>
      </c>
      <c r="AT2" s="580" t="s">
        <v>347</v>
      </c>
    </row>
    <row r="3" spans="2:49">
      <c r="B3" s="1434"/>
      <c r="C3" s="1279"/>
      <c r="D3" s="1435"/>
      <c r="E3" s="1113" t="s">
        <v>141</v>
      </c>
      <c r="F3" s="1145"/>
      <c r="G3" s="1114"/>
      <c r="H3" s="17" t="s">
        <v>142</v>
      </c>
      <c r="I3" s="17" t="s">
        <v>145</v>
      </c>
      <c r="J3" s="286" t="s">
        <v>147</v>
      </c>
      <c r="K3" s="1113" t="s">
        <v>141</v>
      </c>
      <c r="L3" s="1145"/>
      <c r="M3" s="1114"/>
      <c r="N3" s="17" t="s">
        <v>142</v>
      </c>
      <c r="O3" s="17" t="s">
        <v>145</v>
      </c>
      <c r="P3" s="286" t="s">
        <v>147</v>
      </c>
      <c r="Q3" s="1113" t="s">
        <v>141</v>
      </c>
      <c r="R3" s="1145"/>
      <c r="S3" s="1114"/>
      <c r="T3" s="17" t="s">
        <v>142</v>
      </c>
      <c r="U3" s="17" t="s">
        <v>145</v>
      </c>
      <c r="V3" s="286" t="s">
        <v>147</v>
      </c>
      <c r="W3" s="1113" t="s">
        <v>141</v>
      </c>
      <c r="X3" s="1145"/>
      <c r="Y3" s="1114"/>
      <c r="Z3" s="17" t="s">
        <v>142</v>
      </c>
      <c r="AA3" s="17" t="s">
        <v>145</v>
      </c>
      <c r="AB3" s="286" t="s">
        <v>147</v>
      </c>
      <c r="AC3" s="1113" t="s">
        <v>141</v>
      </c>
      <c r="AD3" s="1145"/>
      <c r="AE3" s="1114"/>
      <c r="AF3" s="17" t="s">
        <v>142</v>
      </c>
      <c r="AG3" s="17" t="s">
        <v>145</v>
      </c>
      <c r="AH3" s="286" t="s">
        <v>147</v>
      </c>
      <c r="AI3" s="1113" t="s">
        <v>141</v>
      </c>
      <c r="AJ3" s="1145"/>
      <c r="AK3" s="1114"/>
      <c r="AL3" s="17" t="s">
        <v>142</v>
      </c>
      <c r="AM3" s="17" t="s">
        <v>145</v>
      </c>
      <c r="AN3" s="286" t="s">
        <v>147</v>
      </c>
      <c r="AO3" s="287" t="s">
        <v>147</v>
      </c>
      <c r="AP3" s="1">
        <f>入力⑧乳牛増殖計画!G69*按分比率!D3</f>
        <v>0</v>
      </c>
      <c r="AR3" s="1">
        <f>(入力⑧乳牛増殖計画!G82+入力⑧乳牛増殖計画!G85)/2*按分比率!D4</f>
        <v>0</v>
      </c>
      <c r="AS3" s="1">
        <f>(入力⑧乳牛増殖計画!G76+入力⑧乳牛増殖計画!G81)/2*(按分比率!D4+按分比率!D5)/2</f>
        <v>-0.125</v>
      </c>
      <c r="AT3" s="1">
        <f>(入力⑧乳牛増殖計画!G70+入力⑧乳牛増殖計画!G75)/2*(按分比率!D5+按分比率!D6)/2</f>
        <v>-5.3749999999999999E-2</v>
      </c>
      <c r="AU3" s="1">
        <f>SUM(AP3:AT3)</f>
        <v>-0.17874999999999999</v>
      </c>
    </row>
    <row r="4" spans="2:49" ht="15" thickBot="1">
      <c r="B4" s="1169"/>
      <c r="C4" s="1436"/>
      <c r="D4" s="1170"/>
      <c r="E4" s="82" t="s">
        <v>143</v>
      </c>
      <c r="F4" s="82" t="s">
        <v>220</v>
      </c>
      <c r="G4" s="82" t="s">
        <v>143</v>
      </c>
      <c r="H4" s="56" t="s">
        <v>144</v>
      </c>
      <c r="I4" s="56" t="s">
        <v>146</v>
      </c>
      <c r="J4" s="288" t="s">
        <v>148</v>
      </c>
      <c r="K4" s="82" t="s">
        <v>143</v>
      </c>
      <c r="L4" s="82" t="s">
        <v>220</v>
      </c>
      <c r="M4" s="82" t="s">
        <v>143</v>
      </c>
      <c r="N4" s="56" t="s">
        <v>144</v>
      </c>
      <c r="O4" s="56" t="s">
        <v>146</v>
      </c>
      <c r="P4" s="288" t="s">
        <v>148</v>
      </c>
      <c r="Q4" s="82" t="s">
        <v>143</v>
      </c>
      <c r="R4" s="82" t="s">
        <v>220</v>
      </c>
      <c r="S4" s="82" t="s">
        <v>143</v>
      </c>
      <c r="T4" s="56" t="s">
        <v>144</v>
      </c>
      <c r="U4" s="56" t="s">
        <v>146</v>
      </c>
      <c r="V4" s="288" t="s">
        <v>148</v>
      </c>
      <c r="W4" s="82" t="s">
        <v>143</v>
      </c>
      <c r="X4" s="82" t="s">
        <v>220</v>
      </c>
      <c r="Y4" s="82" t="s">
        <v>143</v>
      </c>
      <c r="Z4" s="56" t="s">
        <v>144</v>
      </c>
      <c r="AA4" s="56" t="s">
        <v>146</v>
      </c>
      <c r="AB4" s="288" t="s">
        <v>148</v>
      </c>
      <c r="AC4" s="82" t="s">
        <v>143</v>
      </c>
      <c r="AD4" s="82" t="s">
        <v>220</v>
      </c>
      <c r="AE4" s="82" t="s">
        <v>143</v>
      </c>
      <c r="AF4" s="56" t="s">
        <v>144</v>
      </c>
      <c r="AG4" s="56" t="s">
        <v>146</v>
      </c>
      <c r="AH4" s="288" t="s">
        <v>148</v>
      </c>
      <c r="AI4" s="82" t="s">
        <v>143</v>
      </c>
      <c r="AJ4" s="82" t="s">
        <v>220</v>
      </c>
      <c r="AK4" s="82" t="s">
        <v>143</v>
      </c>
      <c r="AL4" s="56" t="s">
        <v>144</v>
      </c>
      <c r="AM4" s="56" t="s">
        <v>146</v>
      </c>
      <c r="AN4" s="288" t="s">
        <v>148</v>
      </c>
      <c r="AO4" s="289" t="s">
        <v>148</v>
      </c>
      <c r="AP4" s="1">
        <f>IFERROR(AP3/$AU$3,0)</f>
        <v>0</v>
      </c>
      <c r="AR4" s="1">
        <f>IFERROR(AR3/$AU$3,0)</f>
        <v>0</v>
      </c>
      <c r="AS4" s="1">
        <f>IFERROR(AS3/$AU$3,0)</f>
        <v>0.69930069930069938</v>
      </c>
      <c r="AT4" s="1">
        <f>IFERROR(AT3/$AU$3,0)</f>
        <v>0.30069930069930073</v>
      </c>
    </row>
    <row r="5" spans="2:49" ht="24" customHeight="1">
      <c r="B5" s="1195" t="s">
        <v>140</v>
      </c>
      <c r="C5" s="1430" t="s">
        <v>31</v>
      </c>
      <c r="D5" s="81" t="s">
        <v>139</v>
      </c>
      <c r="E5" s="83"/>
      <c r="F5" s="83"/>
      <c r="G5" s="367">
        <f t="shared" ref="G5:G52" si="0">E5+F5/60</f>
        <v>0</v>
      </c>
      <c r="H5" s="83"/>
      <c r="I5" s="83"/>
      <c r="J5" s="291">
        <f>G5*H5*I5</f>
        <v>0</v>
      </c>
      <c r="K5" s="83"/>
      <c r="L5" s="83"/>
      <c r="M5" s="367">
        <f>K5+L5/60</f>
        <v>0</v>
      </c>
      <c r="N5" s="83"/>
      <c r="O5" s="83"/>
      <c r="P5" s="291">
        <f>M5*N5*O5</f>
        <v>0</v>
      </c>
      <c r="Q5" s="83"/>
      <c r="R5" s="83"/>
      <c r="S5" s="367">
        <f>Q5+R5/60</f>
        <v>0</v>
      </c>
      <c r="T5" s="83"/>
      <c r="U5" s="83"/>
      <c r="V5" s="291">
        <f>S5*T5*U5</f>
        <v>0</v>
      </c>
      <c r="W5" s="83"/>
      <c r="X5" s="83"/>
      <c r="Y5" s="367">
        <f>W5+X5/60</f>
        <v>0</v>
      </c>
      <c r="Z5" s="83"/>
      <c r="AA5" s="83"/>
      <c r="AB5" s="291">
        <f>Y5*Z5*AA5</f>
        <v>0</v>
      </c>
      <c r="AC5" s="83"/>
      <c r="AD5" s="83"/>
      <c r="AE5" s="367">
        <f>AC5+AD5/60</f>
        <v>0</v>
      </c>
      <c r="AF5" s="83"/>
      <c r="AG5" s="83"/>
      <c r="AH5" s="291">
        <f>AE5*AF5*AG5</f>
        <v>0</v>
      </c>
      <c r="AI5" s="83"/>
      <c r="AJ5" s="83"/>
      <c r="AK5" s="367">
        <f>AI5+AJ5/60</f>
        <v>0</v>
      </c>
      <c r="AL5" s="83"/>
      <c r="AM5" s="83"/>
      <c r="AN5" s="291">
        <f>AK5*AL5*AM5</f>
        <v>0</v>
      </c>
      <c r="AO5" s="292">
        <f>J5+P5+V5+AB5+AH5+AN5</f>
        <v>0</v>
      </c>
      <c r="AV5" s="1">
        <v>1</v>
      </c>
      <c r="AW5" s="1" t="s">
        <v>185</v>
      </c>
    </row>
    <row r="6" spans="2:49" ht="24" customHeight="1">
      <c r="B6" s="1387"/>
      <c r="C6" s="1431"/>
      <c r="D6" s="17" t="s">
        <v>138</v>
      </c>
      <c r="E6" s="293"/>
      <c r="F6" s="293"/>
      <c r="G6" s="368">
        <f>E6+F6/60</f>
        <v>0</v>
      </c>
      <c r="H6" s="84"/>
      <c r="I6" s="84"/>
      <c r="J6" s="240">
        <f>G6*H6*I6</f>
        <v>0</v>
      </c>
      <c r="K6" s="293"/>
      <c r="L6" s="293"/>
      <c r="M6" s="368">
        <f t="shared" ref="M6:M52" si="1">K6+L6/60</f>
        <v>0</v>
      </c>
      <c r="N6" s="84"/>
      <c r="O6" s="84"/>
      <c r="P6" s="240">
        <f t="shared" ref="P6:P52" si="2">M6*N6*O6</f>
        <v>0</v>
      </c>
      <c r="Q6" s="293"/>
      <c r="R6" s="293"/>
      <c r="S6" s="368">
        <f t="shared" ref="S6:S52" si="3">Q6+R6/60</f>
        <v>0</v>
      </c>
      <c r="T6" s="84"/>
      <c r="U6" s="84"/>
      <c r="V6" s="240">
        <f t="shared" ref="V6:V52" si="4">S6*T6*U6</f>
        <v>0</v>
      </c>
      <c r="W6" s="293"/>
      <c r="X6" s="293"/>
      <c r="Y6" s="368">
        <f t="shared" ref="Y6:Y52" si="5">W6+X6/60</f>
        <v>0</v>
      </c>
      <c r="Z6" s="84"/>
      <c r="AA6" s="84"/>
      <c r="AB6" s="240">
        <f t="shared" ref="AB6:AB52" si="6">Y6*Z6*AA6</f>
        <v>0</v>
      </c>
      <c r="AC6" s="293"/>
      <c r="AD6" s="293"/>
      <c r="AE6" s="368">
        <f t="shared" ref="AE6:AE52" si="7">AC6+AD6/60</f>
        <v>0</v>
      </c>
      <c r="AF6" s="84"/>
      <c r="AG6" s="84"/>
      <c r="AH6" s="240">
        <f t="shared" ref="AH6:AH52" si="8">AE6*AF6*AG6</f>
        <v>0</v>
      </c>
      <c r="AI6" s="293"/>
      <c r="AJ6" s="293"/>
      <c r="AK6" s="368">
        <f t="shared" ref="AK6:AK52" si="9">AI6+AJ6/60</f>
        <v>0</v>
      </c>
      <c r="AL6" s="84"/>
      <c r="AM6" s="84"/>
      <c r="AN6" s="240">
        <f t="shared" ref="AN6:AN52" si="10">AK6*AL6*AM6</f>
        <v>0</v>
      </c>
      <c r="AO6" s="294">
        <f t="shared" ref="AO6:AO53" si="11">J6+P6+V6+AB6+AH6+AN6</f>
        <v>0</v>
      </c>
      <c r="AV6" s="1">
        <v>2</v>
      </c>
      <c r="AW6" s="1" t="s">
        <v>221</v>
      </c>
    </row>
    <row r="7" spans="2:49" ht="24" customHeight="1">
      <c r="B7" s="1387"/>
      <c r="C7" s="1431"/>
      <c r="D7" s="17" t="s">
        <v>152</v>
      </c>
      <c r="E7" s="293"/>
      <c r="F7" s="293"/>
      <c r="G7" s="368">
        <f t="shared" si="0"/>
        <v>0</v>
      </c>
      <c r="H7" s="84"/>
      <c r="I7" s="84"/>
      <c r="J7" s="240">
        <f>G7*H7*I7</f>
        <v>0</v>
      </c>
      <c r="K7" s="293"/>
      <c r="L7" s="293"/>
      <c r="M7" s="368">
        <f t="shared" si="1"/>
        <v>0</v>
      </c>
      <c r="N7" s="84"/>
      <c r="O7" s="84"/>
      <c r="P7" s="240">
        <f t="shared" si="2"/>
        <v>0</v>
      </c>
      <c r="Q7" s="293"/>
      <c r="R7" s="293"/>
      <c r="S7" s="368">
        <f t="shared" si="3"/>
        <v>0</v>
      </c>
      <c r="T7" s="84"/>
      <c r="U7" s="84"/>
      <c r="V7" s="240">
        <f t="shared" si="4"/>
        <v>0</v>
      </c>
      <c r="W7" s="293"/>
      <c r="X7" s="293"/>
      <c r="Y7" s="368">
        <f t="shared" si="5"/>
        <v>0</v>
      </c>
      <c r="Z7" s="84"/>
      <c r="AA7" s="84"/>
      <c r="AB7" s="240">
        <f t="shared" si="6"/>
        <v>0</v>
      </c>
      <c r="AC7" s="293"/>
      <c r="AD7" s="293"/>
      <c r="AE7" s="368">
        <f t="shared" si="7"/>
        <v>0</v>
      </c>
      <c r="AF7" s="84"/>
      <c r="AG7" s="84"/>
      <c r="AH7" s="240">
        <f t="shared" si="8"/>
        <v>0</v>
      </c>
      <c r="AI7" s="293"/>
      <c r="AJ7" s="293"/>
      <c r="AK7" s="368">
        <f t="shared" si="9"/>
        <v>0</v>
      </c>
      <c r="AL7" s="84"/>
      <c r="AM7" s="84"/>
      <c r="AN7" s="240">
        <f t="shared" si="10"/>
        <v>0</v>
      </c>
      <c r="AO7" s="294">
        <f t="shared" si="11"/>
        <v>0</v>
      </c>
      <c r="AV7" s="1">
        <v>3</v>
      </c>
      <c r="AW7" s="1" t="s">
        <v>186</v>
      </c>
    </row>
    <row r="8" spans="2:49" ht="24" customHeight="1">
      <c r="B8" s="1387"/>
      <c r="C8" s="1431"/>
      <c r="D8" s="17" t="s">
        <v>153</v>
      </c>
      <c r="E8" s="293"/>
      <c r="F8" s="293"/>
      <c r="G8" s="368">
        <f t="shared" si="0"/>
        <v>0</v>
      </c>
      <c r="H8" s="84"/>
      <c r="I8" s="84"/>
      <c r="J8" s="240">
        <f t="shared" ref="J8:J52" si="12">G8*H8*I8</f>
        <v>0</v>
      </c>
      <c r="K8" s="293"/>
      <c r="L8" s="293"/>
      <c r="M8" s="368">
        <f t="shared" si="1"/>
        <v>0</v>
      </c>
      <c r="N8" s="84"/>
      <c r="O8" s="84"/>
      <c r="P8" s="240">
        <f t="shared" si="2"/>
        <v>0</v>
      </c>
      <c r="Q8" s="293"/>
      <c r="R8" s="293"/>
      <c r="S8" s="368">
        <f t="shared" si="3"/>
        <v>0</v>
      </c>
      <c r="T8" s="84"/>
      <c r="U8" s="84"/>
      <c r="V8" s="240">
        <f t="shared" si="4"/>
        <v>0</v>
      </c>
      <c r="W8" s="293"/>
      <c r="X8" s="293"/>
      <c r="Y8" s="368">
        <f t="shared" si="5"/>
        <v>0</v>
      </c>
      <c r="Z8" s="84"/>
      <c r="AA8" s="84"/>
      <c r="AB8" s="240">
        <f t="shared" si="6"/>
        <v>0</v>
      </c>
      <c r="AC8" s="293"/>
      <c r="AD8" s="293"/>
      <c r="AE8" s="368">
        <f t="shared" si="7"/>
        <v>0</v>
      </c>
      <c r="AF8" s="84"/>
      <c r="AG8" s="84"/>
      <c r="AH8" s="240">
        <f t="shared" si="8"/>
        <v>0</v>
      </c>
      <c r="AI8" s="293"/>
      <c r="AJ8" s="293"/>
      <c r="AK8" s="368">
        <f t="shared" si="9"/>
        <v>0</v>
      </c>
      <c r="AL8" s="84"/>
      <c r="AM8" s="84"/>
      <c r="AN8" s="240">
        <f t="shared" si="10"/>
        <v>0</v>
      </c>
      <c r="AO8" s="294">
        <f t="shared" si="11"/>
        <v>0</v>
      </c>
      <c r="AV8" s="1">
        <v>4</v>
      </c>
      <c r="AW8" s="1" t="s">
        <v>214</v>
      </c>
    </row>
    <row r="9" spans="2:49" ht="24" customHeight="1">
      <c r="B9" s="1387"/>
      <c r="C9" s="1433"/>
      <c r="D9" s="56" t="s">
        <v>154</v>
      </c>
      <c r="E9" s="295"/>
      <c r="F9" s="295"/>
      <c r="G9" s="369">
        <f t="shared" si="0"/>
        <v>0</v>
      </c>
      <c r="H9" s="86"/>
      <c r="I9" s="86"/>
      <c r="J9" s="296">
        <f t="shared" si="12"/>
        <v>0</v>
      </c>
      <c r="K9" s="295"/>
      <c r="L9" s="295"/>
      <c r="M9" s="369">
        <f t="shared" si="1"/>
        <v>0</v>
      </c>
      <c r="N9" s="86"/>
      <c r="O9" s="86"/>
      <c r="P9" s="296">
        <f t="shared" si="2"/>
        <v>0</v>
      </c>
      <c r="Q9" s="295"/>
      <c r="R9" s="295"/>
      <c r="S9" s="369">
        <f t="shared" si="3"/>
        <v>0</v>
      </c>
      <c r="T9" s="86"/>
      <c r="U9" s="86"/>
      <c r="V9" s="296">
        <f t="shared" si="4"/>
        <v>0</v>
      </c>
      <c r="W9" s="295"/>
      <c r="X9" s="295"/>
      <c r="Y9" s="369">
        <f t="shared" si="5"/>
        <v>0</v>
      </c>
      <c r="Z9" s="86"/>
      <c r="AA9" s="86"/>
      <c r="AB9" s="296">
        <f t="shared" si="6"/>
        <v>0</v>
      </c>
      <c r="AC9" s="295"/>
      <c r="AD9" s="295"/>
      <c r="AE9" s="369">
        <f t="shared" si="7"/>
        <v>0</v>
      </c>
      <c r="AF9" s="86"/>
      <c r="AG9" s="86"/>
      <c r="AH9" s="296">
        <f t="shared" si="8"/>
        <v>0</v>
      </c>
      <c r="AI9" s="295"/>
      <c r="AJ9" s="295"/>
      <c r="AK9" s="369">
        <f t="shared" si="9"/>
        <v>0</v>
      </c>
      <c r="AL9" s="86"/>
      <c r="AM9" s="86"/>
      <c r="AN9" s="296">
        <f t="shared" si="10"/>
        <v>0</v>
      </c>
      <c r="AO9" s="297">
        <f t="shared" si="11"/>
        <v>0</v>
      </c>
      <c r="AV9" s="1">
        <v>5</v>
      </c>
      <c r="AW9" s="1" t="s">
        <v>222</v>
      </c>
    </row>
    <row r="10" spans="2:49" ht="24" customHeight="1" thickBot="1">
      <c r="B10" s="1387"/>
      <c r="C10" s="1432"/>
      <c r="D10" s="80" t="s">
        <v>113</v>
      </c>
      <c r="E10" s="298"/>
      <c r="F10" s="298"/>
      <c r="G10" s="370">
        <f t="shared" si="0"/>
        <v>0</v>
      </c>
      <c r="H10" s="85"/>
      <c r="I10" s="85"/>
      <c r="J10" s="241">
        <f t="shared" si="12"/>
        <v>0</v>
      </c>
      <c r="K10" s="298"/>
      <c r="L10" s="298"/>
      <c r="M10" s="370">
        <f t="shared" si="1"/>
        <v>0</v>
      </c>
      <c r="N10" s="85"/>
      <c r="O10" s="85"/>
      <c r="P10" s="241">
        <f t="shared" si="2"/>
        <v>0</v>
      </c>
      <c r="Q10" s="298"/>
      <c r="R10" s="298"/>
      <c r="S10" s="370">
        <f t="shared" si="3"/>
        <v>0</v>
      </c>
      <c r="T10" s="85"/>
      <c r="U10" s="85"/>
      <c r="V10" s="241">
        <f t="shared" si="4"/>
        <v>0</v>
      </c>
      <c r="W10" s="298"/>
      <c r="X10" s="298"/>
      <c r="Y10" s="370">
        <f t="shared" si="5"/>
        <v>0</v>
      </c>
      <c r="Z10" s="85"/>
      <c r="AA10" s="85"/>
      <c r="AB10" s="241">
        <f t="shared" si="6"/>
        <v>0</v>
      </c>
      <c r="AC10" s="298"/>
      <c r="AD10" s="298"/>
      <c r="AE10" s="370">
        <f t="shared" si="7"/>
        <v>0</v>
      </c>
      <c r="AF10" s="85"/>
      <c r="AG10" s="85"/>
      <c r="AH10" s="241">
        <f t="shared" si="8"/>
        <v>0</v>
      </c>
      <c r="AI10" s="298"/>
      <c r="AJ10" s="298"/>
      <c r="AK10" s="370">
        <f t="shared" si="9"/>
        <v>0</v>
      </c>
      <c r="AL10" s="85"/>
      <c r="AM10" s="85"/>
      <c r="AN10" s="241">
        <f t="shared" si="10"/>
        <v>0</v>
      </c>
      <c r="AO10" s="299">
        <f t="shared" si="11"/>
        <v>0</v>
      </c>
      <c r="AV10" s="1">
        <v>6</v>
      </c>
      <c r="AW10" s="1" t="s">
        <v>223</v>
      </c>
    </row>
    <row r="11" spans="2:49" ht="24" customHeight="1">
      <c r="B11" s="1387"/>
      <c r="C11" s="1430" t="s">
        <v>149</v>
      </c>
      <c r="D11" s="17" t="s">
        <v>138</v>
      </c>
      <c r="E11" s="290"/>
      <c r="F11" s="290"/>
      <c r="G11" s="367">
        <f t="shared" si="0"/>
        <v>0</v>
      </c>
      <c r="H11" s="83"/>
      <c r="I11" s="83"/>
      <c r="J11" s="291">
        <f t="shared" si="12"/>
        <v>0</v>
      </c>
      <c r="K11" s="290"/>
      <c r="L11" s="290"/>
      <c r="M11" s="367">
        <f t="shared" si="1"/>
        <v>0</v>
      </c>
      <c r="N11" s="83"/>
      <c r="O11" s="83"/>
      <c r="P11" s="291">
        <f t="shared" si="2"/>
        <v>0</v>
      </c>
      <c r="Q11" s="290"/>
      <c r="R11" s="290"/>
      <c r="S11" s="367">
        <f t="shared" si="3"/>
        <v>0</v>
      </c>
      <c r="T11" s="83"/>
      <c r="U11" s="83"/>
      <c r="V11" s="291">
        <f t="shared" si="4"/>
        <v>0</v>
      </c>
      <c r="W11" s="290"/>
      <c r="X11" s="290"/>
      <c r="Y11" s="367">
        <f t="shared" si="5"/>
        <v>0</v>
      </c>
      <c r="Z11" s="83"/>
      <c r="AA11" s="83"/>
      <c r="AB11" s="291">
        <f t="shared" si="6"/>
        <v>0</v>
      </c>
      <c r="AC11" s="290"/>
      <c r="AD11" s="290"/>
      <c r="AE11" s="367">
        <f t="shared" si="7"/>
        <v>0</v>
      </c>
      <c r="AF11" s="83"/>
      <c r="AG11" s="83"/>
      <c r="AH11" s="291">
        <f t="shared" si="8"/>
        <v>0</v>
      </c>
      <c r="AI11" s="290"/>
      <c r="AJ11" s="290"/>
      <c r="AK11" s="367">
        <f t="shared" si="9"/>
        <v>0</v>
      </c>
      <c r="AL11" s="83"/>
      <c r="AM11" s="83"/>
      <c r="AN11" s="291">
        <f t="shared" si="10"/>
        <v>0</v>
      </c>
      <c r="AO11" s="292">
        <f t="shared" si="11"/>
        <v>0</v>
      </c>
      <c r="AV11" s="1">
        <v>7</v>
      </c>
      <c r="AW11" s="1" t="s">
        <v>224</v>
      </c>
    </row>
    <row r="12" spans="2:49" ht="24" customHeight="1">
      <c r="B12" s="1387"/>
      <c r="C12" s="1431"/>
      <c r="D12" s="17" t="s">
        <v>152</v>
      </c>
      <c r="E12" s="293"/>
      <c r="F12" s="293"/>
      <c r="G12" s="368">
        <f t="shared" si="0"/>
        <v>0</v>
      </c>
      <c r="H12" s="84"/>
      <c r="I12" s="84"/>
      <c r="J12" s="240">
        <f t="shared" si="12"/>
        <v>0</v>
      </c>
      <c r="K12" s="293"/>
      <c r="L12" s="293"/>
      <c r="M12" s="368">
        <f t="shared" si="1"/>
        <v>0</v>
      </c>
      <c r="N12" s="84"/>
      <c r="O12" s="84"/>
      <c r="P12" s="240">
        <f t="shared" si="2"/>
        <v>0</v>
      </c>
      <c r="Q12" s="293"/>
      <c r="R12" s="293"/>
      <c r="S12" s="368">
        <f t="shared" si="3"/>
        <v>0</v>
      </c>
      <c r="T12" s="84"/>
      <c r="U12" s="84"/>
      <c r="V12" s="240">
        <f t="shared" si="4"/>
        <v>0</v>
      </c>
      <c r="W12" s="293"/>
      <c r="X12" s="293"/>
      <c r="Y12" s="368">
        <f t="shared" si="5"/>
        <v>0</v>
      </c>
      <c r="Z12" s="84"/>
      <c r="AA12" s="84"/>
      <c r="AB12" s="240">
        <f t="shared" si="6"/>
        <v>0</v>
      </c>
      <c r="AC12" s="293"/>
      <c r="AD12" s="293"/>
      <c r="AE12" s="368">
        <f t="shared" si="7"/>
        <v>0</v>
      </c>
      <c r="AF12" s="84"/>
      <c r="AG12" s="84"/>
      <c r="AH12" s="240">
        <f t="shared" si="8"/>
        <v>0</v>
      </c>
      <c r="AI12" s="293"/>
      <c r="AJ12" s="293"/>
      <c r="AK12" s="368">
        <f t="shared" si="9"/>
        <v>0</v>
      </c>
      <c r="AL12" s="84"/>
      <c r="AM12" s="84"/>
      <c r="AN12" s="240">
        <f t="shared" si="10"/>
        <v>0</v>
      </c>
      <c r="AO12" s="294">
        <f t="shared" si="11"/>
        <v>0</v>
      </c>
      <c r="AV12" s="1">
        <v>8</v>
      </c>
    </row>
    <row r="13" spans="2:49" ht="24" customHeight="1">
      <c r="B13" s="1387"/>
      <c r="C13" s="1431"/>
      <c r="D13" s="17" t="s">
        <v>153</v>
      </c>
      <c r="E13" s="293"/>
      <c r="F13" s="293"/>
      <c r="G13" s="368">
        <f t="shared" si="0"/>
        <v>0</v>
      </c>
      <c r="H13" s="84"/>
      <c r="I13" s="84"/>
      <c r="J13" s="240">
        <f t="shared" si="12"/>
        <v>0</v>
      </c>
      <c r="K13" s="293"/>
      <c r="L13" s="293"/>
      <c r="M13" s="368">
        <f t="shared" si="1"/>
        <v>0</v>
      </c>
      <c r="N13" s="84"/>
      <c r="O13" s="84"/>
      <c r="P13" s="240">
        <f t="shared" si="2"/>
        <v>0</v>
      </c>
      <c r="Q13" s="293"/>
      <c r="R13" s="293"/>
      <c r="S13" s="368">
        <f t="shared" si="3"/>
        <v>0</v>
      </c>
      <c r="T13" s="84"/>
      <c r="U13" s="84"/>
      <c r="V13" s="240">
        <f t="shared" si="4"/>
        <v>0</v>
      </c>
      <c r="W13" s="293"/>
      <c r="X13" s="293"/>
      <c r="Y13" s="368">
        <f t="shared" si="5"/>
        <v>0</v>
      </c>
      <c r="Z13" s="84"/>
      <c r="AA13" s="84"/>
      <c r="AB13" s="240">
        <f t="shared" si="6"/>
        <v>0</v>
      </c>
      <c r="AC13" s="293"/>
      <c r="AD13" s="293"/>
      <c r="AE13" s="368">
        <f t="shared" si="7"/>
        <v>0</v>
      </c>
      <c r="AF13" s="84"/>
      <c r="AG13" s="84"/>
      <c r="AH13" s="240">
        <f t="shared" si="8"/>
        <v>0</v>
      </c>
      <c r="AI13" s="293"/>
      <c r="AJ13" s="293"/>
      <c r="AK13" s="368">
        <f t="shared" si="9"/>
        <v>0</v>
      </c>
      <c r="AL13" s="84"/>
      <c r="AM13" s="84"/>
      <c r="AN13" s="240">
        <f t="shared" si="10"/>
        <v>0</v>
      </c>
      <c r="AO13" s="294">
        <f t="shared" si="11"/>
        <v>0</v>
      </c>
      <c r="AV13" s="1">
        <v>9</v>
      </c>
    </row>
    <row r="14" spans="2:49" ht="24" customHeight="1" thickBot="1">
      <c r="B14" s="1387"/>
      <c r="C14" s="1432"/>
      <c r="D14" s="80" t="s">
        <v>113</v>
      </c>
      <c r="E14" s="298"/>
      <c r="F14" s="298"/>
      <c r="G14" s="370">
        <f t="shared" si="0"/>
        <v>0</v>
      </c>
      <c r="H14" s="85"/>
      <c r="I14" s="85"/>
      <c r="J14" s="241">
        <f t="shared" si="12"/>
        <v>0</v>
      </c>
      <c r="K14" s="298"/>
      <c r="L14" s="298"/>
      <c r="M14" s="370">
        <f t="shared" si="1"/>
        <v>0</v>
      </c>
      <c r="N14" s="85"/>
      <c r="O14" s="85"/>
      <c r="P14" s="241">
        <f t="shared" si="2"/>
        <v>0</v>
      </c>
      <c r="Q14" s="298"/>
      <c r="R14" s="298"/>
      <c r="S14" s="370">
        <f t="shared" si="3"/>
        <v>0</v>
      </c>
      <c r="T14" s="85"/>
      <c r="U14" s="85"/>
      <c r="V14" s="241">
        <f t="shared" si="4"/>
        <v>0</v>
      </c>
      <c r="W14" s="298"/>
      <c r="X14" s="298"/>
      <c r="Y14" s="370">
        <f t="shared" si="5"/>
        <v>0</v>
      </c>
      <c r="Z14" s="85"/>
      <c r="AA14" s="85"/>
      <c r="AB14" s="241">
        <f t="shared" si="6"/>
        <v>0</v>
      </c>
      <c r="AC14" s="298"/>
      <c r="AD14" s="298"/>
      <c r="AE14" s="370">
        <f t="shared" si="7"/>
        <v>0</v>
      </c>
      <c r="AF14" s="85"/>
      <c r="AG14" s="85"/>
      <c r="AH14" s="241">
        <f t="shared" si="8"/>
        <v>0</v>
      </c>
      <c r="AI14" s="298"/>
      <c r="AJ14" s="298"/>
      <c r="AK14" s="370">
        <f t="shared" si="9"/>
        <v>0</v>
      </c>
      <c r="AL14" s="85"/>
      <c r="AM14" s="85"/>
      <c r="AN14" s="241">
        <f t="shared" si="10"/>
        <v>0</v>
      </c>
      <c r="AO14" s="299">
        <f t="shared" si="11"/>
        <v>0</v>
      </c>
      <c r="AV14" s="1">
        <v>10</v>
      </c>
    </row>
    <row r="15" spans="2:49" ht="24" customHeight="1">
      <c r="B15" s="1387"/>
      <c r="C15" s="1430" t="s">
        <v>18</v>
      </c>
      <c r="D15" s="17" t="s">
        <v>138</v>
      </c>
      <c r="E15" s="290"/>
      <c r="F15" s="290"/>
      <c r="G15" s="367">
        <f t="shared" si="0"/>
        <v>0</v>
      </c>
      <c r="H15" s="83"/>
      <c r="I15" s="83"/>
      <c r="J15" s="291">
        <f t="shared" si="12"/>
        <v>0</v>
      </c>
      <c r="K15" s="290"/>
      <c r="L15" s="290"/>
      <c r="M15" s="367">
        <f t="shared" si="1"/>
        <v>0</v>
      </c>
      <c r="N15" s="83"/>
      <c r="O15" s="83"/>
      <c r="P15" s="291">
        <f t="shared" si="2"/>
        <v>0</v>
      </c>
      <c r="Q15" s="290"/>
      <c r="R15" s="290"/>
      <c r="S15" s="367">
        <f t="shared" si="3"/>
        <v>0</v>
      </c>
      <c r="T15" s="83"/>
      <c r="U15" s="83"/>
      <c r="V15" s="291">
        <f t="shared" si="4"/>
        <v>0</v>
      </c>
      <c r="W15" s="290"/>
      <c r="X15" s="290"/>
      <c r="Y15" s="367">
        <f t="shared" si="5"/>
        <v>0</v>
      </c>
      <c r="Z15" s="83"/>
      <c r="AA15" s="83"/>
      <c r="AB15" s="291">
        <f t="shared" si="6"/>
        <v>0</v>
      </c>
      <c r="AC15" s="290"/>
      <c r="AD15" s="290"/>
      <c r="AE15" s="367">
        <f t="shared" si="7"/>
        <v>0</v>
      </c>
      <c r="AF15" s="83"/>
      <c r="AG15" s="83"/>
      <c r="AH15" s="291">
        <f t="shared" si="8"/>
        <v>0</v>
      </c>
      <c r="AI15" s="290"/>
      <c r="AJ15" s="290"/>
      <c r="AK15" s="367">
        <f t="shared" si="9"/>
        <v>0</v>
      </c>
      <c r="AL15" s="83"/>
      <c r="AM15" s="83"/>
      <c r="AN15" s="291">
        <f t="shared" si="10"/>
        <v>0</v>
      </c>
      <c r="AO15" s="292">
        <f t="shared" si="11"/>
        <v>0</v>
      </c>
      <c r="AV15" s="1">
        <v>11</v>
      </c>
    </row>
    <row r="16" spans="2:49" ht="24" customHeight="1">
      <c r="B16" s="1387"/>
      <c r="C16" s="1431"/>
      <c r="D16" s="17" t="s">
        <v>152</v>
      </c>
      <c r="E16" s="293"/>
      <c r="F16" s="293"/>
      <c r="G16" s="368">
        <f t="shared" si="0"/>
        <v>0</v>
      </c>
      <c r="H16" s="84"/>
      <c r="I16" s="84"/>
      <c r="J16" s="240">
        <f t="shared" si="12"/>
        <v>0</v>
      </c>
      <c r="K16" s="293"/>
      <c r="L16" s="293"/>
      <c r="M16" s="368">
        <f t="shared" si="1"/>
        <v>0</v>
      </c>
      <c r="N16" s="84"/>
      <c r="O16" s="84"/>
      <c r="P16" s="240">
        <f t="shared" si="2"/>
        <v>0</v>
      </c>
      <c r="Q16" s="293"/>
      <c r="R16" s="293"/>
      <c r="S16" s="368">
        <f t="shared" si="3"/>
        <v>0</v>
      </c>
      <c r="T16" s="84"/>
      <c r="U16" s="84"/>
      <c r="V16" s="240">
        <f t="shared" si="4"/>
        <v>0</v>
      </c>
      <c r="W16" s="293"/>
      <c r="X16" s="293"/>
      <c r="Y16" s="368">
        <f t="shared" si="5"/>
        <v>0</v>
      </c>
      <c r="Z16" s="84"/>
      <c r="AA16" s="84"/>
      <c r="AB16" s="240">
        <f t="shared" si="6"/>
        <v>0</v>
      </c>
      <c r="AC16" s="293"/>
      <c r="AD16" s="293"/>
      <c r="AE16" s="368">
        <f t="shared" si="7"/>
        <v>0</v>
      </c>
      <c r="AF16" s="84"/>
      <c r="AG16" s="84"/>
      <c r="AH16" s="240">
        <f t="shared" si="8"/>
        <v>0</v>
      </c>
      <c r="AI16" s="293"/>
      <c r="AJ16" s="293"/>
      <c r="AK16" s="368">
        <f t="shared" si="9"/>
        <v>0</v>
      </c>
      <c r="AL16" s="84"/>
      <c r="AM16" s="84"/>
      <c r="AN16" s="240">
        <f t="shared" si="10"/>
        <v>0</v>
      </c>
      <c r="AO16" s="294">
        <f t="shared" si="11"/>
        <v>0</v>
      </c>
      <c r="AV16" s="1">
        <v>12</v>
      </c>
    </row>
    <row r="17" spans="2:48" ht="24" customHeight="1">
      <c r="B17" s="1387"/>
      <c r="C17" s="1431"/>
      <c r="D17" s="17" t="s">
        <v>153</v>
      </c>
      <c r="E17" s="293"/>
      <c r="F17" s="293"/>
      <c r="G17" s="368">
        <f t="shared" si="0"/>
        <v>0</v>
      </c>
      <c r="H17" s="84"/>
      <c r="I17" s="84"/>
      <c r="J17" s="240">
        <f t="shared" si="12"/>
        <v>0</v>
      </c>
      <c r="K17" s="293"/>
      <c r="L17" s="293"/>
      <c r="M17" s="368">
        <f t="shared" si="1"/>
        <v>0</v>
      </c>
      <c r="N17" s="84"/>
      <c r="O17" s="84"/>
      <c r="P17" s="240">
        <f t="shared" si="2"/>
        <v>0</v>
      </c>
      <c r="Q17" s="293"/>
      <c r="R17" s="293"/>
      <c r="S17" s="368">
        <f t="shared" si="3"/>
        <v>0</v>
      </c>
      <c r="T17" s="84"/>
      <c r="U17" s="84"/>
      <c r="V17" s="240">
        <f t="shared" si="4"/>
        <v>0</v>
      </c>
      <c r="W17" s="293"/>
      <c r="X17" s="293"/>
      <c r="Y17" s="368">
        <f t="shared" si="5"/>
        <v>0</v>
      </c>
      <c r="Z17" s="84"/>
      <c r="AA17" s="84"/>
      <c r="AB17" s="240">
        <f t="shared" si="6"/>
        <v>0</v>
      </c>
      <c r="AC17" s="293"/>
      <c r="AD17" s="293"/>
      <c r="AE17" s="368">
        <f t="shared" si="7"/>
        <v>0</v>
      </c>
      <c r="AF17" s="84"/>
      <c r="AG17" s="84"/>
      <c r="AH17" s="240">
        <f t="shared" si="8"/>
        <v>0</v>
      </c>
      <c r="AI17" s="293"/>
      <c r="AJ17" s="293"/>
      <c r="AK17" s="368">
        <f t="shared" si="9"/>
        <v>0</v>
      </c>
      <c r="AL17" s="84"/>
      <c r="AM17" s="84"/>
      <c r="AN17" s="240">
        <f t="shared" si="10"/>
        <v>0</v>
      </c>
      <c r="AO17" s="294">
        <f t="shared" si="11"/>
        <v>0</v>
      </c>
      <c r="AV17" s="1">
        <v>13</v>
      </c>
    </row>
    <row r="18" spans="2:48" ht="24" customHeight="1" thickBot="1">
      <c r="B18" s="1387"/>
      <c r="C18" s="1432"/>
      <c r="D18" s="80" t="s">
        <v>113</v>
      </c>
      <c r="E18" s="298"/>
      <c r="F18" s="298"/>
      <c r="G18" s="370">
        <f t="shared" si="0"/>
        <v>0</v>
      </c>
      <c r="H18" s="85"/>
      <c r="I18" s="85"/>
      <c r="J18" s="241">
        <f t="shared" si="12"/>
        <v>0</v>
      </c>
      <c r="K18" s="298"/>
      <c r="L18" s="298"/>
      <c r="M18" s="370">
        <f t="shared" si="1"/>
        <v>0</v>
      </c>
      <c r="N18" s="85"/>
      <c r="O18" s="85"/>
      <c r="P18" s="241">
        <f t="shared" si="2"/>
        <v>0</v>
      </c>
      <c r="Q18" s="298"/>
      <c r="R18" s="298"/>
      <c r="S18" s="370">
        <f t="shared" si="3"/>
        <v>0</v>
      </c>
      <c r="T18" s="85"/>
      <c r="U18" s="85"/>
      <c r="V18" s="241">
        <f t="shared" si="4"/>
        <v>0</v>
      </c>
      <c r="W18" s="298"/>
      <c r="X18" s="298"/>
      <c r="Y18" s="370">
        <f t="shared" si="5"/>
        <v>0</v>
      </c>
      <c r="Z18" s="85"/>
      <c r="AA18" s="85"/>
      <c r="AB18" s="241">
        <f t="shared" si="6"/>
        <v>0</v>
      </c>
      <c r="AC18" s="298"/>
      <c r="AD18" s="298"/>
      <c r="AE18" s="370">
        <f t="shared" si="7"/>
        <v>0</v>
      </c>
      <c r="AF18" s="85"/>
      <c r="AG18" s="85"/>
      <c r="AH18" s="241">
        <f t="shared" si="8"/>
        <v>0</v>
      </c>
      <c r="AI18" s="298"/>
      <c r="AJ18" s="298"/>
      <c r="AK18" s="370">
        <f t="shared" si="9"/>
        <v>0</v>
      </c>
      <c r="AL18" s="85"/>
      <c r="AM18" s="85"/>
      <c r="AN18" s="241">
        <f t="shared" si="10"/>
        <v>0</v>
      </c>
      <c r="AO18" s="299">
        <f t="shared" si="11"/>
        <v>0</v>
      </c>
      <c r="AV18" s="1">
        <v>14</v>
      </c>
    </row>
    <row r="19" spans="2:48" ht="24" customHeight="1">
      <c r="B19" s="1387"/>
      <c r="C19" s="1430" t="s">
        <v>150</v>
      </c>
      <c r="D19" s="17" t="s">
        <v>138</v>
      </c>
      <c r="E19" s="290"/>
      <c r="F19" s="290"/>
      <c r="G19" s="367">
        <f t="shared" si="0"/>
        <v>0</v>
      </c>
      <c r="H19" s="83"/>
      <c r="I19" s="83"/>
      <c r="J19" s="291">
        <f t="shared" si="12"/>
        <v>0</v>
      </c>
      <c r="K19" s="290"/>
      <c r="L19" s="290"/>
      <c r="M19" s="367">
        <f t="shared" si="1"/>
        <v>0</v>
      </c>
      <c r="N19" s="83"/>
      <c r="O19" s="83"/>
      <c r="P19" s="291">
        <f t="shared" si="2"/>
        <v>0</v>
      </c>
      <c r="Q19" s="290"/>
      <c r="R19" s="290"/>
      <c r="S19" s="367">
        <f t="shared" si="3"/>
        <v>0</v>
      </c>
      <c r="T19" s="83"/>
      <c r="U19" s="83"/>
      <c r="V19" s="291">
        <f t="shared" si="4"/>
        <v>0</v>
      </c>
      <c r="W19" s="290"/>
      <c r="X19" s="290"/>
      <c r="Y19" s="367">
        <f t="shared" si="5"/>
        <v>0</v>
      </c>
      <c r="Z19" s="83"/>
      <c r="AA19" s="83"/>
      <c r="AB19" s="291">
        <f t="shared" si="6"/>
        <v>0</v>
      </c>
      <c r="AC19" s="290"/>
      <c r="AD19" s="290"/>
      <c r="AE19" s="367">
        <f t="shared" si="7"/>
        <v>0</v>
      </c>
      <c r="AF19" s="83"/>
      <c r="AG19" s="83"/>
      <c r="AH19" s="291">
        <f t="shared" si="8"/>
        <v>0</v>
      </c>
      <c r="AI19" s="290"/>
      <c r="AJ19" s="290"/>
      <c r="AK19" s="367">
        <f t="shared" si="9"/>
        <v>0</v>
      </c>
      <c r="AL19" s="83"/>
      <c r="AM19" s="83"/>
      <c r="AN19" s="291">
        <f t="shared" si="10"/>
        <v>0</v>
      </c>
      <c r="AO19" s="292">
        <f t="shared" si="11"/>
        <v>0</v>
      </c>
      <c r="AV19" s="1">
        <v>15</v>
      </c>
    </row>
    <row r="20" spans="2:48" ht="24" customHeight="1">
      <c r="B20" s="1387"/>
      <c r="C20" s="1431"/>
      <c r="D20" s="17" t="s">
        <v>152</v>
      </c>
      <c r="E20" s="293"/>
      <c r="F20" s="293"/>
      <c r="G20" s="368">
        <f t="shared" si="0"/>
        <v>0</v>
      </c>
      <c r="H20" s="84"/>
      <c r="I20" s="84"/>
      <c r="J20" s="240">
        <f t="shared" si="12"/>
        <v>0</v>
      </c>
      <c r="K20" s="293"/>
      <c r="L20" s="293"/>
      <c r="M20" s="368">
        <f t="shared" si="1"/>
        <v>0</v>
      </c>
      <c r="N20" s="84"/>
      <c r="O20" s="84"/>
      <c r="P20" s="240">
        <f t="shared" si="2"/>
        <v>0</v>
      </c>
      <c r="Q20" s="293"/>
      <c r="R20" s="293"/>
      <c r="S20" s="368">
        <f t="shared" si="3"/>
        <v>0</v>
      </c>
      <c r="T20" s="84"/>
      <c r="U20" s="84"/>
      <c r="V20" s="240">
        <f t="shared" si="4"/>
        <v>0</v>
      </c>
      <c r="W20" s="293"/>
      <c r="X20" s="293"/>
      <c r="Y20" s="368">
        <f t="shared" si="5"/>
        <v>0</v>
      </c>
      <c r="Z20" s="84"/>
      <c r="AA20" s="84"/>
      <c r="AB20" s="240">
        <f t="shared" si="6"/>
        <v>0</v>
      </c>
      <c r="AC20" s="293"/>
      <c r="AD20" s="293"/>
      <c r="AE20" s="368">
        <f t="shared" si="7"/>
        <v>0</v>
      </c>
      <c r="AF20" s="84"/>
      <c r="AG20" s="84"/>
      <c r="AH20" s="240">
        <f t="shared" si="8"/>
        <v>0</v>
      </c>
      <c r="AI20" s="293"/>
      <c r="AJ20" s="293"/>
      <c r="AK20" s="368">
        <f t="shared" si="9"/>
        <v>0</v>
      </c>
      <c r="AL20" s="84"/>
      <c r="AM20" s="84"/>
      <c r="AN20" s="240">
        <f t="shared" si="10"/>
        <v>0</v>
      </c>
      <c r="AO20" s="294">
        <f t="shared" si="11"/>
        <v>0</v>
      </c>
      <c r="AV20" s="1">
        <v>16</v>
      </c>
    </row>
    <row r="21" spans="2:48" ht="24" customHeight="1">
      <c r="B21" s="1387"/>
      <c r="C21" s="1431"/>
      <c r="D21" s="17" t="s">
        <v>153</v>
      </c>
      <c r="E21" s="293"/>
      <c r="F21" s="293"/>
      <c r="G21" s="368">
        <f t="shared" si="0"/>
        <v>0</v>
      </c>
      <c r="H21" s="84"/>
      <c r="I21" s="84"/>
      <c r="J21" s="240">
        <f t="shared" si="12"/>
        <v>0</v>
      </c>
      <c r="K21" s="293"/>
      <c r="L21" s="293"/>
      <c r="M21" s="368">
        <f t="shared" si="1"/>
        <v>0</v>
      </c>
      <c r="N21" s="84"/>
      <c r="O21" s="84"/>
      <c r="P21" s="240">
        <f t="shared" si="2"/>
        <v>0</v>
      </c>
      <c r="Q21" s="293"/>
      <c r="R21" s="293"/>
      <c r="S21" s="368">
        <f t="shared" si="3"/>
        <v>0</v>
      </c>
      <c r="T21" s="84"/>
      <c r="U21" s="84"/>
      <c r="V21" s="240">
        <f t="shared" si="4"/>
        <v>0</v>
      </c>
      <c r="W21" s="293"/>
      <c r="X21" s="293"/>
      <c r="Y21" s="368">
        <f t="shared" si="5"/>
        <v>0</v>
      </c>
      <c r="Z21" s="84"/>
      <c r="AA21" s="84"/>
      <c r="AB21" s="240">
        <f t="shared" si="6"/>
        <v>0</v>
      </c>
      <c r="AC21" s="293"/>
      <c r="AD21" s="293"/>
      <c r="AE21" s="368">
        <f t="shared" si="7"/>
        <v>0</v>
      </c>
      <c r="AF21" s="84"/>
      <c r="AG21" s="84"/>
      <c r="AH21" s="240">
        <f t="shared" si="8"/>
        <v>0</v>
      </c>
      <c r="AI21" s="293"/>
      <c r="AJ21" s="293"/>
      <c r="AK21" s="368">
        <f t="shared" si="9"/>
        <v>0</v>
      </c>
      <c r="AL21" s="84"/>
      <c r="AM21" s="84"/>
      <c r="AN21" s="240">
        <f t="shared" si="10"/>
        <v>0</v>
      </c>
      <c r="AO21" s="294">
        <f t="shared" si="11"/>
        <v>0</v>
      </c>
      <c r="AV21" s="1">
        <v>17</v>
      </c>
    </row>
    <row r="22" spans="2:48" ht="24" customHeight="1" thickBot="1">
      <c r="B22" s="1387"/>
      <c r="C22" s="1432"/>
      <c r="D22" s="80" t="s">
        <v>113</v>
      </c>
      <c r="E22" s="298"/>
      <c r="F22" s="298"/>
      <c r="G22" s="370">
        <f t="shared" si="0"/>
        <v>0</v>
      </c>
      <c r="H22" s="85"/>
      <c r="I22" s="85"/>
      <c r="J22" s="241">
        <f t="shared" si="12"/>
        <v>0</v>
      </c>
      <c r="K22" s="298"/>
      <c r="L22" s="298"/>
      <c r="M22" s="370">
        <f t="shared" si="1"/>
        <v>0</v>
      </c>
      <c r="N22" s="85"/>
      <c r="O22" s="85"/>
      <c r="P22" s="241">
        <f t="shared" si="2"/>
        <v>0</v>
      </c>
      <c r="Q22" s="298"/>
      <c r="R22" s="298"/>
      <c r="S22" s="370">
        <f t="shared" si="3"/>
        <v>0</v>
      </c>
      <c r="T22" s="85"/>
      <c r="U22" s="85"/>
      <c r="V22" s="241">
        <f t="shared" si="4"/>
        <v>0</v>
      </c>
      <c r="W22" s="298"/>
      <c r="X22" s="298"/>
      <c r="Y22" s="370">
        <f t="shared" si="5"/>
        <v>0</v>
      </c>
      <c r="Z22" s="85"/>
      <c r="AA22" s="85"/>
      <c r="AB22" s="241">
        <f t="shared" si="6"/>
        <v>0</v>
      </c>
      <c r="AC22" s="298"/>
      <c r="AD22" s="298"/>
      <c r="AE22" s="370">
        <f t="shared" si="7"/>
        <v>0</v>
      </c>
      <c r="AF22" s="85"/>
      <c r="AG22" s="85"/>
      <c r="AH22" s="241">
        <f t="shared" si="8"/>
        <v>0</v>
      </c>
      <c r="AI22" s="298"/>
      <c r="AJ22" s="298"/>
      <c r="AK22" s="370">
        <f t="shared" si="9"/>
        <v>0</v>
      </c>
      <c r="AL22" s="85"/>
      <c r="AM22" s="85"/>
      <c r="AN22" s="241">
        <f t="shared" si="10"/>
        <v>0</v>
      </c>
      <c r="AO22" s="299">
        <f t="shared" si="11"/>
        <v>0</v>
      </c>
      <c r="AV22" s="1">
        <v>18</v>
      </c>
    </row>
    <row r="23" spans="2:48" ht="24" customHeight="1">
      <c r="B23" s="1387"/>
      <c r="C23" s="1430" t="s">
        <v>151</v>
      </c>
      <c r="D23" s="17" t="s">
        <v>138</v>
      </c>
      <c r="E23" s="290"/>
      <c r="F23" s="290"/>
      <c r="G23" s="367">
        <f t="shared" si="0"/>
        <v>0</v>
      </c>
      <c r="H23" s="83"/>
      <c r="I23" s="83"/>
      <c r="J23" s="291">
        <f t="shared" si="12"/>
        <v>0</v>
      </c>
      <c r="K23" s="290"/>
      <c r="L23" s="290"/>
      <c r="M23" s="367">
        <f t="shared" si="1"/>
        <v>0</v>
      </c>
      <c r="N23" s="83"/>
      <c r="O23" s="83"/>
      <c r="P23" s="291">
        <f t="shared" si="2"/>
        <v>0</v>
      </c>
      <c r="Q23" s="290"/>
      <c r="R23" s="290"/>
      <c r="S23" s="367">
        <f t="shared" si="3"/>
        <v>0</v>
      </c>
      <c r="T23" s="83"/>
      <c r="U23" s="83"/>
      <c r="V23" s="291">
        <f t="shared" si="4"/>
        <v>0</v>
      </c>
      <c r="W23" s="290"/>
      <c r="X23" s="290"/>
      <c r="Y23" s="367">
        <f t="shared" si="5"/>
        <v>0</v>
      </c>
      <c r="Z23" s="83"/>
      <c r="AA23" s="83"/>
      <c r="AB23" s="291">
        <f t="shared" si="6"/>
        <v>0</v>
      </c>
      <c r="AC23" s="290"/>
      <c r="AD23" s="290"/>
      <c r="AE23" s="367">
        <f t="shared" si="7"/>
        <v>0</v>
      </c>
      <c r="AF23" s="83"/>
      <c r="AG23" s="83"/>
      <c r="AH23" s="291">
        <f t="shared" si="8"/>
        <v>0</v>
      </c>
      <c r="AI23" s="290"/>
      <c r="AJ23" s="290"/>
      <c r="AK23" s="367">
        <f t="shared" si="9"/>
        <v>0</v>
      </c>
      <c r="AL23" s="83"/>
      <c r="AM23" s="83"/>
      <c r="AN23" s="291">
        <f t="shared" si="10"/>
        <v>0</v>
      </c>
      <c r="AO23" s="292">
        <f t="shared" si="11"/>
        <v>0</v>
      </c>
      <c r="AP23" s="1">
        <f t="shared" ref="AP23:AP28" si="13">AO23*AP$4</f>
        <v>0</v>
      </c>
      <c r="AQ23" s="1">
        <f t="shared" ref="AQ23:AQ28" si="14">SUM(AR23:AT23)</f>
        <v>0</v>
      </c>
      <c r="AR23" s="1">
        <f t="shared" ref="AR23:AR28" si="15">AP23*AR$4</f>
        <v>0</v>
      </c>
      <c r="AS23" s="1">
        <f t="shared" ref="AS23:AT28" si="16">AR23*AS$4</f>
        <v>0</v>
      </c>
      <c r="AT23" s="1">
        <f t="shared" si="16"/>
        <v>0</v>
      </c>
      <c r="AV23" s="1">
        <v>19</v>
      </c>
    </row>
    <row r="24" spans="2:48" ht="24" customHeight="1">
      <c r="B24" s="1387"/>
      <c r="C24" s="1431"/>
      <c r="D24" s="17" t="s">
        <v>152</v>
      </c>
      <c r="E24" s="293"/>
      <c r="F24" s="293"/>
      <c r="G24" s="368">
        <f t="shared" si="0"/>
        <v>0</v>
      </c>
      <c r="H24" s="84"/>
      <c r="I24" s="84"/>
      <c r="J24" s="240">
        <f t="shared" si="12"/>
        <v>0</v>
      </c>
      <c r="K24" s="293"/>
      <c r="L24" s="293"/>
      <c r="M24" s="368">
        <f t="shared" si="1"/>
        <v>0</v>
      </c>
      <c r="N24" s="84"/>
      <c r="O24" s="84"/>
      <c r="P24" s="240">
        <f t="shared" si="2"/>
        <v>0</v>
      </c>
      <c r="Q24" s="293"/>
      <c r="R24" s="293"/>
      <c r="S24" s="368">
        <f t="shared" si="3"/>
        <v>0</v>
      </c>
      <c r="T24" s="84"/>
      <c r="U24" s="84"/>
      <c r="V24" s="240">
        <f t="shared" si="4"/>
        <v>0</v>
      </c>
      <c r="W24" s="293"/>
      <c r="X24" s="293"/>
      <c r="Y24" s="368">
        <f t="shared" si="5"/>
        <v>0</v>
      </c>
      <c r="Z24" s="84"/>
      <c r="AA24" s="84"/>
      <c r="AB24" s="240">
        <f t="shared" si="6"/>
        <v>0</v>
      </c>
      <c r="AC24" s="293"/>
      <c r="AD24" s="293"/>
      <c r="AE24" s="368">
        <f t="shared" si="7"/>
        <v>0</v>
      </c>
      <c r="AF24" s="84"/>
      <c r="AG24" s="84"/>
      <c r="AH24" s="240">
        <f t="shared" si="8"/>
        <v>0</v>
      </c>
      <c r="AI24" s="293"/>
      <c r="AJ24" s="293"/>
      <c r="AK24" s="368">
        <f t="shared" si="9"/>
        <v>0</v>
      </c>
      <c r="AL24" s="84"/>
      <c r="AM24" s="84"/>
      <c r="AN24" s="240">
        <f t="shared" si="10"/>
        <v>0</v>
      </c>
      <c r="AO24" s="294">
        <f t="shared" si="11"/>
        <v>0</v>
      </c>
      <c r="AP24" s="1">
        <f t="shared" si="13"/>
        <v>0</v>
      </c>
      <c r="AQ24" s="1">
        <f t="shared" si="14"/>
        <v>0</v>
      </c>
      <c r="AR24" s="1">
        <f t="shared" si="15"/>
        <v>0</v>
      </c>
      <c r="AS24" s="1">
        <f t="shared" si="16"/>
        <v>0</v>
      </c>
      <c r="AT24" s="1">
        <f t="shared" si="16"/>
        <v>0</v>
      </c>
      <c r="AV24" s="1">
        <v>20</v>
      </c>
    </row>
    <row r="25" spans="2:48" ht="24" customHeight="1">
      <c r="B25" s="1387"/>
      <c r="C25" s="1431"/>
      <c r="D25" s="17" t="s">
        <v>153</v>
      </c>
      <c r="E25" s="293"/>
      <c r="F25" s="293"/>
      <c r="G25" s="368">
        <f t="shared" si="0"/>
        <v>0</v>
      </c>
      <c r="H25" s="84"/>
      <c r="I25" s="84"/>
      <c r="J25" s="240">
        <f t="shared" si="12"/>
        <v>0</v>
      </c>
      <c r="K25" s="293"/>
      <c r="L25" s="293"/>
      <c r="M25" s="368">
        <f t="shared" si="1"/>
        <v>0</v>
      </c>
      <c r="N25" s="84"/>
      <c r="O25" s="84"/>
      <c r="P25" s="240">
        <f t="shared" si="2"/>
        <v>0</v>
      </c>
      <c r="Q25" s="293"/>
      <c r="R25" s="293"/>
      <c r="S25" s="368">
        <f t="shared" si="3"/>
        <v>0</v>
      </c>
      <c r="T25" s="84"/>
      <c r="U25" s="84"/>
      <c r="V25" s="240">
        <f t="shared" si="4"/>
        <v>0</v>
      </c>
      <c r="W25" s="293"/>
      <c r="X25" s="293"/>
      <c r="Y25" s="368">
        <f t="shared" si="5"/>
        <v>0</v>
      </c>
      <c r="Z25" s="84"/>
      <c r="AA25" s="84"/>
      <c r="AB25" s="240">
        <f t="shared" si="6"/>
        <v>0</v>
      </c>
      <c r="AC25" s="293"/>
      <c r="AD25" s="293"/>
      <c r="AE25" s="368">
        <f t="shared" si="7"/>
        <v>0</v>
      </c>
      <c r="AF25" s="84"/>
      <c r="AG25" s="84"/>
      <c r="AH25" s="240">
        <f t="shared" si="8"/>
        <v>0</v>
      </c>
      <c r="AI25" s="293"/>
      <c r="AJ25" s="293"/>
      <c r="AK25" s="368">
        <f t="shared" si="9"/>
        <v>0</v>
      </c>
      <c r="AL25" s="84"/>
      <c r="AM25" s="84"/>
      <c r="AN25" s="240">
        <f t="shared" si="10"/>
        <v>0</v>
      </c>
      <c r="AO25" s="294">
        <f t="shared" si="11"/>
        <v>0</v>
      </c>
      <c r="AP25" s="1">
        <f t="shared" si="13"/>
        <v>0</v>
      </c>
      <c r="AQ25" s="1">
        <f t="shared" si="14"/>
        <v>0</v>
      </c>
      <c r="AR25" s="1">
        <f t="shared" si="15"/>
        <v>0</v>
      </c>
      <c r="AS25" s="1">
        <f t="shared" si="16"/>
        <v>0</v>
      </c>
      <c r="AT25" s="1">
        <f t="shared" si="16"/>
        <v>0</v>
      </c>
      <c r="AV25" s="1">
        <v>21</v>
      </c>
    </row>
    <row r="26" spans="2:48" ht="24" customHeight="1">
      <c r="B26" s="1387"/>
      <c r="C26" s="1433"/>
      <c r="D26" s="56" t="s">
        <v>154</v>
      </c>
      <c r="E26" s="295"/>
      <c r="F26" s="295"/>
      <c r="G26" s="369">
        <f t="shared" si="0"/>
        <v>0</v>
      </c>
      <c r="H26" s="86"/>
      <c r="I26" s="86"/>
      <c r="J26" s="296">
        <f t="shared" si="12"/>
        <v>0</v>
      </c>
      <c r="K26" s="295"/>
      <c r="L26" s="295"/>
      <c r="M26" s="369">
        <f t="shared" si="1"/>
        <v>0</v>
      </c>
      <c r="N26" s="86"/>
      <c r="O26" s="86"/>
      <c r="P26" s="296">
        <f t="shared" si="2"/>
        <v>0</v>
      </c>
      <c r="Q26" s="295"/>
      <c r="R26" s="295"/>
      <c r="S26" s="369">
        <f t="shared" si="3"/>
        <v>0</v>
      </c>
      <c r="T26" s="86"/>
      <c r="U26" s="86"/>
      <c r="V26" s="296">
        <f t="shared" si="4"/>
        <v>0</v>
      </c>
      <c r="W26" s="295"/>
      <c r="X26" s="295"/>
      <c r="Y26" s="369">
        <f t="shared" si="5"/>
        <v>0</v>
      </c>
      <c r="Z26" s="86"/>
      <c r="AA26" s="86"/>
      <c r="AB26" s="296">
        <f t="shared" si="6"/>
        <v>0</v>
      </c>
      <c r="AC26" s="295"/>
      <c r="AD26" s="295"/>
      <c r="AE26" s="369">
        <f t="shared" si="7"/>
        <v>0</v>
      </c>
      <c r="AF26" s="86"/>
      <c r="AG26" s="86"/>
      <c r="AH26" s="296">
        <f t="shared" si="8"/>
        <v>0</v>
      </c>
      <c r="AI26" s="295"/>
      <c r="AJ26" s="295"/>
      <c r="AK26" s="369">
        <f t="shared" si="9"/>
        <v>0</v>
      </c>
      <c r="AL26" s="86"/>
      <c r="AM26" s="86"/>
      <c r="AN26" s="296">
        <f t="shared" si="10"/>
        <v>0</v>
      </c>
      <c r="AO26" s="297">
        <f t="shared" si="11"/>
        <v>0</v>
      </c>
      <c r="AP26" s="1">
        <f t="shared" si="13"/>
        <v>0</v>
      </c>
      <c r="AQ26" s="1">
        <f t="shared" si="14"/>
        <v>0</v>
      </c>
      <c r="AR26" s="1">
        <f t="shared" si="15"/>
        <v>0</v>
      </c>
      <c r="AS26" s="1">
        <f t="shared" si="16"/>
        <v>0</v>
      </c>
      <c r="AT26" s="1">
        <f t="shared" si="16"/>
        <v>0</v>
      </c>
      <c r="AV26" s="1">
        <v>22</v>
      </c>
    </row>
    <row r="27" spans="2:48" ht="24" customHeight="1">
      <c r="B27" s="1387"/>
      <c r="C27" s="1433"/>
      <c r="D27" s="56" t="s">
        <v>155</v>
      </c>
      <c r="E27" s="295"/>
      <c r="F27" s="295"/>
      <c r="G27" s="369">
        <f t="shared" si="0"/>
        <v>0</v>
      </c>
      <c r="H27" s="86"/>
      <c r="I27" s="86"/>
      <c r="J27" s="296">
        <f t="shared" si="12"/>
        <v>0</v>
      </c>
      <c r="K27" s="295"/>
      <c r="L27" s="295"/>
      <c r="M27" s="369">
        <f t="shared" si="1"/>
        <v>0</v>
      </c>
      <c r="N27" s="86"/>
      <c r="O27" s="86"/>
      <c r="P27" s="296">
        <f t="shared" si="2"/>
        <v>0</v>
      </c>
      <c r="Q27" s="295"/>
      <c r="R27" s="295"/>
      <c r="S27" s="369">
        <f t="shared" si="3"/>
        <v>0</v>
      </c>
      <c r="T27" s="86"/>
      <c r="U27" s="86"/>
      <c r="V27" s="296">
        <f t="shared" si="4"/>
        <v>0</v>
      </c>
      <c r="W27" s="295"/>
      <c r="X27" s="295"/>
      <c r="Y27" s="369">
        <f t="shared" si="5"/>
        <v>0</v>
      </c>
      <c r="Z27" s="86"/>
      <c r="AA27" s="86"/>
      <c r="AB27" s="296">
        <f t="shared" si="6"/>
        <v>0</v>
      </c>
      <c r="AC27" s="295"/>
      <c r="AD27" s="295"/>
      <c r="AE27" s="369">
        <f t="shared" si="7"/>
        <v>0</v>
      </c>
      <c r="AF27" s="86"/>
      <c r="AG27" s="86"/>
      <c r="AH27" s="296">
        <f t="shared" si="8"/>
        <v>0</v>
      </c>
      <c r="AI27" s="295"/>
      <c r="AJ27" s="295"/>
      <c r="AK27" s="369">
        <f t="shared" si="9"/>
        <v>0</v>
      </c>
      <c r="AL27" s="86"/>
      <c r="AM27" s="86"/>
      <c r="AN27" s="296">
        <f t="shared" si="10"/>
        <v>0</v>
      </c>
      <c r="AO27" s="297">
        <f t="shared" si="11"/>
        <v>0</v>
      </c>
      <c r="AP27" s="1">
        <f t="shared" si="13"/>
        <v>0</v>
      </c>
      <c r="AQ27" s="1">
        <f t="shared" si="14"/>
        <v>0</v>
      </c>
      <c r="AR27" s="1">
        <f t="shared" si="15"/>
        <v>0</v>
      </c>
      <c r="AS27" s="1">
        <f t="shared" si="16"/>
        <v>0</v>
      </c>
      <c r="AT27" s="1">
        <f t="shared" si="16"/>
        <v>0</v>
      </c>
      <c r="AV27" s="1">
        <v>23</v>
      </c>
    </row>
    <row r="28" spans="2:48" ht="24" customHeight="1" thickBot="1">
      <c r="B28" s="1388"/>
      <c r="C28" s="1432"/>
      <c r="D28" s="80" t="s">
        <v>113</v>
      </c>
      <c r="E28" s="298"/>
      <c r="F28" s="298"/>
      <c r="G28" s="370">
        <f t="shared" si="0"/>
        <v>0</v>
      </c>
      <c r="H28" s="85"/>
      <c r="I28" s="85"/>
      <c r="J28" s="241">
        <f t="shared" si="12"/>
        <v>0</v>
      </c>
      <c r="K28" s="298"/>
      <c r="L28" s="298"/>
      <c r="M28" s="370">
        <f t="shared" si="1"/>
        <v>0</v>
      </c>
      <c r="N28" s="85"/>
      <c r="O28" s="85"/>
      <c r="P28" s="241">
        <f t="shared" si="2"/>
        <v>0</v>
      </c>
      <c r="Q28" s="298"/>
      <c r="R28" s="298"/>
      <c r="S28" s="370">
        <f t="shared" si="3"/>
        <v>0</v>
      </c>
      <c r="T28" s="85"/>
      <c r="U28" s="85"/>
      <c r="V28" s="241">
        <f t="shared" si="4"/>
        <v>0</v>
      </c>
      <c r="W28" s="298"/>
      <c r="X28" s="298"/>
      <c r="Y28" s="370">
        <f t="shared" si="5"/>
        <v>0</v>
      </c>
      <c r="Z28" s="85"/>
      <c r="AA28" s="85"/>
      <c r="AB28" s="241">
        <f t="shared" si="6"/>
        <v>0</v>
      </c>
      <c r="AC28" s="298"/>
      <c r="AD28" s="298"/>
      <c r="AE28" s="370">
        <f t="shared" si="7"/>
        <v>0</v>
      </c>
      <c r="AF28" s="85"/>
      <c r="AG28" s="85"/>
      <c r="AH28" s="241">
        <f t="shared" si="8"/>
        <v>0</v>
      </c>
      <c r="AI28" s="298"/>
      <c r="AJ28" s="298"/>
      <c r="AK28" s="370">
        <f t="shared" si="9"/>
        <v>0</v>
      </c>
      <c r="AL28" s="85"/>
      <c r="AM28" s="85"/>
      <c r="AN28" s="241">
        <f t="shared" si="10"/>
        <v>0</v>
      </c>
      <c r="AO28" s="299">
        <f t="shared" si="11"/>
        <v>0</v>
      </c>
      <c r="AP28" s="1">
        <f t="shared" si="13"/>
        <v>0</v>
      </c>
      <c r="AQ28" s="1">
        <f t="shared" si="14"/>
        <v>0</v>
      </c>
      <c r="AR28" s="1">
        <f t="shared" si="15"/>
        <v>0</v>
      </c>
      <c r="AS28" s="1">
        <f t="shared" si="16"/>
        <v>0</v>
      </c>
      <c r="AT28" s="1">
        <f t="shared" si="16"/>
        <v>0</v>
      </c>
      <c r="AV28" s="1">
        <v>24</v>
      </c>
    </row>
    <row r="29" spans="2:48" ht="24" customHeight="1">
      <c r="B29" s="1195" t="s">
        <v>156</v>
      </c>
      <c r="C29" s="1430" t="s">
        <v>31</v>
      </c>
      <c r="D29" s="81" t="s">
        <v>139</v>
      </c>
      <c r="E29" s="290"/>
      <c r="F29" s="290"/>
      <c r="G29" s="367">
        <f t="shared" si="0"/>
        <v>0</v>
      </c>
      <c r="H29" s="83"/>
      <c r="I29" s="83"/>
      <c r="J29" s="291">
        <f t="shared" si="12"/>
        <v>0</v>
      </c>
      <c r="K29" s="290"/>
      <c r="L29" s="290"/>
      <c r="M29" s="367">
        <f t="shared" si="1"/>
        <v>0</v>
      </c>
      <c r="N29" s="83"/>
      <c r="O29" s="83"/>
      <c r="P29" s="291">
        <f t="shared" si="2"/>
        <v>0</v>
      </c>
      <c r="Q29" s="290"/>
      <c r="R29" s="290"/>
      <c r="S29" s="367">
        <f t="shared" si="3"/>
        <v>0</v>
      </c>
      <c r="T29" s="83"/>
      <c r="U29" s="83"/>
      <c r="V29" s="291">
        <f t="shared" si="4"/>
        <v>0</v>
      </c>
      <c r="W29" s="290"/>
      <c r="X29" s="290"/>
      <c r="Y29" s="367">
        <f t="shared" si="5"/>
        <v>0</v>
      </c>
      <c r="Z29" s="83"/>
      <c r="AA29" s="83"/>
      <c r="AB29" s="291">
        <f t="shared" si="6"/>
        <v>0</v>
      </c>
      <c r="AC29" s="290"/>
      <c r="AD29" s="290"/>
      <c r="AE29" s="367">
        <f t="shared" si="7"/>
        <v>0</v>
      </c>
      <c r="AF29" s="83"/>
      <c r="AG29" s="83"/>
      <c r="AH29" s="291">
        <f t="shared" si="8"/>
        <v>0</v>
      </c>
      <c r="AI29" s="290"/>
      <c r="AJ29" s="290"/>
      <c r="AK29" s="367">
        <f t="shared" si="9"/>
        <v>0</v>
      </c>
      <c r="AL29" s="83"/>
      <c r="AM29" s="83"/>
      <c r="AN29" s="291">
        <f t="shared" si="10"/>
        <v>0</v>
      </c>
      <c r="AO29" s="292">
        <f t="shared" si="11"/>
        <v>0</v>
      </c>
    </row>
    <row r="30" spans="2:48" ht="24" customHeight="1">
      <c r="B30" s="1387"/>
      <c r="C30" s="1431"/>
      <c r="D30" s="17" t="s">
        <v>138</v>
      </c>
      <c r="E30" s="293"/>
      <c r="F30" s="293"/>
      <c r="G30" s="368">
        <f t="shared" si="0"/>
        <v>0</v>
      </c>
      <c r="H30" s="84"/>
      <c r="I30" s="84"/>
      <c r="J30" s="240">
        <f t="shared" si="12"/>
        <v>0</v>
      </c>
      <c r="K30" s="293"/>
      <c r="L30" s="293"/>
      <c r="M30" s="368">
        <f t="shared" si="1"/>
        <v>0</v>
      </c>
      <c r="N30" s="84"/>
      <c r="O30" s="84"/>
      <c r="P30" s="240">
        <f t="shared" si="2"/>
        <v>0</v>
      </c>
      <c r="Q30" s="293"/>
      <c r="R30" s="293"/>
      <c r="S30" s="368">
        <f t="shared" si="3"/>
        <v>0</v>
      </c>
      <c r="T30" s="84"/>
      <c r="U30" s="84"/>
      <c r="V30" s="240">
        <f t="shared" si="4"/>
        <v>0</v>
      </c>
      <c r="W30" s="293"/>
      <c r="X30" s="293"/>
      <c r="Y30" s="368">
        <f t="shared" si="5"/>
        <v>0</v>
      </c>
      <c r="Z30" s="84"/>
      <c r="AA30" s="84"/>
      <c r="AB30" s="240">
        <f t="shared" si="6"/>
        <v>0</v>
      </c>
      <c r="AC30" s="293"/>
      <c r="AD30" s="293"/>
      <c r="AE30" s="368">
        <f t="shared" si="7"/>
        <v>0</v>
      </c>
      <c r="AF30" s="84"/>
      <c r="AG30" s="84"/>
      <c r="AH30" s="240">
        <f t="shared" si="8"/>
        <v>0</v>
      </c>
      <c r="AI30" s="293"/>
      <c r="AJ30" s="293"/>
      <c r="AK30" s="368">
        <f t="shared" si="9"/>
        <v>0</v>
      </c>
      <c r="AL30" s="84"/>
      <c r="AM30" s="84"/>
      <c r="AN30" s="240">
        <f t="shared" si="10"/>
        <v>0</v>
      </c>
      <c r="AO30" s="294">
        <f t="shared" si="11"/>
        <v>0</v>
      </c>
    </row>
    <row r="31" spans="2:48" ht="24" customHeight="1">
      <c r="B31" s="1387"/>
      <c r="C31" s="1431"/>
      <c r="D31" s="17" t="s">
        <v>152</v>
      </c>
      <c r="E31" s="293"/>
      <c r="F31" s="293"/>
      <c r="G31" s="368">
        <f t="shared" si="0"/>
        <v>0</v>
      </c>
      <c r="H31" s="84"/>
      <c r="I31" s="84"/>
      <c r="J31" s="240">
        <f t="shared" si="12"/>
        <v>0</v>
      </c>
      <c r="K31" s="293"/>
      <c r="L31" s="293"/>
      <c r="M31" s="368">
        <f t="shared" si="1"/>
        <v>0</v>
      </c>
      <c r="N31" s="84"/>
      <c r="O31" s="84"/>
      <c r="P31" s="240">
        <f t="shared" si="2"/>
        <v>0</v>
      </c>
      <c r="Q31" s="293"/>
      <c r="R31" s="293"/>
      <c r="S31" s="368">
        <f t="shared" si="3"/>
        <v>0</v>
      </c>
      <c r="T31" s="84"/>
      <c r="U31" s="84"/>
      <c r="V31" s="240">
        <f t="shared" si="4"/>
        <v>0</v>
      </c>
      <c r="W31" s="293"/>
      <c r="X31" s="293"/>
      <c r="Y31" s="368">
        <f t="shared" si="5"/>
        <v>0</v>
      </c>
      <c r="Z31" s="84"/>
      <c r="AA31" s="84"/>
      <c r="AB31" s="240">
        <f t="shared" si="6"/>
        <v>0</v>
      </c>
      <c r="AC31" s="293"/>
      <c r="AD31" s="293"/>
      <c r="AE31" s="368">
        <f t="shared" si="7"/>
        <v>0</v>
      </c>
      <c r="AF31" s="84"/>
      <c r="AG31" s="84"/>
      <c r="AH31" s="240">
        <f t="shared" si="8"/>
        <v>0</v>
      </c>
      <c r="AI31" s="293"/>
      <c r="AJ31" s="293"/>
      <c r="AK31" s="368">
        <f t="shared" si="9"/>
        <v>0</v>
      </c>
      <c r="AL31" s="84"/>
      <c r="AM31" s="84"/>
      <c r="AN31" s="240">
        <f t="shared" si="10"/>
        <v>0</v>
      </c>
      <c r="AO31" s="294">
        <f t="shared" si="11"/>
        <v>0</v>
      </c>
    </row>
    <row r="32" spans="2:48" ht="24" customHeight="1">
      <c r="B32" s="1387"/>
      <c r="C32" s="1431"/>
      <c r="D32" s="17" t="s">
        <v>153</v>
      </c>
      <c r="E32" s="293"/>
      <c r="F32" s="293"/>
      <c r="G32" s="368">
        <f t="shared" si="0"/>
        <v>0</v>
      </c>
      <c r="H32" s="84"/>
      <c r="I32" s="84"/>
      <c r="J32" s="240">
        <f t="shared" si="12"/>
        <v>0</v>
      </c>
      <c r="K32" s="293"/>
      <c r="L32" s="293"/>
      <c r="M32" s="368">
        <f t="shared" si="1"/>
        <v>0</v>
      </c>
      <c r="N32" s="84"/>
      <c r="O32" s="84"/>
      <c r="P32" s="240">
        <f t="shared" si="2"/>
        <v>0</v>
      </c>
      <c r="Q32" s="293"/>
      <c r="R32" s="293"/>
      <c r="S32" s="368">
        <f t="shared" si="3"/>
        <v>0</v>
      </c>
      <c r="T32" s="84"/>
      <c r="U32" s="84"/>
      <c r="V32" s="240">
        <f t="shared" si="4"/>
        <v>0</v>
      </c>
      <c r="W32" s="293"/>
      <c r="X32" s="293"/>
      <c r="Y32" s="368">
        <f t="shared" si="5"/>
        <v>0</v>
      </c>
      <c r="Z32" s="84"/>
      <c r="AA32" s="84"/>
      <c r="AB32" s="240">
        <f t="shared" si="6"/>
        <v>0</v>
      </c>
      <c r="AC32" s="293"/>
      <c r="AD32" s="293"/>
      <c r="AE32" s="368">
        <f t="shared" si="7"/>
        <v>0</v>
      </c>
      <c r="AF32" s="84"/>
      <c r="AG32" s="84"/>
      <c r="AH32" s="240">
        <f t="shared" si="8"/>
        <v>0</v>
      </c>
      <c r="AI32" s="293"/>
      <c r="AJ32" s="293"/>
      <c r="AK32" s="368">
        <f t="shared" si="9"/>
        <v>0</v>
      </c>
      <c r="AL32" s="84"/>
      <c r="AM32" s="84"/>
      <c r="AN32" s="240">
        <f t="shared" si="10"/>
        <v>0</v>
      </c>
      <c r="AO32" s="294">
        <f t="shared" si="11"/>
        <v>0</v>
      </c>
    </row>
    <row r="33" spans="2:46" ht="24" customHeight="1">
      <c r="B33" s="1387"/>
      <c r="C33" s="1433"/>
      <c r="D33" s="56" t="s">
        <v>154</v>
      </c>
      <c r="E33" s="295"/>
      <c r="F33" s="295"/>
      <c r="G33" s="369">
        <f t="shared" si="0"/>
        <v>0</v>
      </c>
      <c r="H33" s="86"/>
      <c r="I33" s="86"/>
      <c r="J33" s="296">
        <f t="shared" si="12"/>
        <v>0</v>
      </c>
      <c r="K33" s="295"/>
      <c r="L33" s="295"/>
      <c r="M33" s="369">
        <f t="shared" si="1"/>
        <v>0</v>
      </c>
      <c r="N33" s="86"/>
      <c r="O33" s="86"/>
      <c r="P33" s="296">
        <f t="shared" si="2"/>
        <v>0</v>
      </c>
      <c r="Q33" s="295"/>
      <c r="R33" s="295"/>
      <c r="S33" s="369">
        <f t="shared" si="3"/>
        <v>0</v>
      </c>
      <c r="T33" s="86"/>
      <c r="U33" s="86"/>
      <c r="V33" s="296">
        <f t="shared" si="4"/>
        <v>0</v>
      </c>
      <c r="W33" s="295"/>
      <c r="X33" s="295"/>
      <c r="Y33" s="369">
        <f t="shared" si="5"/>
        <v>0</v>
      </c>
      <c r="Z33" s="86"/>
      <c r="AA33" s="86"/>
      <c r="AB33" s="296">
        <f t="shared" si="6"/>
        <v>0</v>
      </c>
      <c r="AC33" s="295"/>
      <c r="AD33" s="295"/>
      <c r="AE33" s="369">
        <f t="shared" si="7"/>
        <v>0</v>
      </c>
      <c r="AF33" s="86"/>
      <c r="AG33" s="86"/>
      <c r="AH33" s="296">
        <f t="shared" si="8"/>
        <v>0</v>
      </c>
      <c r="AI33" s="295"/>
      <c r="AJ33" s="295"/>
      <c r="AK33" s="369">
        <f t="shared" si="9"/>
        <v>0</v>
      </c>
      <c r="AL33" s="86"/>
      <c r="AM33" s="86"/>
      <c r="AN33" s="296">
        <f t="shared" si="10"/>
        <v>0</v>
      </c>
      <c r="AO33" s="297">
        <f t="shared" si="11"/>
        <v>0</v>
      </c>
    </row>
    <row r="34" spans="2:46" ht="24" customHeight="1" thickBot="1">
      <c r="B34" s="1387"/>
      <c r="C34" s="1432"/>
      <c r="D34" s="80" t="s">
        <v>113</v>
      </c>
      <c r="E34" s="298"/>
      <c r="F34" s="298"/>
      <c r="G34" s="370">
        <f t="shared" si="0"/>
        <v>0</v>
      </c>
      <c r="H34" s="85"/>
      <c r="I34" s="85"/>
      <c r="J34" s="241">
        <f t="shared" si="12"/>
        <v>0</v>
      </c>
      <c r="K34" s="298"/>
      <c r="L34" s="298"/>
      <c r="M34" s="370">
        <f t="shared" si="1"/>
        <v>0</v>
      </c>
      <c r="N34" s="85"/>
      <c r="O34" s="85"/>
      <c r="P34" s="241">
        <f t="shared" si="2"/>
        <v>0</v>
      </c>
      <c r="Q34" s="298"/>
      <c r="R34" s="298"/>
      <c r="S34" s="370">
        <f t="shared" si="3"/>
        <v>0</v>
      </c>
      <c r="T34" s="85"/>
      <c r="U34" s="85"/>
      <c r="V34" s="241">
        <f t="shared" si="4"/>
        <v>0</v>
      </c>
      <c r="W34" s="298"/>
      <c r="X34" s="298"/>
      <c r="Y34" s="370">
        <f t="shared" si="5"/>
        <v>0</v>
      </c>
      <c r="Z34" s="85"/>
      <c r="AA34" s="85"/>
      <c r="AB34" s="241">
        <f t="shared" si="6"/>
        <v>0</v>
      </c>
      <c r="AC34" s="298"/>
      <c r="AD34" s="298"/>
      <c r="AE34" s="370">
        <f t="shared" si="7"/>
        <v>0</v>
      </c>
      <c r="AF34" s="85"/>
      <c r="AG34" s="85"/>
      <c r="AH34" s="241">
        <f t="shared" si="8"/>
        <v>0</v>
      </c>
      <c r="AI34" s="298"/>
      <c r="AJ34" s="298"/>
      <c r="AK34" s="370">
        <f t="shared" si="9"/>
        <v>0</v>
      </c>
      <c r="AL34" s="85"/>
      <c r="AM34" s="85"/>
      <c r="AN34" s="241">
        <f t="shared" si="10"/>
        <v>0</v>
      </c>
      <c r="AO34" s="299">
        <f t="shared" si="11"/>
        <v>0</v>
      </c>
    </row>
    <row r="35" spans="2:46" ht="24" customHeight="1">
      <c r="B35" s="1387"/>
      <c r="C35" s="1430" t="s">
        <v>149</v>
      </c>
      <c r="D35" s="17" t="s">
        <v>138</v>
      </c>
      <c r="E35" s="290"/>
      <c r="F35" s="290"/>
      <c r="G35" s="367">
        <f t="shared" si="0"/>
        <v>0</v>
      </c>
      <c r="H35" s="83"/>
      <c r="I35" s="83"/>
      <c r="J35" s="291">
        <f t="shared" si="12"/>
        <v>0</v>
      </c>
      <c r="K35" s="290"/>
      <c r="L35" s="290"/>
      <c r="M35" s="367">
        <f t="shared" si="1"/>
        <v>0</v>
      </c>
      <c r="N35" s="83"/>
      <c r="O35" s="83"/>
      <c r="P35" s="291">
        <f t="shared" si="2"/>
        <v>0</v>
      </c>
      <c r="Q35" s="290"/>
      <c r="R35" s="290"/>
      <c r="S35" s="367">
        <f t="shared" si="3"/>
        <v>0</v>
      </c>
      <c r="T35" s="83"/>
      <c r="U35" s="83"/>
      <c r="V35" s="291">
        <f t="shared" si="4"/>
        <v>0</v>
      </c>
      <c r="W35" s="290"/>
      <c r="X35" s="290"/>
      <c r="Y35" s="367">
        <f t="shared" si="5"/>
        <v>0</v>
      </c>
      <c r="Z35" s="83"/>
      <c r="AA35" s="83"/>
      <c r="AB35" s="291">
        <f t="shared" si="6"/>
        <v>0</v>
      </c>
      <c r="AC35" s="290"/>
      <c r="AD35" s="290"/>
      <c r="AE35" s="367">
        <f t="shared" si="7"/>
        <v>0</v>
      </c>
      <c r="AF35" s="83"/>
      <c r="AG35" s="83"/>
      <c r="AH35" s="291">
        <f t="shared" si="8"/>
        <v>0</v>
      </c>
      <c r="AI35" s="290"/>
      <c r="AJ35" s="290"/>
      <c r="AK35" s="367">
        <f t="shared" si="9"/>
        <v>0</v>
      </c>
      <c r="AL35" s="83"/>
      <c r="AM35" s="83"/>
      <c r="AN35" s="291">
        <f t="shared" si="10"/>
        <v>0</v>
      </c>
      <c r="AO35" s="292">
        <f t="shared" si="11"/>
        <v>0</v>
      </c>
    </row>
    <row r="36" spans="2:46" ht="24" customHeight="1">
      <c r="B36" s="1387"/>
      <c r="C36" s="1431"/>
      <c r="D36" s="17" t="s">
        <v>152</v>
      </c>
      <c r="E36" s="293"/>
      <c r="F36" s="293"/>
      <c r="G36" s="368">
        <f t="shared" si="0"/>
        <v>0</v>
      </c>
      <c r="H36" s="84"/>
      <c r="I36" s="84"/>
      <c r="J36" s="240">
        <f t="shared" si="12"/>
        <v>0</v>
      </c>
      <c r="K36" s="293"/>
      <c r="L36" s="293"/>
      <c r="M36" s="368">
        <f t="shared" si="1"/>
        <v>0</v>
      </c>
      <c r="N36" s="84"/>
      <c r="O36" s="84"/>
      <c r="P36" s="240">
        <f t="shared" si="2"/>
        <v>0</v>
      </c>
      <c r="Q36" s="293"/>
      <c r="R36" s="293"/>
      <c r="S36" s="368">
        <f t="shared" si="3"/>
        <v>0</v>
      </c>
      <c r="T36" s="84"/>
      <c r="U36" s="84"/>
      <c r="V36" s="240">
        <f t="shared" si="4"/>
        <v>0</v>
      </c>
      <c r="W36" s="293"/>
      <c r="X36" s="293"/>
      <c r="Y36" s="368">
        <f t="shared" si="5"/>
        <v>0</v>
      </c>
      <c r="Z36" s="84"/>
      <c r="AA36" s="84"/>
      <c r="AB36" s="240">
        <f t="shared" si="6"/>
        <v>0</v>
      </c>
      <c r="AC36" s="293"/>
      <c r="AD36" s="293"/>
      <c r="AE36" s="368">
        <f t="shared" si="7"/>
        <v>0</v>
      </c>
      <c r="AF36" s="84"/>
      <c r="AG36" s="84"/>
      <c r="AH36" s="240">
        <f t="shared" si="8"/>
        <v>0</v>
      </c>
      <c r="AI36" s="293"/>
      <c r="AJ36" s="293"/>
      <c r="AK36" s="368">
        <f t="shared" si="9"/>
        <v>0</v>
      </c>
      <c r="AL36" s="84"/>
      <c r="AM36" s="84"/>
      <c r="AN36" s="240">
        <f t="shared" si="10"/>
        <v>0</v>
      </c>
      <c r="AO36" s="294">
        <f t="shared" si="11"/>
        <v>0</v>
      </c>
    </row>
    <row r="37" spans="2:46" ht="24" customHeight="1">
      <c r="B37" s="1387"/>
      <c r="C37" s="1431"/>
      <c r="D37" s="17" t="s">
        <v>153</v>
      </c>
      <c r="E37" s="293"/>
      <c r="F37" s="293"/>
      <c r="G37" s="368">
        <f t="shared" si="0"/>
        <v>0</v>
      </c>
      <c r="H37" s="84"/>
      <c r="I37" s="84"/>
      <c r="J37" s="240">
        <f t="shared" si="12"/>
        <v>0</v>
      </c>
      <c r="K37" s="293"/>
      <c r="L37" s="293"/>
      <c r="M37" s="368">
        <f t="shared" si="1"/>
        <v>0</v>
      </c>
      <c r="N37" s="84"/>
      <c r="O37" s="84"/>
      <c r="P37" s="240">
        <f t="shared" si="2"/>
        <v>0</v>
      </c>
      <c r="Q37" s="293"/>
      <c r="R37" s="293"/>
      <c r="S37" s="368">
        <f t="shared" si="3"/>
        <v>0</v>
      </c>
      <c r="T37" s="84"/>
      <c r="U37" s="84"/>
      <c r="V37" s="240">
        <f t="shared" si="4"/>
        <v>0</v>
      </c>
      <c r="W37" s="293"/>
      <c r="X37" s="293"/>
      <c r="Y37" s="368">
        <f t="shared" si="5"/>
        <v>0</v>
      </c>
      <c r="Z37" s="84"/>
      <c r="AA37" s="84"/>
      <c r="AB37" s="240">
        <f t="shared" si="6"/>
        <v>0</v>
      </c>
      <c r="AC37" s="293"/>
      <c r="AD37" s="293"/>
      <c r="AE37" s="368">
        <f t="shared" si="7"/>
        <v>0</v>
      </c>
      <c r="AF37" s="84"/>
      <c r="AG37" s="84"/>
      <c r="AH37" s="240">
        <f t="shared" si="8"/>
        <v>0</v>
      </c>
      <c r="AI37" s="293"/>
      <c r="AJ37" s="293"/>
      <c r="AK37" s="368">
        <f t="shared" si="9"/>
        <v>0</v>
      </c>
      <c r="AL37" s="84"/>
      <c r="AM37" s="84"/>
      <c r="AN37" s="240">
        <f t="shared" si="10"/>
        <v>0</v>
      </c>
      <c r="AO37" s="294">
        <f t="shared" si="11"/>
        <v>0</v>
      </c>
    </row>
    <row r="38" spans="2:46" ht="24" customHeight="1" thickBot="1">
      <c r="B38" s="1387"/>
      <c r="C38" s="1432"/>
      <c r="D38" s="80" t="s">
        <v>113</v>
      </c>
      <c r="E38" s="298"/>
      <c r="F38" s="298"/>
      <c r="G38" s="370">
        <f t="shared" si="0"/>
        <v>0</v>
      </c>
      <c r="H38" s="85"/>
      <c r="I38" s="85"/>
      <c r="J38" s="241">
        <f t="shared" si="12"/>
        <v>0</v>
      </c>
      <c r="K38" s="298"/>
      <c r="L38" s="298"/>
      <c r="M38" s="370">
        <f t="shared" si="1"/>
        <v>0</v>
      </c>
      <c r="N38" s="85"/>
      <c r="O38" s="85"/>
      <c r="P38" s="241">
        <f t="shared" si="2"/>
        <v>0</v>
      </c>
      <c r="Q38" s="298"/>
      <c r="R38" s="298"/>
      <c r="S38" s="370">
        <f t="shared" si="3"/>
        <v>0</v>
      </c>
      <c r="T38" s="85"/>
      <c r="U38" s="85"/>
      <c r="V38" s="241">
        <f t="shared" si="4"/>
        <v>0</v>
      </c>
      <c r="W38" s="298"/>
      <c r="X38" s="298"/>
      <c r="Y38" s="370">
        <f t="shared" si="5"/>
        <v>0</v>
      </c>
      <c r="Z38" s="85"/>
      <c r="AA38" s="85"/>
      <c r="AB38" s="241">
        <f t="shared" si="6"/>
        <v>0</v>
      </c>
      <c r="AC38" s="298"/>
      <c r="AD38" s="298"/>
      <c r="AE38" s="370">
        <f t="shared" si="7"/>
        <v>0</v>
      </c>
      <c r="AF38" s="85"/>
      <c r="AG38" s="85"/>
      <c r="AH38" s="241">
        <f t="shared" si="8"/>
        <v>0</v>
      </c>
      <c r="AI38" s="298"/>
      <c r="AJ38" s="298"/>
      <c r="AK38" s="370">
        <f t="shared" si="9"/>
        <v>0</v>
      </c>
      <c r="AL38" s="85"/>
      <c r="AM38" s="85"/>
      <c r="AN38" s="241">
        <f t="shared" si="10"/>
        <v>0</v>
      </c>
      <c r="AO38" s="299">
        <f t="shared" si="11"/>
        <v>0</v>
      </c>
    </row>
    <row r="39" spans="2:46" ht="24" customHeight="1">
      <c r="B39" s="1387"/>
      <c r="C39" s="1430" t="s">
        <v>18</v>
      </c>
      <c r="D39" s="17" t="s">
        <v>138</v>
      </c>
      <c r="E39" s="290"/>
      <c r="F39" s="290"/>
      <c r="G39" s="367">
        <f t="shared" si="0"/>
        <v>0</v>
      </c>
      <c r="H39" s="83"/>
      <c r="I39" s="83"/>
      <c r="J39" s="291">
        <f t="shared" si="12"/>
        <v>0</v>
      </c>
      <c r="K39" s="290"/>
      <c r="L39" s="290"/>
      <c r="M39" s="367">
        <f t="shared" si="1"/>
        <v>0</v>
      </c>
      <c r="N39" s="83"/>
      <c r="O39" s="83"/>
      <c r="P39" s="291">
        <f t="shared" si="2"/>
        <v>0</v>
      </c>
      <c r="Q39" s="290"/>
      <c r="R39" s="290"/>
      <c r="S39" s="367">
        <f t="shared" si="3"/>
        <v>0</v>
      </c>
      <c r="T39" s="83"/>
      <c r="U39" s="83"/>
      <c r="V39" s="291">
        <f t="shared" si="4"/>
        <v>0</v>
      </c>
      <c r="W39" s="290"/>
      <c r="X39" s="290"/>
      <c r="Y39" s="367">
        <f t="shared" si="5"/>
        <v>0</v>
      </c>
      <c r="Z39" s="83"/>
      <c r="AA39" s="83"/>
      <c r="AB39" s="291">
        <f t="shared" si="6"/>
        <v>0</v>
      </c>
      <c r="AC39" s="290"/>
      <c r="AD39" s="290"/>
      <c r="AE39" s="367">
        <f t="shared" si="7"/>
        <v>0</v>
      </c>
      <c r="AF39" s="83"/>
      <c r="AG39" s="83"/>
      <c r="AH39" s="291">
        <f t="shared" si="8"/>
        <v>0</v>
      </c>
      <c r="AI39" s="290"/>
      <c r="AJ39" s="290"/>
      <c r="AK39" s="367">
        <f t="shared" si="9"/>
        <v>0</v>
      </c>
      <c r="AL39" s="83"/>
      <c r="AM39" s="83"/>
      <c r="AN39" s="291">
        <f t="shared" si="10"/>
        <v>0</v>
      </c>
      <c r="AO39" s="292">
        <f t="shared" si="11"/>
        <v>0</v>
      </c>
    </row>
    <row r="40" spans="2:46" ht="24" customHeight="1">
      <c r="B40" s="1387"/>
      <c r="C40" s="1431"/>
      <c r="D40" s="17" t="s">
        <v>152</v>
      </c>
      <c r="E40" s="293"/>
      <c r="F40" s="293"/>
      <c r="G40" s="368">
        <f t="shared" si="0"/>
        <v>0</v>
      </c>
      <c r="H40" s="84"/>
      <c r="I40" s="84"/>
      <c r="J40" s="240">
        <f t="shared" si="12"/>
        <v>0</v>
      </c>
      <c r="K40" s="293"/>
      <c r="L40" s="293"/>
      <c r="M40" s="368">
        <f t="shared" si="1"/>
        <v>0</v>
      </c>
      <c r="N40" s="84"/>
      <c r="O40" s="84"/>
      <c r="P40" s="240">
        <f t="shared" si="2"/>
        <v>0</v>
      </c>
      <c r="Q40" s="293"/>
      <c r="R40" s="293"/>
      <c r="S40" s="368">
        <f t="shared" si="3"/>
        <v>0</v>
      </c>
      <c r="T40" s="84"/>
      <c r="U40" s="84"/>
      <c r="V40" s="240">
        <f t="shared" si="4"/>
        <v>0</v>
      </c>
      <c r="W40" s="293"/>
      <c r="X40" s="293"/>
      <c r="Y40" s="368">
        <f t="shared" si="5"/>
        <v>0</v>
      </c>
      <c r="Z40" s="84"/>
      <c r="AA40" s="84"/>
      <c r="AB40" s="240">
        <f t="shared" si="6"/>
        <v>0</v>
      </c>
      <c r="AC40" s="293"/>
      <c r="AD40" s="293"/>
      <c r="AE40" s="368">
        <f t="shared" si="7"/>
        <v>0</v>
      </c>
      <c r="AF40" s="84"/>
      <c r="AG40" s="84"/>
      <c r="AH40" s="240">
        <f t="shared" si="8"/>
        <v>0</v>
      </c>
      <c r="AI40" s="293"/>
      <c r="AJ40" s="293"/>
      <c r="AK40" s="368">
        <f t="shared" si="9"/>
        <v>0</v>
      </c>
      <c r="AL40" s="84"/>
      <c r="AM40" s="84"/>
      <c r="AN40" s="240">
        <f t="shared" si="10"/>
        <v>0</v>
      </c>
      <c r="AO40" s="294">
        <f t="shared" si="11"/>
        <v>0</v>
      </c>
    </row>
    <row r="41" spans="2:46" ht="24" customHeight="1">
      <c r="B41" s="1387"/>
      <c r="C41" s="1431"/>
      <c r="D41" s="17" t="s">
        <v>153</v>
      </c>
      <c r="E41" s="293"/>
      <c r="F41" s="293"/>
      <c r="G41" s="368">
        <f t="shared" si="0"/>
        <v>0</v>
      </c>
      <c r="H41" s="84"/>
      <c r="I41" s="84"/>
      <c r="J41" s="240">
        <f t="shared" si="12"/>
        <v>0</v>
      </c>
      <c r="K41" s="293"/>
      <c r="L41" s="293"/>
      <c r="M41" s="368">
        <f t="shared" si="1"/>
        <v>0</v>
      </c>
      <c r="N41" s="84"/>
      <c r="O41" s="84"/>
      <c r="P41" s="240">
        <f t="shared" si="2"/>
        <v>0</v>
      </c>
      <c r="Q41" s="293"/>
      <c r="R41" s="293"/>
      <c r="S41" s="368">
        <f t="shared" si="3"/>
        <v>0</v>
      </c>
      <c r="T41" s="84"/>
      <c r="U41" s="84"/>
      <c r="V41" s="240">
        <f t="shared" si="4"/>
        <v>0</v>
      </c>
      <c r="W41" s="293"/>
      <c r="X41" s="293"/>
      <c r="Y41" s="368">
        <f t="shared" si="5"/>
        <v>0</v>
      </c>
      <c r="Z41" s="84"/>
      <c r="AA41" s="84"/>
      <c r="AB41" s="240">
        <f t="shared" si="6"/>
        <v>0</v>
      </c>
      <c r="AC41" s="293"/>
      <c r="AD41" s="293"/>
      <c r="AE41" s="368">
        <f t="shared" si="7"/>
        <v>0</v>
      </c>
      <c r="AF41" s="84"/>
      <c r="AG41" s="84"/>
      <c r="AH41" s="240">
        <f t="shared" si="8"/>
        <v>0</v>
      </c>
      <c r="AI41" s="293"/>
      <c r="AJ41" s="293"/>
      <c r="AK41" s="368">
        <f t="shared" si="9"/>
        <v>0</v>
      </c>
      <c r="AL41" s="84"/>
      <c r="AM41" s="84"/>
      <c r="AN41" s="240">
        <f t="shared" si="10"/>
        <v>0</v>
      </c>
      <c r="AO41" s="294">
        <f t="shared" si="11"/>
        <v>0</v>
      </c>
    </row>
    <row r="42" spans="2:46" ht="24" customHeight="1" thickBot="1">
      <c r="B42" s="1387"/>
      <c r="C42" s="1432"/>
      <c r="D42" s="80" t="s">
        <v>113</v>
      </c>
      <c r="E42" s="298"/>
      <c r="F42" s="298"/>
      <c r="G42" s="370">
        <f t="shared" si="0"/>
        <v>0</v>
      </c>
      <c r="H42" s="85"/>
      <c r="I42" s="85"/>
      <c r="J42" s="241">
        <f t="shared" si="12"/>
        <v>0</v>
      </c>
      <c r="K42" s="298"/>
      <c r="L42" s="298"/>
      <c r="M42" s="370">
        <f t="shared" si="1"/>
        <v>0</v>
      </c>
      <c r="N42" s="85"/>
      <c r="O42" s="85"/>
      <c r="P42" s="241">
        <f t="shared" si="2"/>
        <v>0</v>
      </c>
      <c r="Q42" s="298"/>
      <c r="R42" s="298"/>
      <c r="S42" s="370">
        <f t="shared" si="3"/>
        <v>0</v>
      </c>
      <c r="T42" s="85"/>
      <c r="U42" s="85"/>
      <c r="V42" s="241">
        <f t="shared" si="4"/>
        <v>0</v>
      </c>
      <c r="W42" s="298"/>
      <c r="X42" s="298"/>
      <c r="Y42" s="370">
        <f t="shared" si="5"/>
        <v>0</v>
      </c>
      <c r="Z42" s="85"/>
      <c r="AA42" s="85"/>
      <c r="AB42" s="241">
        <f t="shared" si="6"/>
        <v>0</v>
      </c>
      <c r="AC42" s="298"/>
      <c r="AD42" s="298"/>
      <c r="AE42" s="370">
        <f t="shared" si="7"/>
        <v>0</v>
      </c>
      <c r="AF42" s="85"/>
      <c r="AG42" s="85"/>
      <c r="AH42" s="241">
        <f t="shared" si="8"/>
        <v>0</v>
      </c>
      <c r="AI42" s="298"/>
      <c r="AJ42" s="298"/>
      <c r="AK42" s="370">
        <f t="shared" si="9"/>
        <v>0</v>
      </c>
      <c r="AL42" s="85"/>
      <c r="AM42" s="85"/>
      <c r="AN42" s="241">
        <f t="shared" si="10"/>
        <v>0</v>
      </c>
      <c r="AO42" s="299">
        <f t="shared" si="11"/>
        <v>0</v>
      </c>
    </row>
    <row r="43" spans="2:46" ht="24" customHeight="1">
      <c r="B43" s="1387"/>
      <c r="C43" s="1430" t="s">
        <v>150</v>
      </c>
      <c r="D43" s="17" t="s">
        <v>138</v>
      </c>
      <c r="E43" s="290"/>
      <c r="F43" s="290"/>
      <c r="G43" s="367">
        <f t="shared" si="0"/>
        <v>0</v>
      </c>
      <c r="H43" s="83"/>
      <c r="I43" s="83"/>
      <c r="J43" s="291">
        <f t="shared" si="12"/>
        <v>0</v>
      </c>
      <c r="K43" s="290"/>
      <c r="L43" s="290"/>
      <c r="M43" s="367">
        <f t="shared" si="1"/>
        <v>0</v>
      </c>
      <c r="N43" s="83"/>
      <c r="O43" s="83"/>
      <c r="P43" s="291">
        <f t="shared" si="2"/>
        <v>0</v>
      </c>
      <c r="Q43" s="290"/>
      <c r="R43" s="290"/>
      <c r="S43" s="367">
        <f t="shared" si="3"/>
        <v>0</v>
      </c>
      <c r="T43" s="83"/>
      <c r="U43" s="83"/>
      <c r="V43" s="291">
        <f t="shared" si="4"/>
        <v>0</v>
      </c>
      <c r="W43" s="290"/>
      <c r="X43" s="290"/>
      <c r="Y43" s="367">
        <f t="shared" si="5"/>
        <v>0</v>
      </c>
      <c r="Z43" s="83"/>
      <c r="AA43" s="83"/>
      <c r="AB43" s="291">
        <f t="shared" si="6"/>
        <v>0</v>
      </c>
      <c r="AC43" s="290"/>
      <c r="AD43" s="290"/>
      <c r="AE43" s="367">
        <f t="shared" si="7"/>
        <v>0</v>
      </c>
      <c r="AF43" s="83"/>
      <c r="AG43" s="83"/>
      <c r="AH43" s="291">
        <f t="shared" si="8"/>
        <v>0</v>
      </c>
      <c r="AI43" s="290"/>
      <c r="AJ43" s="290"/>
      <c r="AK43" s="367">
        <f t="shared" si="9"/>
        <v>0</v>
      </c>
      <c r="AL43" s="83"/>
      <c r="AM43" s="83"/>
      <c r="AN43" s="291">
        <f t="shared" si="10"/>
        <v>0</v>
      </c>
      <c r="AO43" s="292">
        <f t="shared" si="11"/>
        <v>0</v>
      </c>
    </row>
    <row r="44" spans="2:46" ht="24" customHeight="1">
      <c r="B44" s="1387"/>
      <c r="C44" s="1431"/>
      <c r="D44" s="17" t="s">
        <v>152</v>
      </c>
      <c r="E44" s="293"/>
      <c r="F44" s="293"/>
      <c r="G44" s="368">
        <f t="shared" si="0"/>
        <v>0</v>
      </c>
      <c r="H44" s="84"/>
      <c r="I44" s="84"/>
      <c r="J44" s="240">
        <f t="shared" si="12"/>
        <v>0</v>
      </c>
      <c r="K44" s="293"/>
      <c r="L44" s="293"/>
      <c r="M44" s="368">
        <f t="shared" si="1"/>
        <v>0</v>
      </c>
      <c r="N44" s="84"/>
      <c r="O44" s="84"/>
      <c r="P44" s="240">
        <f t="shared" si="2"/>
        <v>0</v>
      </c>
      <c r="Q44" s="293"/>
      <c r="R44" s="293"/>
      <c r="S44" s="368">
        <f t="shared" si="3"/>
        <v>0</v>
      </c>
      <c r="T44" s="84"/>
      <c r="U44" s="84"/>
      <c r="V44" s="240">
        <f t="shared" si="4"/>
        <v>0</v>
      </c>
      <c r="W44" s="293"/>
      <c r="X44" s="293"/>
      <c r="Y44" s="368">
        <f t="shared" si="5"/>
        <v>0</v>
      </c>
      <c r="Z44" s="84"/>
      <c r="AA44" s="84"/>
      <c r="AB44" s="240">
        <f t="shared" si="6"/>
        <v>0</v>
      </c>
      <c r="AC44" s="293"/>
      <c r="AD44" s="293"/>
      <c r="AE44" s="368">
        <f t="shared" si="7"/>
        <v>0</v>
      </c>
      <c r="AF44" s="84"/>
      <c r="AG44" s="84"/>
      <c r="AH44" s="240">
        <f t="shared" si="8"/>
        <v>0</v>
      </c>
      <c r="AI44" s="293"/>
      <c r="AJ44" s="293"/>
      <c r="AK44" s="368">
        <f t="shared" si="9"/>
        <v>0</v>
      </c>
      <c r="AL44" s="84"/>
      <c r="AM44" s="84"/>
      <c r="AN44" s="240">
        <f t="shared" si="10"/>
        <v>0</v>
      </c>
      <c r="AO44" s="294">
        <f t="shared" si="11"/>
        <v>0</v>
      </c>
    </row>
    <row r="45" spans="2:46" ht="24" customHeight="1">
      <c r="B45" s="1387"/>
      <c r="C45" s="1431"/>
      <c r="D45" s="17" t="s">
        <v>153</v>
      </c>
      <c r="E45" s="293"/>
      <c r="F45" s="293"/>
      <c r="G45" s="368">
        <f t="shared" si="0"/>
        <v>0</v>
      </c>
      <c r="H45" s="84"/>
      <c r="I45" s="84"/>
      <c r="J45" s="240">
        <f t="shared" si="12"/>
        <v>0</v>
      </c>
      <c r="K45" s="293"/>
      <c r="L45" s="293"/>
      <c r="M45" s="368">
        <f t="shared" si="1"/>
        <v>0</v>
      </c>
      <c r="N45" s="84"/>
      <c r="O45" s="84"/>
      <c r="P45" s="240">
        <f t="shared" si="2"/>
        <v>0</v>
      </c>
      <c r="Q45" s="293"/>
      <c r="R45" s="293"/>
      <c r="S45" s="368">
        <f t="shared" si="3"/>
        <v>0</v>
      </c>
      <c r="T45" s="84"/>
      <c r="U45" s="84"/>
      <c r="V45" s="240">
        <f t="shared" si="4"/>
        <v>0</v>
      </c>
      <c r="W45" s="293"/>
      <c r="X45" s="293"/>
      <c r="Y45" s="368">
        <f t="shared" si="5"/>
        <v>0</v>
      </c>
      <c r="Z45" s="84"/>
      <c r="AA45" s="84"/>
      <c r="AB45" s="240">
        <f t="shared" si="6"/>
        <v>0</v>
      </c>
      <c r="AC45" s="293"/>
      <c r="AD45" s="293"/>
      <c r="AE45" s="368">
        <f t="shared" si="7"/>
        <v>0</v>
      </c>
      <c r="AF45" s="84"/>
      <c r="AG45" s="84"/>
      <c r="AH45" s="240">
        <f t="shared" si="8"/>
        <v>0</v>
      </c>
      <c r="AI45" s="293"/>
      <c r="AJ45" s="293"/>
      <c r="AK45" s="368">
        <f t="shared" si="9"/>
        <v>0</v>
      </c>
      <c r="AL45" s="84"/>
      <c r="AM45" s="84"/>
      <c r="AN45" s="240">
        <f t="shared" si="10"/>
        <v>0</v>
      </c>
      <c r="AO45" s="294">
        <f t="shared" si="11"/>
        <v>0</v>
      </c>
    </row>
    <row r="46" spans="2:46" ht="24" customHeight="1" thickBot="1">
      <c r="B46" s="1387"/>
      <c r="C46" s="1432"/>
      <c r="D46" s="80" t="s">
        <v>113</v>
      </c>
      <c r="E46" s="298"/>
      <c r="F46" s="298"/>
      <c r="G46" s="370">
        <f t="shared" si="0"/>
        <v>0</v>
      </c>
      <c r="H46" s="85"/>
      <c r="I46" s="85"/>
      <c r="J46" s="241">
        <f t="shared" si="12"/>
        <v>0</v>
      </c>
      <c r="K46" s="298"/>
      <c r="L46" s="298"/>
      <c r="M46" s="370">
        <f t="shared" si="1"/>
        <v>0</v>
      </c>
      <c r="N46" s="85"/>
      <c r="O46" s="85"/>
      <c r="P46" s="241">
        <f t="shared" si="2"/>
        <v>0</v>
      </c>
      <c r="Q46" s="298"/>
      <c r="R46" s="298"/>
      <c r="S46" s="370">
        <f t="shared" si="3"/>
        <v>0</v>
      </c>
      <c r="T46" s="85"/>
      <c r="U46" s="85"/>
      <c r="V46" s="241">
        <f t="shared" si="4"/>
        <v>0</v>
      </c>
      <c r="W46" s="298"/>
      <c r="X46" s="298"/>
      <c r="Y46" s="370">
        <f t="shared" si="5"/>
        <v>0</v>
      </c>
      <c r="Z46" s="85"/>
      <c r="AA46" s="85"/>
      <c r="AB46" s="241">
        <f t="shared" si="6"/>
        <v>0</v>
      </c>
      <c r="AC46" s="298"/>
      <c r="AD46" s="298"/>
      <c r="AE46" s="370">
        <f t="shared" si="7"/>
        <v>0</v>
      </c>
      <c r="AF46" s="85"/>
      <c r="AG46" s="85"/>
      <c r="AH46" s="241">
        <f t="shared" si="8"/>
        <v>0</v>
      </c>
      <c r="AI46" s="298"/>
      <c r="AJ46" s="298"/>
      <c r="AK46" s="370">
        <f t="shared" si="9"/>
        <v>0</v>
      </c>
      <c r="AL46" s="85"/>
      <c r="AM46" s="85"/>
      <c r="AN46" s="241">
        <f t="shared" si="10"/>
        <v>0</v>
      </c>
      <c r="AO46" s="299">
        <f t="shared" si="11"/>
        <v>0</v>
      </c>
    </row>
    <row r="47" spans="2:46" ht="24" customHeight="1">
      <c r="B47" s="1387"/>
      <c r="C47" s="1430" t="s">
        <v>151</v>
      </c>
      <c r="D47" s="17" t="s">
        <v>138</v>
      </c>
      <c r="E47" s="290"/>
      <c r="F47" s="290"/>
      <c r="G47" s="367">
        <f t="shared" si="0"/>
        <v>0</v>
      </c>
      <c r="H47" s="83"/>
      <c r="I47" s="83"/>
      <c r="J47" s="291">
        <f t="shared" si="12"/>
        <v>0</v>
      </c>
      <c r="K47" s="290"/>
      <c r="L47" s="290"/>
      <c r="M47" s="367">
        <f t="shared" si="1"/>
        <v>0</v>
      </c>
      <c r="N47" s="83"/>
      <c r="O47" s="83"/>
      <c r="P47" s="291">
        <f t="shared" si="2"/>
        <v>0</v>
      </c>
      <c r="Q47" s="290"/>
      <c r="R47" s="290"/>
      <c r="S47" s="367">
        <f t="shared" si="3"/>
        <v>0</v>
      </c>
      <c r="T47" s="83"/>
      <c r="U47" s="83"/>
      <c r="V47" s="291">
        <f t="shared" si="4"/>
        <v>0</v>
      </c>
      <c r="W47" s="290"/>
      <c r="X47" s="290"/>
      <c r="Y47" s="367">
        <f t="shared" si="5"/>
        <v>0</v>
      </c>
      <c r="Z47" s="83"/>
      <c r="AA47" s="83"/>
      <c r="AB47" s="291">
        <f t="shared" si="6"/>
        <v>0</v>
      </c>
      <c r="AC47" s="290"/>
      <c r="AD47" s="290"/>
      <c r="AE47" s="367">
        <f t="shared" si="7"/>
        <v>0</v>
      </c>
      <c r="AF47" s="83"/>
      <c r="AG47" s="83"/>
      <c r="AH47" s="291">
        <f t="shared" si="8"/>
        <v>0</v>
      </c>
      <c r="AI47" s="290"/>
      <c r="AJ47" s="290"/>
      <c r="AK47" s="367">
        <f t="shared" si="9"/>
        <v>0</v>
      </c>
      <c r="AL47" s="83"/>
      <c r="AM47" s="83"/>
      <c r="AN47" s="291">
        <f t="shared" si="10"/>
        <v>0</v>
      </c>
      <c r="AO47" s="292">
        <f t="shared" si="11"/>
        <v>0</v>
      </c>
      <c r="AP47" s="1">
        <f t="shared" ref="AP47:AP52" si="17">AO47*AP$4</f>
        <v>0</v>
      </c>
      <c r="AQ47" s="1">
        <f t="shared" ref="AQ47:AQ52" si="18">SUM(AR47:AT47)</f>
        <v>0</v>
      </c>
      <c r="AR47" s="1">
        <f t="shared" ref="AR47:AR52" si="19">AP47*AR$4</f>
        <v>0</v>
      </c>
      <c r="AS47" s="1">
        <f t="shared" ref="AS47:AT52" si="20">AR47*AS$4</f>
        <v>0</v>
      </c>
      <c r="AT47" s="1">
        <f t="shared" si="20"/>
        <v>0</v>
      </c>
    </row>
    <row r="48" spans="2:46" ht="24" customHeight="1">
      <c r="B48" s="1387"/>
      <c r="C48" s="1431"/>
      <c r="D48" s="17" t="s">
        <v>152</v>
      </c>
      <c r="E48" s="293"/>
      <c r="F48" s="293"/>
      <c r="G48" s="368">
        <f t="shared" si="0"/>
        <v>0</v>
      </c>
      <c r="H48" s="84"/>
      <c r="I48" s="84"/>
      <c r="J48" s="240">
        <f t="shared" si="12"/>
        <v>0</v>
      </c>
      <c r="K48" s="293"/>
      <c r="L48" s="293"/>
      <c r="M48" s="368">
        <f t="shared" si="1"/>
        <v>0</v>
      </c>
      <c r="N48" s="84"/>
      <c r="O48" s="84"/>
      <c r="P48" s="240">
        <f t="shared" si="2"/>
        <v>0</v>
      </c>
      <c r="Q48" s="293"/>
      <c r="R48" s="293"/>
      <c r="S48" s="368">
        <f t="shared" si="3"/>
        <v>0</v>
      </c>
      <c r="T48" s="84"/>
      <c r="U48" s="84"/>
      <c r="V48" s="240">
        <f t="shared" si="4"/>
        <v>0</v>
      </c>
      <c r="W48" s="293"/>
      <c r="X48" s="293"/>
      <c r="Y48" s="368">
        <f t="shared" si="5"/>
        <v>0</v>
      </c>
      <c r="Z48" s="84"/>
      <c r="AA48" s="84"/>
      <c r="AB48" s="240">
        <f t="shared" si="6"/>
        <v>0</v>
      </c>
      <c r="AC48" s="293"/>
      <c r="AD48" s="293"/>
      <c r="AE48" s="368">
        <f t="shared" si="7"/>
        <v>0</v>
      </c>
      <c r="AF48" s="84"/>
      <c r="AG48" s="84"/>
      <c r="AH48" s="240">
        <f t="shared" si="8"/>
        <v>0</v>
      </c>
      <c r="AI48" s="293"/>
      <c r="AJ48" s="293"/>
      <c r="AK48" s="368">
        <f t="shared" si="9"/>
        <v>0</v>
      </c>
      <c r="AL48" s="84"/>
      <c r="AM48" s="84"/>
      <c r="AN48" s="240">
        <f t="shared" si="10"/>
        <v>0</v>
      </c>
      <c r="AO48" s="294">
        <f t="shared" si="11"/>
        <v>0</v>
      </c>
      <c r="AP48" s="1">
        <f t="shared" si="17"/>
        <v>0</v>
      </c>
      <c r="AQ48" s="1">
        <f t="shared" si="18"/>
        <v>0</v>
      </c>
      <c r="AR48" s="1">
        <f t="shared" si="19"/>
        <v>0</v>
      </c>
      <c r="AS48" s="1">
        <f t="shared" si="20"/>
        <v>0</v>
      </c>
      <c r="AT48" s="1">
        <f t="shared" si="20"/>
        <v>0</v>
      </c>
    </row>
    <row r="49" spans="2:46" ht="24" customHeight="1">
      <c r="B49" s="1387"/>
      <c r="C49" s="1431"/>
      <c r="D49" s="17" t="s">
        <v>153</v>
      </c>
      <c r="E49" s="293"/>
      <c r="F49" s="293"/>
      <c r="G49" s="368">
        <f t="shared" si="0"/>
        <v>0</v>
      </c>
      <c r="H49" s="84"/>
      <c r="I49" s="84"/>
      <c r="J49" s="240">
        <f t="shared" si="12"/>
        <v>0</v>
      </c>
      <c r="K49" s="293"/>
      <c r="L49" s="293"/>
      <c r="M49" s="368">
        <f t="shared" si="1"/>
        <v>0</v>
      </c>
      <c r="N49" s="84"/>
      <c r="O49" s="84"/>
      <c r="P49" s="240">
        <f t="shared" si="2"/>
        <v>0</v>
      </c>
      <c r="Q49" s="293"/>
      <c r="R49" s="293"/>
      <c r="S49" s="368">
        <f t="shared" si="3"/>
        <v>0</v>
      </c>
      <c r="T49" s="84"/>
      <c r="U49" s="84"/>
      <c r="V49" s="240">
        <f t="shared" si="4"/>
        <v>0</v>
      </c>
      <c r="W49" s="293"/>
      <c r="X49" s="293"/>
      <c r="Y49" s="368">
        <f t="shared" si="5"/>
        <v>0</v>
      </c>
      <c r="Z49" s="84"/>
      <c r="AA49" s="84"/>
      <c r="AB49" s="240">
        <f t="shared" si="6"/>
        <v>0</v>
      </c>
      <c r="AC49" s="293"/>
      <c r="AD49" s="293"/>
      <c r="AE49" s="368">
        <f t="shared" si="7"/>
        <v>0</v>
      </c>
      <c r="AF49" s="84"/>
      <c r="AG49" s="84"/>
      <c r="AH49" s="240">
        <f t="shared" si="8"/>
        <v>0</v>
      </c>
      <c r="AI49" s="293"/>
      <c r="AJ49" s="293"/>
      <c r="AK49" s="368">
        <f t="shared" si="9"/>
        <v>0</v>
      </c>
      <c r="AL49" s="84"/>
      <c r="AM49" s="84"/>
      <c r="AN49" s="240">
        <f t="shared" si="10"/>
        <v>0</v>
      </c>
      <c r="AO49" s="294">
        <f t="shared" si="11"/>
        <v>0</v>
      </c>
      <c r="AP49" s="1">
        <f t="shared" si="17"/>
        <v>0</v>
      </c>
      <c r="AQ49" s="1">
        <f t="shared" si="18"/>
        <v>0</v>
      </c>
      <c r="AR49" s="1">
        <f t="shared" si="19"/>
        <v>0</v>
      </c>
      <c r="AS49" s="1">
        <f t="shared" si="20"/>
        <v>0</v>
      </c>
      <c r="AT49" s="1">
        <f t="shared" si="20"/>
        <v>0</v>
      </c>
    </row>
    <row r="50" spans="2:46" ht="24" customHeight="1">
      <c r="B50" s="1387"/>
      <c r="C50" s="1433"/>
      <c r="D50" s="56" t="s">
        <v>154</v>
      </c>
      <c r="E50" s="295"/>
      <c r="F50" s="295"/>
      <c r="G50" s="369">
        <f t="shared" si="0"/>
        <v>0</v>
      </c>
      <c r="H50" s="86"/>
      <c r="I50" s="86"/>
      <c r="J50" s="296">
        <f t="shared" si="12"/>
        <v>0</v>
      </c>
      <c r="K50" s="295"/>
      <c r="L50" s="295"/>
      <c r="M50" s="369">
        <f t="shared" si="1"/>
        <v>0</v>
      </c>
      <c r="N50" s="86"/>
      <c r="O50" s="86"/>
      <c r="P50" s="296">
        <f t="shared" si="2"/>
        <v>0</v>
      </c>
      <c r="Q50" s="295"/>
      <c r="R50" s="295"/>
      <c r="S50" s="369">
        <f t="shared" si="3"/>
        <v>0</v>
      </c>
      <c r="T50" s="86"/>
      <c r="U50" s="86"/>
      <c r="V50" s="296">
        <f t="shared" si="4"/>
        <v>0</v>
      </c>
      <c r="W50" s="295"/>
      <c r="X50" s="295"/>
      <c r="Y50" s="369">
        <f t="shared" si="5"/>
        <v>0</v>
      </c>
      <c r="Z50" s="86"/>
      <c r="AA50" s="86"/>
      <c r="AB50" s="296">
        <f t="shared" si="6"/>
        <v>0</v>
      </c>
      <c r="AC50" s="295"/>
      <c r="AD50" s="295"/>
      <c r="AE50" s="369">
        <f t="shared" si="7"/>
        <v>0</v>
      </c>
      <c r="AF50" s="86"/>
      <c r="AG50" s="86"/>
      <c r="AH50" s="296">
        <f t="shared" si="8"/>
        <v>0</v>
      </c>
      <c r="AI50" s="295"/>
      <c r="AJ50" s="295"/>
      <c r="AK50" s="369">
        <f t="shared" si="9"/>
        <v>0</v>
      </c>
      <c r="AL50" s="86"/>
      <c r="AM50" s="86"/>
      <c r="AN50" s="296">
        <f t="shared" si="10"/>
        <v>0</v>
      </c>
      <c r="AO50" s="297">
        <f t="shared" si="11"/>
        <v>0</v>
      </c>
      <c r="AP50" s="1">
        <f t="shared" si="17"/>
        <v>0</v>
      </c>
      <c r="AQ50" s="1">
        <f t="shared" si="18"/>
        <v>0</v>
      </c>
      <c r="AR50" s="1">
        <f t="shared" si="19"/>
        <v>0</v>
      </c>
      <c r="AS50" s="1">
        <f t="shared" si="20"/>
        <v>0</v>
      </c>
      <c r="AT50" s="1">
        <f t="shared" si="20"/>
        <v>0</v>
      </c>
    </row>
    <row r="51" spans="2:46" ht="24" customHeight="1">
      <c r="B51" s="1387"/>
      <c r="C51" s="1433"/>
      <c r="D51" s="56" t="s">
        <v>155</v>
      </c>
      <c r="E51" s="295"/>
      <c r="F51" s="295"/>
      <c r="G51" s="369">
        <f t="shared" si="0"/>
        <v>0</v>
      </c>
      <c r="H51" s="86"/>
      <c r="I51" s="86"/>
      <c r="J51" s="296">
        <f t="shared" si="12"/>
        <v>0</v>
      </c>
      <c r="K51" s="295"/>
      <c r="L51" s="295"/>
      <c r="M51" s="369">
        <f t="shared" si="1"/>
        <v>0</v>
      </c>
      <c r="N51" s="86"/>
      <c r="O51" s="86"/>
      <c r="P51" s="296">
        <f t="shared" si="2"/>
        <v>0</v>
      </c>
      <c r="Q51" s="295"/>
      <c r="R51" s="295"/>
      <c r="S51" s="369">
        <f t="shared" si="3"/>
        <v>0</v>
      </c>
      <c r="T51" s="86"/>
      <c r="U51" s="86"/>
      <c r="V51" s="296">
        <f t="shared" si="4"/>
        <v>0</v>
      </c>
      <c r="W51" s="295"/>
      <c r="X51" s="295"/>
      <c r="Y51" s="369">
        <f t="shared" si="5"/>
        <v>0</v>
      </c>
      <c r="Z51" s="86"/>
      <c r="AA51" s="86"/>
      <c r="AB51" s="296">
        <f t="shared" si="6"/>
        <v>0</v>
      </c>
      <c r="AC51" s="295"/>
      <c r="AD51" s="295"/>
      <c r="AE51" s="369">
        <f t="shared" si="7"/>
        <v>0</v>
      </c>
      <c r="AF51" s="86"/>
      <c r="AG51" s="86"/>
      <c r="AH51" s="296">
        <f t="shared" si="8"/>
        <v>0</v>
      </c>
      <c r="AI51" s="295"/>
      <c r="AJ51" s="295"/>
      <c r="AK51" s="369">
        <f t="shared" si="9"/>
        <v>0</v>
      </c>
      <c r="AL51" s="86"/>
      <c r="AM51" s="86"/>
      <c r="AN51" s="296">
        <f t="shared" si="10"/>
        <v>0</v>
      </c>
      <c r="AO51" s="297">
        <f t="shared" si="11"/>
        <v>0</v>
      </c>
      <c r="AP51" s="1">
        <f t="shared" si="17"/>
        <v>0</v>
      </c>
      <c r="AQ51" s="1">
        <f t="shared" si="18"/>
        <v>0</v>
      </c>
      <c r="AR51" s="1">
        <f t="shared" si="19"/>
        <v>0</v>
      </c>
      <c r="AS51" s="1">
        <f t="shared" si="20"/>
        <v>0</v>
      </c>
      <c r="AT51" s="1">
        <f t="shared" si="20"/>
        <v>0</v>
      </c>
    </row>
    <row r="52" spans="2:46" ht="24" customHeight="1" thickBot="1">
      <c r="B52" s="1388"/>
      <c r="C52" s="1432"/>
      <c r="D52" s="80" t="s">
        <v>113</v>
      </c>
      <c r="E52" s="298"/>
      <c r="F52" s="298"/>
      <c r="G52" s="370">
        <f t="shared" si="0"/>
        <v>0</v>
      </c>
      <c r="H52" s="85"/>
      <c r="I52" s="85"/>
      <c r="J52" s="241">
        <f t="shared" si="12"/>
        <v>0</v>
      </c>
      <c r="K52" s="298"/>
      <c r="L52" s="298"/>
      <c r="M52" s="370">
        <f t="shared" si="1"/>
        <v>0</v>
      </c>
      <c r="N52" s="85"/>
      <c r="O52" s="85"/>
      <c r="P52" s="241">
        <f t="shared" si="2"/>
        <v>0</v>
      </c>
      <c r="Q52" s="298"/>
      <c r="R52" s="298"/>
      <c r="S52" s="370">
        <f t="shared" si="3"/>
        <v>0</v>
      </c>
      <c r="T52" s="85"/>
      <c r="U52" s="85"/>
      <c r="V52" s="241">
        <f t="shared" si="4"/>
        <v>0</v>
      </c>
      <c r="W52" s="298"/>
      <c r="X52" s="298"/>
      <c r="Y52" s="370">
        <f t="shared" si="5"/>
        <v>0</v>
      </c>
      <c r="Z52" s="85"/>
      <c r="AA52" s="85"/>
      <c r="AB52" s="241">
        <f t="shared" si="6"/>
        <v>0</v>
      </c>
      <c r="AC52" s="298"/>
      <c r="AD52" s="298"/>
      <c r="AE52" s="370">
        <f t="shared" si="7"/>
        <v>0</v>
      </c>
      <c r="AF52" s="85"/>
      <c r="AG52" s="85"/>
      <c r="AH52" s="241">
        <f t="shared" si="8"/>
        <v>0</v>
      </c>
      <c r="AI52" s="298"/>
      <c r="AJ52" s="298"/>
      <c r="AK52" s="370">
        <f t="shared" si="9"/>
        <v>0</v>
      </c>
      <c r="AL52" s="85"/>
      <c r="AM52" s="85"/>
      <c r="AN52" s="241">
        <f t="shared" si="10"/>
        <v>0</v>
      </c>
      <c r="AO52" s="299">
        <f t="shared" si="11"/>
        <v>0</v>
      </c>
      <c r="AP52" s="1">
        <f t="shared" si="17"/>
        <v>0</v>
      </c>
      <c r="AQ52" s="1">
        <f t="shared" si="18"/>
        <v>0</v>
      </c>
      <c r="AR52" s="1">
        <f t="shared" si="19"/>
        <v>0</v>
      </c>
      <c r="AS52" s="1">
        <f t="shared" si="20"/>
        <v>0</v>
      </c>
      <c r="AT52" s="1">
        <f t="shared" si="20"/>
        <v>0</v>
      </c>
    </row>
    <row r="53" spans="2:46" ht="24" customHeight="1" thickBot="1">
      <c r="B53" s="1429" t="s">
        <v>46</v>
      </c>
      <c r="C53" s="1151"/>
      <c r="D53" s="1375"/>
      <c r="E53" s="1425"/>
      <c r="F53" s="1426"/>
      <c r="G53" s="1426"/>
      <c r="H53" s="1427"/>
      <c r="I53" s="1428"/>
      <c r="J53" s="300">
        <f>SUM(J5:J52)</f>
        <v>0</v>
      </c>
      <c r="K53" s="1425"/>
      <c r="L53" s="1426"/>
      <c r="M53" s="1426"/>
      <c r="N53" s="1427"/>
      <c r="O53" s="1428"/>
      <c r="P53" s="300">
        <f>SUM(P5:P52)</f>
        <v>0</v>
      </c>
      <c r="Q53" s="1425"/>
      <c r="R53" s="1426"/>
      <c r="S53" s="1426"/>
      <c r="T53" s="1427"/>
      <c r="U53" s="1428"/>
      <c r="V53" s="300">
        <f>SUM(V5:V52)</f>
        <v>0</v>
      </c>
      <c r="W53" s="1425"/>
      <c r="X53" s="1426"/>
      <c r="Y53" s="1426"/>
      <c r="Z53" s="1427"/>
      <c r="AA53" s="1428"/>
      <c r="AB53" s="300">
        <f>SUM(AB5:AB52)</f>
        <v>0</v>
      </c>
      <c r="AC53" s="1425"/>
      <c r="AD53" s="1426"/>
      <c r="AE53" s="1426"/>
      <c r="AF53" s="1427"/>
      <c r="AG53" s="1428"/>
      <c r="AH53" s="300">
        <f>SUM(AH5:AH52)</f>
        <v>0</v>
      </c>
      <c r="AI53" s="1425"/>
      <c r="AJ53" s="1426"/>
      <c r="AK53" s="1426"/>
      <c r="AL53" s="1427"/>
      <c r="AM53" s="1428"/>
      <c r="AN53" s="300">
        <f>SUM(AN5:AN52)</f>
        <v>0</v>
      </c>
      <c r="AO53" s="300">
        <f t="shared" si="11"/>
        <v>0</v>
      </c>
    </row>
  </sheetData>
  <mergeCells count="35">
    <mergeCell ref="AP1:AP2"/>
    <mergeCell ref="AQ1:AT1"/>
    <mergeCell ref="E2:J2"/>
    <mergeCell ref="K2:P2"/>
    <mergeCell ref="E53:I53"/>
    <mergeCell ref="K53:O53"/>
    <mergeCell ref="E3:G3"/>
    <mergeCell ref="K3:M3"/>
    <mergeCell ref="AI53:AM53"/>
    <mergeCell ref="Q2:V2"/>
    <mergeCell ref="W2:AB2"/>
    <mergeCell ref="AC2:AH2"/>
    <mergeCell ref="AI2:AN2"/>
    <mergeCell ref="AI3:AK3"/>
    <mergeCell ref="Q3:S3"/>
    <mergeCell ref="W3:Y3"/>
    <mergeCell ref="B2:D2"/>
    <mergeCell ref="B3:D4"/>
    <mergeCell ref="C5:C10"/>
    <mergeCell ref="C11:C14"/>
    <mergeCell ref="C15:C18"/>
    <mergeCell ref="AC3:AE3"/>
    <mergeCell ref="Q53:U53"/>
    <mergeCell ref="W53:AA53"/>
    <mergeCell ref="AC53:AG53"/>
    <mergeCell ref="B53:D53"/>
    <mergeCell ref="C19:C22"/>
    <mergeCell ref="C23:C28"/>
    <mergeCell ref="B5:B28"/>
    <mergeCell ref="B29:B52"/>
    <mergeCell ref="C29:C34"/>
    <mergeCell ref="C35:C38"/>
    <mergeCell ref="C39:C42"/>
    <mergeCell ref="C43:C46"/>
    <mergeCell ref="C47:C52"/>
  </mergeCells>
  <phoneticPr fontId="1"/>
  <dataValidations count="8">
    <dataValidation type="list" allowBlank="1" showInputMessage="1" showErrorMessage="1" sqref="AD5:AD52 X5:X52 AJ5:AJ52" xr:uid="{00000000-0002-0000-1600-000000000000}">
      <formula1>$AW$5:$AW$11</formula1>
    </dataValidation>
    <dataValidation type="list" allowBlank="1" showInputMessage="1" showErrorMessage="1" sqref="AC5:AC52 W5:W52 AI5:AI52" xr:uid="{00000000-0002-0000-1600-000001000000}">
      <formula1>$AV$5:$AV$28</formula1>
    </dataValidation>
    <dataValidation type="list" allowBlank="1" showInputMessage="1" showErrorMessage="1" sqref="Q5:Q52" xr:uid="{00000000-0002-0000-1600-000002000000}">
      <formula1>AV$5:AV$28</formula1>
    </dataValidation>
    <dataValidation type="list" allowBlank="1" showInputMessage="1" showErrorMessage="1" sqref="R5:R52" xr:uid="{00000000-0002-0000-1600-000003000000}">
      <formula1>AW$5:AW$11</formula1>
    </dataValidation>
    <dataValidation type="list" allowBlank="1" showInputMessage="1" showErrorMessage="1" sqref="E5:E52" xr:uid="{00000000-0002-0000-1600-000004000000}">
      <formula1>AV$5:AV$28</formula1>
    </dataValidation>
    <dataValidation type="list" allowBlank="1" showInputMessage="1" showErrorMessage="1" sqref="F5:F52" xr:uid="{00000000-0002-0000-1600-000005000000}">
      <formula1>AW$5:AW$11</formula1>
    </dataValidation>
    <dataValidation type="list" allowBlank="1" showInputMessage="1" showErrorMessage="1" sqref="K5:K52" xr:uid="{00000000-0002-0000-1600-000006000000}">
      <formula1>AV$5:AV$28</formula1>
    </dataValidation>
    <dataValidation type="list" allowBlank="1" showInputMessage="1" showErrorMessage="1" sqref="L5:L52" xr:uid="{00000000-0002-0000-1600-000007000000}">
      <formula1>AW$5:AW$11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sheetPr>
  <dimension ref="B1:AV28"/>
  <sheetViews>
    <sheetView workbookViewId="0">
      <pane xSplit="3" ySplit="4" topLeftCell="AC5" activePane="bottomRight" state="frozen"/>
      <selection pane="topRight" activeCell="D1" sqref="D1"/>
      <selection pane="bottomLeft" activeCell="A5" sqref="A5"/>
      <selection pane="bottomRight" activeCell="AR19" sqref="AR19"/>
    </sheetView>
  </sheetViews>
  <sheetFormatPr defaultRowHeight="14.25"/>
  <cols>
    <col min="1" max="1" width="9" style="1"/>
    <col min="2" max="2" width="2.625" style="1" customWidth="1"/>
    <col min="3" max="3" width="24.625" style="1" customWidth="1"/>
    <col min="4" max="8" width="10.625" style="1" customWidth="1"/>
    <col min="9" max="9" width="10.625" style="284" customWidth="1"/>
    <col min="10" max="14" width="10.625" style="1" customWidth="1"/>
    <col min="15" max="15" width="10.625" style="284" customWidth="1"/>
    <col min="16" max="20" width="10.625" style="1" customWidth="1"/>
    <col min="21" max="21" width="10.625" style="284" customWidth="1"/>
    <col min="22" max="26" width="10.625" style="1" customWidth="1"/>
    <col min="27" max="27" width="10.625" style="284" customWidth="1"/>
    <col min="28" max="32" width="10.625" style="1" customWidth="1"/>
    <col min="33" max="33" width="10.625" style="284" customWidth="1"/>
    <col min="34" max="38" width="10.625" style="1" customWidth="1"/>
    <col min="39" max="40" width="10.625" style="284" customWidth="1"/>
    <col min="41" max="46" width="9" style="1"/>
    <col min="47" max="48" width="9" style="1" customWidth="1"/>
    <col min="49" max="242" width="9" style="1"/>
    <col min="243" max="243" width="4.5" style="1" customWidth="1"/>
    <col min="244" max="244" width="18.75" style="1" bestFit="1" customWidth="1"/>
    <col min="245" max="245" width="0.875" style="1" customWidth="1"/>
    <col min="246" max="246" width="5.625" style="1" customWidth="1"/>
    <col min="247" max="248" width="3.375" style="1" bestFit="1" customWidth="1"/>
    <col min="249" max="249" width="3.625" style="1" customWidth="1"/>
    <col min="250" max="250" width="7.125" style="1" bestFit="1" customWidth="1"/>
    <col min="251" max="251" width="3.375" style="1" bestFit="1" customWidth="1"/>
    <col min="252" max="252" width="7.125" style="1" customWidth="1"/>
    <col min="253" max="253" width="3.375" style="1" bestFit="1" customWidth="1"/>
    <col min="254" max="254" width="0.875" style="1" customWidth="1"/>
    <col min="255" max="255" width="5.625" style="1" customWidth="1"/>
    <col min="256" max="256" width="3.375" style="1" bestFit="1" customWidth="1"/>
    <col min="257" max="258" width="3.625" style="1" customWidth="1"/>
    <col min="259" max="259" width="7.125" style="1" bestFit="1" customWidth="1"/>
    <col min="260" max="260" width="3.375" style="1" bestFit="1" customWidth="1"/>
    <col min="261" max="261" width="7.125" style="1" customWidth="1"/>
    <col min="262" max="262" width="3.375" style="1" bestFit="1" customWidth="1"/>
    <col min="263" max="263" width="0.875" style="1" customWidth="1"/>
    <col min="264" max="264" width="5.625" style="1" customWidth="1"/>
    <col min="265" max="266" width="3.375" style="1" bestFit="1" customWidth="1"/>
    <col min="267" max="267" width="3.625" style="1" customWidth="1"/>
    <col min="268" max="268" width="7.125" style="1" bestFit="1" customWidth="1"/>
    <col min="269" max="269" width="3.375" style="1" bestFit="1" customWidth="1"/>
    <col min="270" max="270" width="7.125" style="1" customWidth="1"/>
    <col min="271" max="271" width="3.375" style="1" bestFit="1" customWidth="1"/>
    <col min="272" max="272" width="1.125" style="1" customWidth="1"/>
    <col min="273" max="498" width="9" style="1"/>
    <col min="499" max="499" width="4.5" style="1" customWidth="1"/>
    <col min="500" max="500" width="18.75" style="1" bestFit="1" customWidth="1"/>
    <col min="501" max="501" width="0.875" style="1" customWidth="1"/>
    <col min="502" max="502" width="5.625" style="1" customWidth="1"/>
    <col min="503" max="504" width="3.375" style="1" bestFit="1" customWidth="1"/>
    <col min="505" max="505" width="3.625" style="1" customWidth="1"/>
    <col min="506" max="506" width="7.125" style="1" bestFit="1" customWidth="1"/>
    <col min="507" max="507" width="3.375" style="1" bestFit="1" customWidth="1"/>
    <col min="508" max="508" width="7.125" style="1" customWidth="1"/>
    <col min="509" max="509" width="3.375" style="1" bestFit="1" customWidth="1"/>
    <col min="510" max="510" width="0.875" style="1" customWidth="1"/>
    <col min="511" max="511" width="5.625" style="1" customWidth="1"/>
    <col min="512" max="512" width="3.375" style="1" bestFit="1" customWidth="1"/>
    <col min="513" max="514" width="3.625" style="1" customWidth="1"/>
    <col min="515" max="515" width="7.125" style="1" bestFit="1" customWidth="1"/>
    <col min="516" max="516" width="3.375" style="1" bestFit="1" customWidth="1"/>
    <col min="517" max="517" width="7.125" style="1" customWidth="1"/>
    <col min="518" max="518" width="3.375" style="1" bestFit="1" customWidth="1"/>
    <col min="519" max="519" width="0.875" style="1" customWidth="1"/>
    <col min="520" max="520" width="5.625" style="1" customWidth="1"/>
    <col min="521" max="522" width="3.375" style="1" bestFit="1" customWidth="1"/>
    <col min="523" max="523" width="3.625" style="1" customWidth="1"/>
    <col min="524" max="524" width="7.125" style="1" bestFit="1" customWidth="1"/>
    <col min="525" max="525" width="3.375" style="1" bestFit="1" customWidth="1"/>
    <col min="526" max="526" width="7.125" style="1" customWidth="1"/>
    <col min="527" max="527" width="3.375" style="1" bestFit="1" customWidth="1"/>
    <col min="528" max="528" width="1.125" style="1" customWidth="1"/>
    <col min="529" max="754" width="9" style="1"/>
    <col min="755" max="755" width="4.5" style="1" customWidth="1"/>
    <col min="756" max="756" width="18.75" style="1" bestFit="1" customWidth="1"/>
    <col min="757" max="757" width="0.875" style="1" customWidth="1"/>
    <col min="758" max="758" width="5.625" style="1" customWidth="1"/>
    <col min="759" max="760" width="3.375" style="1" bestFit="1" customWidth="1"/>
    <col min="761" max="761" width="3.625" style="1" customWidth="1"/>
    <col min="762" max="762" width="7.125" style="1" bestFit="1" customWidth="1"/>
    <col min="763" max="763" width="3.375" style="1" bestFit="1" customWidth="1"/>
    <col min="764" max="764" width="7.125" style="1" customWidth="1"/>
    <col min="765" max="765" width="3.375" style="1" bestFit="1" customWidth="1"/>
    <col min="766" max="766" width="0.875" style="1" customWidth="1"/>
    <col min="767" max="767" width="5.625" style="1" customWidth="1"/>
    <col min="768" max="768" width="3.375" style="1" bestFit="1" customWidth="1"/>
    <col min="769" max="770" width="3.625" style="1" customWidth="1"/>
    <col min="771" max="771" width="7.125" style="1" bestFit="1" customWidth="1"/>
    <col min="772" max="772" width="3.375" style="1" bestFit="1" customWidth="1"/>
    <col min="773" max="773" width="7.125" style="1" customWidth="1"/>
    <col min="774" max="774" width="3.375" style="1" bestFit="1" customWidth="1"/>
    <col min="775" max="775" width="0.875" style="1" customWidth="1"/>
    <col min="776" max="776" width="5.625" style="1" customWidth="1"/>
    <col min="777" max="778" width="3.375" style="1" bestFit="1" customWidth="1"/>
    <col min="779" max="779" width="3.625" style="1" customWidth="1"/>
    <col min="780" max="780" width="7.125" style="1" bestFit="1" customWidth="1"/>
    <col min="781" max="781" width="3.375" style="1" bestFit="1" customWidth="1"/>
    <col min="782" max="782" width="7.125" style="1" customWidth="1"/>
    <col min="783" max="783" width="3.375" style="1" bestFit="1" customWidth="1"/>
    <col min="784" max="784" width="1.125" style="1" customWidth="1"/>
    <col min="785" max="1010" width="9" style="1"/>
    <col min="1011" max="1011" width="4.5" style="1" customWidth="1"/>
    <col min="1012" max="1012" width="18.75" style="1" bestFit="1" customWidth="1"/>
    <col min="1013" max="1013" width="0.875" style="1" customWidth="1"/>
    <col min="1014" max="1014" width="5.625" style="1" customWidth="1"/>
    <col min="1015" max="1016" width="3.375" style="1" bestFit="1" customWidth="1"/>
    <col min="1017" max="1017" width="3.625" style="1" customWidth="1"/>
    <col min="1018" max="1018" width="7.125" style="1" bestFit="1" customWidth="1"/>
    <col min="1019" max="1019" width="3.375" style="1" bestFit="1" customWidth="1"/>
    <col min="1020" max="1020" width="7.125" style="1" customWidth="1"/>
    <col min="1021" max="1021" width="3.375" style="1" bestFit="1" customWidth="1"/>
    <col min="1022" max="1022" width="0.875" style="1" customWidth="1"/>
    <col min="1023" max="1023" width="5.625" style="1" customWidth="1"/>
    <col min="1024" max="1024" width="3.375" style="1" bestFit="1" customWidth="1"/>
    <col min="1025" max="1026" width="3.625" style="1" customWidth="1"/>
    <col min="1027" max="1027" width="7.125" style="1" bestFit="1" customWidth="1"/>
    <col min="1028" max="1028" width="3.375" style="1" bestFit="1" customWidth="1"/>
    <col min="1029" max="1029" width="7.125" style="1" customWidth="1"/>
    <col min="1030" max="1030" width="3.375" style="1" bestFit="1" customWidth="1"/>
    <col min="1031" max="1031" width="0.875" style="1" customWidth="1"/>
    <col min="1032" max="1032" width="5.625" style="1" customWidth="1"/>
    <col min="1033" max="1034" width="3.375" style="1" bestFit="1" customWidth="1"/>
    <col min="1035" max="1035" width="3.625" style="1" customWidth="1"/>
    <col min="1036" max="1036" width="7.125" style="1" bestFit="1" customWidth="1"/>
    <col min="1037" max="1037" width="3.375" style="1" bestFit="1" customWidth="1"/>
    <col min="1038" max="1038" width="7.125" style="1" customWidth="1"/>
    <col min="1039" max="1039" width="3.375" style="1" bestFit="1" customWidth="1"/>
    <col min="1040" max="1040" width="1.125" style="1" customWidth="1"/>
    <col min="1041" max="1266" width="9" style="1"/>
    <col min="1267" max="1267" width="4.5" style="1" customWidth="1"/>
    <col min="1268" max="1268" width="18.75" style="1" bestFit="1" customWidth="1"/>
    <col min="1269" max="1269" width="0.875" style="1" customWidth="1"/>
    <col min="1270" max="1270" width="5.625" style="1" customWidth="1"/>
    <col min="1271" max="1272" width="3.375" style="1" bestFit="1" customWidth="1"/>
    <col min="1273" max="1273" width="3.625" style="1" customWidth="1"/>
    <col min="1274" max="1274" width="7.125" style="1" bestFit="1" customWidth="1"/>
    <col min="1275" max="1275" width="3.375" style="1" bestFit="1" customWidth="1"/>
    <col min="1276" max="1276" width="7.125" style="1" customWidth="1"/>
    <col min="1277" max="1277" width="3.375" style="1" bestFit="1" customWidth="1"/>
    <col min="1278" max="1278" width="0.875" style="1" customWidth="1"/>
    <col min="1279" max="1279" width="5.625" style="1" customWidth="1"/>
    <col min="1280" max="1280" width="3.375" style="1" bestFit="1" customWidth="1"/>
    <col min="1281" max="1282" width="3.625" style="1" customWidth="1"/>
    <col min="1283" max="1283" width="7.125" style="1" bestFit="1" customWidth="1"/>
    <col min="1284" max="1284" width="3.375" style="1" bestFit="1" customWidth="1"/>
    <col min="1285" max="1285" width="7.125" style="1" customWidth="1"/>
    <col min="1286" max="1286" width="3.375" style="1" bestFit="1" customWidth="1"/>
    <col min="1287" max="1287" width="0.875" style="1" customWidth="1"/>
    <col min="1288" max="1288" width="5.625" style="1" customWidth="1"/>
    <col min="1289" max="1290" width="3.375" style="1" bestFit="1" customWidth="1"/>
    <col min="1291" max="1291" width="3.625" style="1" customWidth="1"/>
    <col min="1292" max="1292" width="7.125" style="1" bestFit="1" customWidth="1"/>
    <col min="1293" max="1293" width="3.375" style="1" bestFit="1" customWidth="1"/>
    <col min="1294" max="1294" width="7.125" style="1" customWidth="1"/>
    <col min="1295" max="1295" width="3.375" style="1" bestFit="1" customWidth="1"/>
    <col min="1296" max="1296" width="1.125" style="1" customWidth="1"/>
    <col min="1297" max="1522" width="9" style="1"/>
    <col min="1523" max="1523" width="4.5" style="1" customWidth="1"/>
    <col min="1524" max="1524" width="18.75" style="1" bestFit="1" customWidth="1"/>
    <col min="1525" max="1525" width="0.875" style="1" customWidth="1"/>
    <col min="1526" max="1526" width="5.625" style="1" customWidth="1"/>
    <col min="1527" max="1528" width="3.375" style="1" bestFit="1" customWidth="1"/>
    <col min="1529" max="1529" width="3.625" style="1" customWidth="1"/>
    <col min="1530" max="1530" width="7.125" style="1" bestFit="1" customWidth="1"/>
    <col min="1531" max="1531" width="3.375" style="1" bestFit="1" customWidth="1"/>
    <col min="1532" max="1532" width="7.125" style="1" customWidth="1"/>
    <col min="1533" max="1533" width="3.375" style="1" bestFit="1" customWidth="1"/>
    <col min="1534" max="1534" width="0.875" style="1" customWidth="1"/>
    <col min="1535" max="1535" width="5.625" style="1" customWidth="1"/>
    <col min="1536" max="1536" width="3.375" style="1" bestFit="1" customWidth="1"/>
    <col min="1537" max="1538" width="3.625" style="1" customWidth="1"/>
    <col min="1539" max="1539" width="7.125" style="1" bestFit="1" customWidth="1"/>
    <col min="1540" max="1540" width="3.375" style="1" bestFit="1" customWidth="1"/>
    <col min="1541" max="1541" width="7.125" style="1" customWidth="1"/>
    <col min="1542" max="1542" width="3.375" style="1" bestFit="1" customWidth="1"/>
    <col min="1543" max="1543" width="0.875" style="1" customWidth="1"/>
    <col min="1544" max="1544" width="5.625" style="1" customWidth="1"/>
    <col min="1545" max="1546" width="3.375" style="1" bestFit="1" customWidth="1"/>
    <col min="1547" max="1547" width="3.625" style="1" customWidth="1"/>
    <col min="1548" max="1548" width="7.125" style="1" bestFit="1" customWidth="1"/>
    <col min="1549" max="1549" width="3.375" style="1" bestFit="1" customWidth="1"/>
    <col min="1550" max="1550" width="7.125" style="1" customWidth="1"/>
    <col min="1551" max="1551" width="3.375" style="1" bestFit="1" customWidth="1"/>
    <col min="1552" max="1552" width="1.125" style="1" customWidth="1"/>
    <col min="1553" max="1778" width="9" style="1"/>
    <col min="1779" max="1779" width="4.5" style="1" customWidth="1"/>
    <col min="1780" max="1780" width="18.75" style="1" bestFit="1" customWidth="1"/>
    <col min="1781" max="1781" width="0.875" style="1" customWidth="1"/>
    <col min="1782" max="1782" width="5.625" style="1" customWidth="1"/>
    <col min="1783" max="1784" width="3.375" style="1" bestFit="1" customWidth="1"/>
    <col min="1785" max="1785" width="3.625" style="1" customWidth="1"/>
    <col min="1786" max="1786" width="7.125" style="1" bestFit="1" customWidth="1"/>
    <col min="1787" max="1787" width="3.375" style="1" bestFit="1" customWidth="1"/>
    <col min="1788" max="1788" width="7.125" style="1" customWidth="1"/>
    <col min="1789" max="1789" width="3.375" style="1" bestFit="1" customWidth="1"/>
    <col min="1790" max="1790" width="0.875" style="1" customWidth="1"/>
    <col min="1791" max="1791" width="5.625" style="1" customWidth="1"/>
    <col min="1792" max="1792" width="3.375" style="1" bestFit="1" customWidth="1"/>
    <col min="1793" max="1794" width="3.625" style="1" customWidth="1"/>
    <col min="1795" max="1795" width="7.125" style="1" bestFit="1" customWidth="1"/>
    <col min="1796" max="1796" width="3.375" style="1" bestFit="1" customWidth="1"/>
    <col min="1797" max="1797" width="7.125" style="1" customWidth="1"/>
    <col min="1798" max="1798" width="3.375" style="1" bestFit="1" customWidth="1"/>
    <col min="1799" max="1799" width="0.875" style="1" customWidth="1"/>
    <col min="1800" max="1800" width="5.625" style="1" customWidth="1"/>
    <col min="1801" max="1802" width="3.375" style="1" bestFit="1" customWidth="1"/>
    <col min="1803" max="1803" width="3.625" style="1" customWidth="1"/>
    <col min="1804" max="1804" width="7.125" style="1" bestFit="1" customWidth="1"/>
    <col min="1805" max="1805" width="3.375" style="1" bestFit="1" customWidth="1"/>
    <col min="1806" max="1806" width="7.125" style="1" customWidth="1"/>
    <col min="1807" max="1807" width="3.375" style="1" bestFit="1" customWidth="1"/>
    <col min="1808" max="1808" width="1.125" style="1" customWidth="1"/>
    <col min="1809" max="2034" width="9" style="1"/>
    <col min="2035" max="2035" width="4.5" style="1" customWidth="1"/>
    <col min="2036" max="2036" width="18.75" style="1" bestFit="1" customWidth="1"/>
    <col min="2037" max="2037" width="0.875" style="1" customWidth="1"/>
    <col min="2038" max="2038" width="5.625" style="1" customWidth="1"/>
    <col min="2039" max="2040" width="3.375" style="1" bestFit="1" customWidth="1"/>
    <col min="2041" max="2041" width="3.625" style="1" customWidth="1"/>
    <col min="2042" max="2042" width="7.125" style="1" bestFit="1" customWidth="1"/>
    <col min="2043" max="2043" width="3.375" style="1" bestFit="1" customWidth="1"/>
    <col min="2044" max="2044" width="7.125" style="1" customWidth="1"/>
    <col min="2045" max="2045" width="3.375" style="1" bestFit="1" customWidth="1"/>
    <col min="2046" max="2046" width="0.875" style="1" customWidth="1"/>
    <col min="2047" max="2047" width="5.625" style="1" customWidth="1"/>
    <col min="2048" max="2048" width="3.375" style="1" bestFit="1" customWidth="1"/>
    <col min="2049" max="2050" width="3.625" style="1" customWidth="1"/>
    <col min="2051" max="2051" width="7.125" style="1" bestFit="1" customWidth="1"/>
    <col min="2052" max="2052" width="3.375" style="1" bestFit="1" customWidth="1"/>
    <col min="2053" max="2053" width="7.125" style="1" customWidth="1"/>
    <col min="2054" max="2054" width="3.375" style="1" bestFit="1" customWidth="1"/>
    <col min="2055" max="2055" width="0.875" style="1" customWidth="1"/>
    <col min="2056" max="2056" width="5.625" style="1" customWidth="1"/>
    <col min="2057" max="2058" width="3.375" style="1" bestFit="1" customWidth="1"/>
    <col min="2059" max="2059" width="3.625" style="1" customWidth="1"/>
    <col min="2060" max="2060" width="7.125" style="1" bestFit="1" customWidth="1"/>
    <col min="2061" max="2061" width="3.375" style="1" bestFit="1" customWidth="1"/>
    <col min="2062" max="2062" width="7.125" style="1" customWidth="1"/>
    <col min="2063" max="2063" width="3.375" style="1" bestFit="1" customWidth="1"/>
    <col min="2064" max="2064" width="1.125" style="1" customWidth="1"/>
    <col min="2065" max="2290" width="9" style="1"/>
    <col min="2291" max="2291" width="4.5" style="1" customWidth="1"/>
    <col min="2292" max="2292" width="18.75" style="1" bestFit="1" customWidth="1"/>
    <col min="2293" max="2293" width="0.875" style="1" customWidth="1"/>
    <col min="2294" max="2294" width="5.625" style="1" customWidth="1"/>
    <col min="2295" max="2296" width="3.375" style="1" bestFit="1" customWidth="1"/>
    <col min="2297" max="2297" width="3.625" style="1" customWidth="1"/>
    <col min="2298" max="2298" width="7.125" style="1" bestFit="1" customWidth="1"/>
    <col min="2299" max="2299" width="3.375" style="1" bestFit="1" customWidth="1"/>
    <col min="2300" max="2300" width="7.125" style="1" customWidth="1"/>
    <col min="2301" max="2301" width="3.375" style="1" bestFit="1" customWidth="1"/>
    <col min="2302" max="2302" width="0.875" style="1" customWidth="1"/>
    <col min="2303" max="2303" width="5.625" style="1" customWidth="1"/>
    <col min="2304" max="2304" width="3.375" style="1" bestFit="1" customWidth="1"/>
    <col min="2305" max="2306" width="3.625" style="1" customWidth="1"/>
    <col min="2307" max="2307" width="7.125" style="1" bestFit="1" customWidth="1"/>
    <col min="2308" max="2308" width="3.375" style="1" bestFit="1" customWidth="1"/>
    <col min="2309" max="2309" width="7.125" style="1" customWidth="1"/>
    <col min="2310" max="2310" width="3.375" style="1" bestFit="1" customWidth="1"/>
    <col min="2311" max="2311" width="0.875" style="1" customWidth="1"/>
    <col min="2312" max="2312" width="5.625" style="1" customWidth="1"/>
    <col min="2313" max="2314" width="3.375" style="1" bestFit="1" customWidth="1"/>
    <col min="2315" max="2315" width="3.625" style="1" customWidth="1"/>
    <col min="2316" max="2316" width="7.125" style="1" bestFit="1" customWidth="1"/>
    <col min="2317" max="2317" width="3.375" style="1" bestFit="1" customWidth="1"/>
    <col min="2318" max="2318" width="7.125" style="1" customWidth="1"/>
    <col min="2319" max="2319" width="3.375" style="1" bestFit="1" customWidth="1"/>
    <col min="2320" max="2320" width="1.125" style="1" customWidth="1"/>
    <col min="2321" max="2546" width="9" style="1"/>
    <col min="2547" max="2547" width="4.5" style="1" customWidth="1"/>
    <col min="2548" max="2548" width="18.75" style="1" bestFit="1" customWidth="1"/>
    <col min="2549" max="2549" width="0.875" style="1" customWidth="1"/>
    <col min="2550" max="2550" width="5.625" style="1" customWidth="1"/>
    <col min="2551" max="2552" width="3.375" style="1" bestFit="1" customWidth="1"/>
    <col min="2553" max="2553" width="3.625" style="1" customWidth="1"/>
    <col min="2554" max="2554" width="7.125" style="1" bestFit="1" customWidth="1"/>
    <col min="2555" max="2555" width="3.375" style="1" bestFit="1" customWidth="1"/>
    <col min="2556" max="2556" width="7.125" style="1" customWidth="1"/>
    <col min="2557" max="2557" width="3.375" style="1" bestFit="1" customWidth="1"/>
    <col min="2558" max="2558" width="0.875" style="1" customWidth="1"/>
    <col min="2559" max="2559" width="5.625" style="1" customWidth="1"/>
    <col min="2560" max="2560" width="3.375" style="1" bestFit="1" customWidth="1"/>
    <col min="2561" max="2562" width="3.625" style="1" customWidth="1"/>
    <col min="2563" max="2563" width="7.125" style="1" bestFit="1" customWidth="1"/>
    <col min="2564" max="2564" width="3.375" style="1" bestFit="1" customWidth="1"/>
    <col min="2565" max="2565" width="7.125" style="1" customWidth="1"/>
    <col min="2566" max="2566" width="3.375" style="1" bestFit="1" customWidth="1"/>
    <col min="2567" max="2567" width="0.875" style="1" customWidth="1"/>
    <col min="2568" max="2568" width="5.625" style="1" customWidth="1"/>
    <col min="2569" max="2570" width="3.375" style="1" bestFit="1" customWidth="1"/>
    <col min="2571" max="2571" width="3.625" style="1" customWidth="1"/>
    <col min="2572" max="2572" width="7.125" style="1" bestFit="1" customWidth="1"/>
    <col min="2573" max="2573" width="3.375" style="1" bestFit="1" customWidth="1"/>
    <col min="2574" max="2574" width="7.125" style="1" customWidth="1"/>
    <col min="2575" max="2575" width="3.375" style="1" bestFit="1" customWidth="1"/>
    <col min="2576" max="2576" width="1.125" style="1" customWidth="1"/>
    <col min="2577" max="2802" width="9" style="1"/>
    <col min="2803" max="2803" width="4.5" style="1" customWidth="1"/>
    <col min="2804" max="2804" width="18.75" style="1" bestFit="1" customWidth="1"/>
    <col min="2805" max="2805" width="0.875" style="1" customWidth="1"/>
    <col min="2806" max="2806" width="5.625" style="1" customWidth="1"/>
    <col min="2807" max="2808" width="3.375" style="1" bestFit="1" customWidth="1"/>
    <col min="2809" max="2809" width="3.625" style="1" customWidth="1"/>
    <col min="2810" max="2810" width="7.125" style="1" bestFit="1" customWidth="1"/>
    <col min="2811" max="2811" width="3.375" style="1" bestFit="1" customWidth="1"/>
    <col min="2812" max="2812" width="7.125" style="1" customWidth="1"/>
    <col min="2813" max="2813" width="3.375" style="1" bestFit="1" customWidth="1"/>
    <col min="2814" max="2814" width="0.875" style="1" customWidth="1"/>
    <col min="2815" max="2815" width="5.625" style="1" customWidth="1"/>
    <col min="2816" max="2816" width="3.375" style="1" bestFit="1" customWidth="1"/>
    <col min="2817" max="2818" width="3.625" style="1" customWidth="1"/>
    <col min="2819" max="2819" width="7.125" style="1" bestFit="1" customWidth="1"/>
    <col min="2820" max="2820" width="3.375" style="1" bestFit="1" customWidth="1"/>
    <col min="2821" max="2821" width="7.125" style="1" customWidth="1"/>
    <col min="2822" max="2822" width="3.375" style="1" bestFit="1" customWidth="1"/>
    <col min="2823" max="2823" width="0.875" style="1" customWidth="1"/>
    <col min="2824" max="2824" width="5.625" style="1" customWidth="1"/>
    <col min="2825" max="2826" width="3.375" style="1" bestFit="1" customWidth="1"/>
    <col min="2827" max="2827" width="3.625" style="1" customWidth="1"/>
    <col min="2828" max="2828" width="7.125" style="1" bestFit="1" customWidth="1"/>
    <col min="2829" max="2829" width="3.375" style="1" bestFit="1" customWidth="1"/>
    <col min="2830" max="2830" width="7.125" style="1" customWidth="1"/>
    <col min="2831" max="2831" width="3.375" style="1" bestFit="1" customWidth="1"/>
    <col min="2832" max="2832" width="1.125" style="1" customWidth="1"/>
    <col min="2833" max="3058" width="9" style="1"/>
    <col min="3059" max="3059" width="4.5" style="1" customWidth="1"/>
    <col min="3060" max="3060" width="18.75" style="1" bestFit="1" customWidth="1"/>
    <col min="3061" max="3061" width="0.875" style="1" customWidth="1"/>
    <col min="3062" max="3062" width="5.625" style="1" customWidth="1"/>
    <col min="3063" max="3064" width="3.375" style="1" bestFit="1" customWidth="1"/>
    <col min="3065" max="3065" width="3.625" style="1" customWidth="1"/>
    <col min="3066" max="3066" width="7.125" style="1" bestFit="1" customWidth="1"/>
    <col min="3067" max="3067" width="3.375" style="1" bestFit="1" customWidth="1"/>
    <col min="3068" max="3068" width="7.125" style="1" customWidth="1"/>
    <col min="3069" max="3069" width="3.375" style="1" bestFit="1" customWidth="1"/>
    <col min="3070" max="3070" width="0.875" style="1" customWidth="1"/>
    <col min="3071" max="3071" width="5.625" style="1" customWidth="1"/>
    <col min="3072" max="3072" width="3.375" style="1" bestFit="1" customWidth="1"/>
    <col min="3073" max="3074" width="3.625" style="1" customWidth="1"/>
    <col min="3075" max="3075" width="7.125" style="1" bestFit="1" customWidth="1"/>
    <col min="3076" max="3076" width="3.375" style="1" bestFit="1" customWidth="1"/>
    <col min="3077" max="3077" width="7.125" style="1" customWidth="1"/>
    <col min="3078" max="3078" width="3.375" style="1" bestFit="1" customWidth="1"/>
    <col min="3079" max="3079" width="0.875" style="1" customWidth="1"/>
    <col min="3080" max="3080" width="5.625" style="1" customWidth="1"/>
    <col min="3081" max="3082" width="3.375" style="1" bestFit="1" customWidth="1"/>
    <col min="3083" max="3083" width="3.625" style="1" customWidth="1"/>
    <col min="3084" max="3084" width="7.125" style="1" bestFit="1" customWidth="1"/>
    <col min="3085" max="3085" width="3.375" style="1" bestFit="1" customWidth="1"/>
    <col min="3086" max="3086" width="7.125" style="1" customWidth="1"/>
    <col min="3087" max="3087" width="3.375" style="1" bestFit="1" customWidth="1"/>
    <col min="3088" max="3088" width="1.125" style="1" customWidth="1"/>
    <col min="3089" max="3314" width="9" style="1"/>
    <col min="3315" max="3315" width="4.5" style="1" customWidth="1"/>
    <col min="3316" max="3316" width="18.75" style="1" bestFit="1" customWidth="1"/>
    <col min="3317" max="3317" width="0.875" style="1" customWidth="1"/>
    <col min="3318" max="3318" width="5.625" style="1" customWidth="1"/>
    <col min="3319" max="3320" width="3.375" style="1" bestFit="1" customWidth="1"/>
    <col min="3321" max="3321" width="3.625" style="1" customWidth="1"/>
    <col min="3322" max="3322" width="7.125" style="1" bestFit="1" customWidth="1"/>
    <col min="3323" max="3323" width="3.375" style="1" bestFit="1" customWidth="1"/>
    <col min="3324" max="3324" width="7.125" style="1" customWidth="1"/>
    <col min="3325" max="3325" width="3.375" style="1" bestFit="1" customWidth="1"/>
    <col min="3326" max="3326" width="0.875" style="1" customWidth="1"/>
    <col min="3327" max="3327" width="5.625" style="1" customWidth="1"/>
    <col min="3328" max="3328" width="3.375" style="1" bestFit="1" customWidth="1"/>
    <col min="3329" max="3330" width="3.625" style="1" customWidth="1"/>
    <col min="3331" max="3331" width="7.125" style="1" bestFit="1" customWidth="1"/>
    <col min="3332" max="3332" width="3.375" style="1" bestFit="1" customWidth="1"/>
    <col min="3333" max="3333" width="7.125" style="1" customWidth="1"/>
    <col min="3334" max="3334" width="3.375" style="1" bestFit="1" customWidth="1"/>
    <col min="3335" max="3335" width="0.875" style="1" customWidth="1"/>
    <col min="3336" max="3336" width="5.625" style="1" customWidth="1"/>
    <col min="3337" max="3338" width="3.375" style="1" bestFit="1" customWidth="1"/>
    <col min="3339" max="3339" width="3.625" style="1" customWidth="1"/>
    <col min="3340" max="3340" width="7.125" style="1" bestFit="1" customWidth="1"/>
    <col min="3341" max="3341" width="3.375" style="1" bestFit="1" customWidth="1"/>
    <col min="3342" max="3342" width="7.125" style="1" customWidth="1"/>
    <col min="3343" max="3343" width="3.375" style="1" bestFit="1" customWidth="1"/>
    <col min="3344" max="3344" width="1.125" style="1" customWidth="1"/>
    <col min="3345" max="3570" width="9" style="1"/>
    <col min="3571" max="3571" width="4.5" style="1" customWidth="1"/>
    <col min="3572" max="3572" width="18.75" style="1" bestFit="1" customWidth="1"/>
    <col min="3573" max="3573" width="0.875" style="1" customWidth="1"/>
    <col min="3574" max="3574" width="5.625" style="1" customWidth="1"/>
    <col min="3575" max="3576" width="3.375" style="1" bestFit="1" customWidth="1"/>
    <col min="3577" max="3577" width="3.625" style="1" customWidth="1"/>
    <col min="3578" max="3578" width="7.125" style="1" bestFit="1" customWidth="1"/>
    <col min="3579" max="3579" width="3.375" style="1" bestFit="1" customWidth="1"/>
    <col min="3580" max="3580" width="7.125" style="1" customWidth="1"/>
    <col min="3581" max="3581" width="3.375" style="1" bestFit="1" customWidth="1"/>
    <col min="3582" max="3582" width="0.875" style="1" customWidth="1"/>
    <col min="3583" max="3583" width="5.625" style="1" customWidth="1"/>
    <col min="3584" max="3584" width="3.375" style="1" bestFit="1" customWidth="1"/>
    <col min="3585" max="3586" width="3.625" style="1" customWidth="1"/>
    <col min="3587" max="3587" width="7.125" style="1" bestFit="1" customWidth="1"/>
    <col min="3588" max="3588" width="3.375" style="1" bestFit="1" customWidth="1"/>
    <col min="3589" max="3589" width="7.125" style="1" customWidth="1"/>
    <col min="3590" max="3590" width="3.375" style="1" bestFit="1" customWidth="1"/>
    <col min="3591" max="3591" width="0.875" style="1" customWidth="1"/>
    <col min="3592" max="3592" width="5.625" style="1" customWidth="1"/>
    <col min="3593" max="3594" width="3.375" style="1" bestFit="1" customWidth="1"/>
    <col min="3595" max="3595" width="3.625" style="1" customWidth="1"/>
    <col min="3596" max="3596" width="7.125" style="1" bestFit="1" customWidth="1"/>
    <col min="3597" max="3597" width="3.375" style="1" bestFit="1" customWidth="1"/>
    <col min="3598" max="3598" width="7.125" style="1" customWidth="1"/>
    <col min="3599" max="3599" width="3.375" style="1" bestFit="1" customWidth="1"/>
    <col min="3600" max="3600" width="1.125" style="1" customWidth="1"/>
    <col min="3601" max="3826" width="9" style="1"/>
    <col min="3827" max="3827" width="4.5" style="1" customWidth="1"/>
    <col min="3828" max="3828" width="18.75" style="1" bestFit="1" customWidth="1"/>
    <col min="3829" max="3829" width="0.875" style="1" customWidth="1"/>
    <col min="3830" max="3830" width="5.625" style="1" customWidth="1"/>
    <col min="3831" max="3832" width="3.375" style="1" bestFit="1" customWidth="1"/>
    <col min="3833" max="3833" width="3.625" style="1" customWidth="1"/>
    <col min="3834" max="3834" width="7.125" style="1" bestFit="1" customWidth="1"/>
    <col min="3835" max="3835" width="3.375" style="1" bestFit="1" customWidth="1"/>
    <col min="3836" max="3836" width="7.125" style="1" customWidth="1"/>
    <col min="3837" max="3837" width="3.375" style="1" bestFit="1" customWidth="1"/>
    <col min="3838" max="3838" width="0.875" style="1" customWidth="1"/>
    <col min="3839" max="3839" width="5.625" style="1" customWidth="1"/>
    <col min="3840" max="3840" width="3.375" style="1" bestFit="1" customWidth="1"/>
    <col min="3841" max="3842" width="3.625" style="1" customWidth="1"/>
    <col min="3843" max="3843" width="7.125" style="1" bestFit="1" customWidth="1"/>
    <col min="3844" max="3844" width="3.375" style="1" bestFit="1" customWidth="1"/>
    <col min="3845" max="3845" width="7.125" style="1" customWidth="1"/>
    <col min="3846" max="3846" width="3.375" style="1" bestFit="1" customWidth="1"/>
    <col min="3847" max="3847" width="0.875" style="1" customWidth="1"/>
    <col min="3848" max="3848" width="5.625" style="1" customWidth="1"/>
    <col min="3849" max="3850" width="3.375" style="1" bestFit="1" customWidth="1"/>
    <col min="3851" max="3851" width="3.625" style="1" customWidth="1"/>
    <col min="3852" max="3852" width="7.125" style="1" bestFit="1" customWidth="1"/>
    <col min="3853" max="3853" width="3.375" style="1" bestFit="1" customWidth="1"/>
    <col min="3854" max="3854" width="7.125" style="1" customWidth="1"/>
    <col min="3855" max="3855" width="3.375" style="1" bestFit="1" customWidth="1"/>
    <col min="3856" max="3856" width="1.125" style="1" customWidth="1"/>
    <col min="3857" max="4082" width="9" style="1"/>
    <col min="4083" max="4083" width="4.5" style="1" customWidth="1"/>
    <col min="4084" max="4084" width="18.75" style="1" bestFit="1" customWidth="1"/>
    <col min="4085" max="4085" width="0.875" style="1" customWidth="1"/>
    <col min="4086" max="4086" width="5.625" style="1" customWidth="1"/>
    <col min="4087" max="4088" width="3.375" style="1" bestFit="1" customWidth="1"/>
    <col min="4089" max="4089" width="3.625" style="1" customWidth="1"/>
    <col min="4090" max="4090" width="7.125" style="1" bestFit="1" customWidth="1"/>
    <col min="4091" max="4091" width="3.375" style="1" bestFit="1" customWidth="1"/>
    <col min="4092" max="4092" width="7.125" style="1" customWidth="1"/>
    <col min="4093" max="4093" width="3.375" style="1" bestFit="1" customWidth="1"/>
    <col min="4094" max="4094" width="0.875" style="1" customWidth="1"/>
    <col min="4095" max="4095" width="5.625" style="1" customWidth="1"/>
    <col min="4096" max="4096" width="3.375" style="1" bestFit="1" customWidth="1"/>
    <col min="4097" max="4098" width="3.625" style="1" customWidth="1"/>
    <col min="4099" max="4099" width="7.125" style="1" bestFit="1" customWidth="1"/>
    <col min="4100" max="4100" width="3.375" style="1" bestFit="1" customWidth="1"/>
    <col min="4101" max="4101" width="7.125" style="1" customWidth="1"/>
    <col min="4102" max="4102" width="3.375" style="1" bestFit="1" customWidth="1"/>
    <col min="4103" max="4103" width="0.875" style="1" customWidth="1"/>
    <col min="4104" max="4104" width="5.625" style="1" customWidth="1"/>
    <col min="4105" max="4106" width="3.375" style="1" bestFit="1" customWidth="1"/>
    <col min="4107" max="4107" width="3.625" style="1" customWidth="1"/>
    <col min="4108" max="4108" width="7.125" style="1" bestFit="1" customWidth="1"/>
    <col min="4109" max="4109" width="3.375" style="1" bestFit="1" customWidth="1"/>
    <col min="4110" max="4110" width="7.125" style="1" customWidth="1"/>
    <col min="4111" max="4111" width="3.375" style="1" bestFit="1" customWidth="1"/>
    <col min="4112" max="4112" width="1.125" style="1" customWidth="1"/>
    <col min="4113" max="4338" width="9" style="1"/>
    <col min="4339" max="4339" width="4.5" style="1" customWidth="1"/>
    <col min="4340" max="4340" width="18.75" style="1" bestFit="1" customWidth="1"/>
    <col min="4341" max="4341" width="0.875" style="1" customWidth="1"/>
    <col min="4342" max="4342" width="5.625" style="1" customWidth="1"/>
    <col min="4343" max="4344" width="3.375" style="1" bestFit="1" customWidth="1"/>
    <col min="4345" max="4345" width="3.625" style="1" customWidth="1"/>
    <col min="4346" max="4346" width="7.125" style="1" bestFit="1" customWidth="1"/>
    <col min="4347" max="4347" width="3.375" style="1" bestFit="1" customWidth="1"/>
    <col min="4348" max="4348" width="7.125" style="1" customWidth="1"/>
    <col min="4349" max="4349" width="3.375" style="1" bestFit="1" customWidth="1"/>
    <col min="4350" max="4350" width="0.875" style="1" customWidth="1"/>
    <col min="4351" max="4351" width="5.625" style="1" customWidth="1"/>
    <col min="4352" max="4352" width="3.375" style="1" bestFit="1" customWidth="1"/>
    <col min="4353" max="4354" width="3.625" style="1" customWidth="1"/>
    <col min="4355" max="4355" width="7.125" style="1" bestFit="1" customWidth="1"/>
    <col min="4356" max="4356" width="3.375" style="1" bestFit="1" customWidth="1"/>
    <col min="4357" max="4357" width="7.125" style="1" customWidth="1"/>
    <col min="4358" max="4358" width="3.375" style="1" bestFit="1" customWidth="1"/>
    <col min="4359" max="4359" width="0.875" style="1" customWidth="1"/>
    <col min="4360" max="4360" width="5.625" style="1" customWidth="1"/>
    <col min="4361" max="4362" width="3.375" style="1" bestFit="1" customWidth="1"/>
    <col min="4363" max="4363" width="3.625" style="1" customWidth="1"/>
    <col min="4364" max="4364" width="7.125" style="1" bestFit="1" customWidth="1"/>
    <col min="4365" max="4365" width="3.375" style="1" bestFit="1" customWidth="1"/>
    <col min="4366" max="4366" width="7.125" style="1" customWidth="1"/>
    <col min="4367" max="4367" width="3.375" style="1" bestFit="1" customWidth="1"/>
    <col min="4368" max="4368" width="1.125" style="1" customWidth="1"/>
    <col min="4369" max="4594" width="9" style="1"/>
    <col min="4595" max="4595" width="4.5" style="1" customWidth="1"/>
    <col min="4596" max="4596" width="18.75" style="1" bestFit="1" customWidth="1"/>
    <col min="4597" max="4597" width="0.875" style="1" customWidth="1"/>
    <col min="4598" max="4598" width="5.625" style="1" customWidth="1"/>
    <col min="4599" max="4600" width="3.375" style="1" bestFit="1" customWidth="1"/>
    <col min="4601" max="4601" width="3.625" style="1" customWidth="1"/>
    <col min="4602" max="4602" width="7.125" style="1" bestFit="1" customWidth="1"/>
    <col min="4603" max="4603" width="3.375" style="1" bestFit="1" customWidth="1"/>
    <col min="4604" max="4604" width="7.125" style="1" customWidth="1"/>
    <col min="4605" max="4605" width="3.375" style="1" bestFit="1" customWidth="1"/>
    <col min="4606" max="4606" width="0.875" style="1" customWidth="1"/>
    <col min="4607" max="4607" width="5.625" style="1" customWidth="1"/>
    <col min="4608" max="4608" width="3.375" style="1" bestFit="1" customWidth="1"/>
    <col min="4609" max="4610" width="3.625" style="1" customWidth="1"/>
    <col min="4611" max="4611" width="7.125" style="1" bestFit="1" customWidth="1"/>
    <col min="4612" max="4612" width="3.375" style="1" bestFit="1" customWidth="1"/>
    <col min="4613" max="4613" width="7.125" style="1" customWidth="1"/>
    <col min="4614" max="4614" width="3.375" style="1" bestFit="1" customWidth="1"/>
    <col min="4615" max="4615" width="0.875" style="1" customWidth="1"/>
    <col min="4616" max="4616" width="5.625" style="1" customWidth="1"/>
    <col min="4617" max="4618" width="3.375" style="1" bestFit="1" customWidth="1"/>
    <col min="4619" max="4619" width="3.625" style="1" customWidth="1"/>
    <col min="4620" max="4620" width="7.125" style="1" bestFit="1" customWidth="1"/>
    <col min="4621" max="4621" width="3.375" style="1" bestFit="1" customWidth="1"/>
    <col min="4622" max="4622" width="7.125" style="1" customWidth="1"/>
    <col min="4623" max="4623" width="3.375" style="1" bestFit="1" customWidth="1"/>
    <col min="4624" max="4624" width="1.125" style="1" customWidth="1"/>
    <col min="4625" max="4850" width="9" style="1"/>
    <col min="4851" max="4851" width="4.5" style="1" customWidth="1"/>
    <col min="4852" max="4852" width="18.75" style="1" bestFit="1" customWidth="1"/>
    <col min="4853" max="4853" width="0.875" style="1" customWidth="1"/>
    <col min="4854" max="4854" width="5.625" style="1" customWidth="1"/>
    <col min="4855" max="4856" width="3.375" style="1" bestFit="1" customWidth="1"/>
    <col min="4857" max="4857" width="3.625" style="1" customWidth="1"/>
    <col min="4858" max="4858" width="7.125" style="1" bestFit="1" customWidth="1"/>
    <col min="4859" max="4859" width="3.375" style="1" bestFit="1" customWidth="1"/>
    <col min="4860" max="4860" width="7.125" style="1" customWidth="1"/>
    <col min="4861" max="4861" width="3.375" style="1" bestFit="1" customWidth="1"/>
    <col min="4862" max="4862" width="0.875" style="1" customWidth="1"/>
    <col min="4863" max="4863" width="5.625" style="1" customWidth="1"/>
    <col min="4864" max="4864" width="3.375" style="1" bestFit="1" customWidth="1"/>
    <col min="4865" max="4866" width="3.625" style="1" customWidth="1"/>
    <col min="4867" max="4867" width="7.125" style="1" bestFit="1" customWidth="1"/>
    <col min="4868" max="4868" width="3.375" style="1" bestFit="1" customWidth="1"/>
    <col min="4869" max="4869" width="7.125" style="1" customWidth="1"/>
    <col min="4870" max="4870" width="3.375" style="1" bestFit="1" customWidth="1"/>
    <col min="4871" max="4871" width="0.875" style="1" customWidth="1"/>
    <col min="4872" max="4872" width="5.625" style="1" customWidth="1"/>
    <col min="4873" max="4874" width="3.375" style="1" bestFit="1" customWidth="1"/>
    <col min="4875" max="4875" width="3.625" style="1" customWidth="1"/>
    <col min="4876" max="4876" width="7.125" style="1" bestFit="1" customWidth="1"/>
    <col min="4877" max="4877" width="3.375" style="1" bestFit="1" customWidth="1"/>
    <col min="4878" max="4878" width="7.125" style="1" customWidth="1"/>
    <col min="4879" max="4879" width="3.375" style="1" bestFit="1" customWidth="1"/>
    <col min="4880" max="4880" width="1.125" style="1" customWidth="1"/>
    <col min="4881" max="5106" width="9" style="1"/>
    <col min="5107" max="5107" width="4.5" style="1" customWidth="1"/>
    <col min="5108" max="5108" width="18.75" style="1" bestFit="1" customWidth="1"/>
    <col min="5109" max="5109" width="0.875" style="1" customWidth="1"/>
    <col min="5110" max="5110" width="5.625" style="1" customWidth="1"/>
    <col min="5111" max="5112" width="3.375" style="1" bestFit="1" customWidth="1"/>
    <col min="5113" max="5113" width="3.625" style="1" customWidth="1"/>
    <col min="5114" max="5114" width="7.125" style="1" bestFit="1" customWidth="1"/>
    <col min="5115" max="5115" width="3.375" style="1" bestFit="1" customWidth="1"/>
    <col min="5116" max="5116" width="7.125" style="1" customWidth="1"/>
    <col min="5117" max="5117" width="3.375" style="1" bestFit="1" customWidth="1"/>
    <col min="5118" max="5118" width="0.875" style="1" customWidth="1"/>
    <col min="5119" max="5119" width="5.625" style="1" customWidth="1"/>
    <col min="5120" max="5120" width="3.375" style="1" bestFit="1" customWidth="1"/>
    <col min="5121" max="5122" width="3.625" style="1" customWidth="1"/>
    <col min="5123" max="5123" width="7.125" style="1" bestFit="1" customWidth="1"/>
    <col min="5124" max="5124" width="3.375" style="1" bestFit="1" customWidth="1"/>
    <col min="5125" max="5125" width="7.125" style="1" customWidth="1"/>
    <col min="5126" max="5126" width="3.375" style="1" bestFit="1" customWidth="1"/>
    <col min="5127" max="5127" width="0.875" style="1" customWidth="1"/>
    <col min="5128" max="5128" width="5.625" style="1" customWidth="1"/>
    <col min="5129" max="5130" width="3.375" style="1" bestFit="1" customWidth="1"/>
    <col min="5131" max="5131" width="3.625" style="1" customWidth="1"/>
    <col min="5132" max="5132" width="7.125" style="1" bestFit="1" customWidth="1"/>
    <col min="5133" max="5133" width="3.375" style="1" bestFit="1" customWidth="1"/>
    <col min="5134" max="5134" width="7.125" style="1" customWidth="1"/>
    <col min="5135" max="5135" width="3.375" style="1" bestFit="1" customWidth="1"/>
    <col min="5136" max="5136" width="1.125" style="1" customWidth="1"/>
    <col min="5137" max="5362" width="9" style="1"/>
    <col min="5363" max="5363" width="4.5" style="1" customWidth="1"/>
    <col min="5364" max="5364" width="18.75" style="1" bestFit="1" customWidth="1"/>
    <col min="5365" max="5365" width="0.875" style="1" customWidth="1"/>
    <col min="5366" max="5366" width="5.625" style="1" customWidth="1"/>
    <col min="5367" max="5368" width="3.375" style="1" bestFit="1" customWidth="1"/>
    <col min="5369" max="5369" width="3.625" style="1" customWidth="1"/>
    <col min="5370" max="5370" width="7.125" style="1" bestFit="1" customWidth="1"/>
    <col min="5371" max="5371" width="3.375" style="1" bestFit="1" customWidth="1"/>
    <col min="5372" max="5372" width="7.125" style="1" customWidth="1"/>
    <col min="5373" max="5373" width="3.375" style="1" bestFit="1" customWidth="1"/>
    <col min="5374" max="5374" width="0.875" style="1" customWidth="1"/>
    <col min="5375" max="5375" width="5.625" style="1" customWidth="1"/>
    <col min="5376" max="5376" width="3.375" style="1" bestFit="1" customWidth="1"/>
    <col min="5377" max="5378" width="3.625" style="1" customWidth="1"/>
    <col min="5379" max="5379" width="7.125" style="1" bestFit="1" customWidth="1"/>
    <col min="5380" max="5380" width="3.375" style="1" bestFit="1" customWidth="1"/>
    <col min="5381" max="5381" width="7.125" style="1" customWidth="1"/>
    <col min="5382" max="5382" width="3.375" style="1" bestFit="1" customWidth="1"/>
    <col min="5383" max="5383" width="0.875" style="1" customWidth="1"/>
    <col min="5384" max="5384" width="5.625" style="1" customWidth="1"/>
    <col min="5385" max="5386" width="3.375" style="1" bestFit="1" customWidth="1"/>
    <col min="5387" max="5387" width="3.625" style="1" customWidth="1"/>
    <col min="5388" max="5388" width="7.125" style="1" bestFit="1" customWidth="1"/>
    <col min="5389" max="5389" width="3.375" style="1" bestFit="1" customWidth="1"/>
    <col min="5390" max="5390" width="7.125" style="1" customWidth="1"/>
    <col min="5391" max="5391" width="3.375" style="1" bestFit="1" customWidth="1"/>
    <col min="5392" max="5392" width="1.125" style="1" customWidth="1"/>
    <col min="5393" max="5618" width="9" style="1"/>
    <col min="5619" max="5619" width="4.5" style="1" customWidth="1"/>
    <col min="5620" max="5620" width="18.75" style="1" bestFit="1" customWidth="1"/>
    <col min="5621" max="5621" width="0.875" style="1" customWidth="1"/>
    <col min="5622" max="5622" width="5.625" style="1" customWidth="1"/>
    <col min="5623" max="5624" width="3.375" style="1" bestFit="1" customWidth="1"/>
    <col min="5625" max="5625" width="3.625" style="1" customWidth="1"/>
    <col min="5626" max="5626" width="7.125" style="1" bestFit="1" customWidth="1"/>
    <col min="5627" max="5627" width="3.375" style="1" bestFit="1" customWidth="1"/>
    <col min="5628" max="5628" width="7.125" style="1" customWidth="1"/>
    <col min="5629" max="5629" width="3.375" style="1" bestFit="1" customWidth="1"/>
    <col min="5630" max="5630" width="0.875" style="1" customWidth="1"/>
    <col min="5631" max="5631" width="5.625" style="1" customWidth="1"/>
    <col min="5632" max="5632" width="3.375" style="1" bestFit="1" customWidth="1"/>
    <col min="5633" max="5634" width="3.625" style="1" customWidth="1"/>
    <col min="5635" max="5635" width="7.125" style="1" bestFit="1" customWidth="1"/>
    <col min="5636" max="5636" width="3.375" style="1" bestFit="1" customWidth="1"/>
    <col min="5637" max="5637" width="7.125" style="1" customWidth="1"/>
    <col min="5638" max="5638" width="3.375" style="1" bestFit="1" customWidth="1"/>
    <col min="5639" max="5639" width="0.875" style="1" customWidth="1"/>
    <col min="5640" max="5640" width="5.625" style="1" customWidth="1"/>
    <col min="5641" max="5642" width="3.375" style="1" bestFit="1" customWidth="1"/>
    <col min="5643" max="5643" width="3.625" style="1" customWidth="1"/>
    <col min="5644" max="5644" width="7.125" style="1" bestFit="1" customWidth="1"/>
    <col min="5645" max="5645" width="3.375" style="1" bestFit="1" customWidth="1"/>
    <col min="5646" max="5646" width="7.125" style="1" customWidth="1"/>
    <col min="5647" max="5647" width="3.375" style="1" bestFit="1" customWidth="1"/>
    <col min="5648" max="5648" width="1.125" style="1" customWidth="1"/>
    <col min="5649" max="5874" width="9" style="1"/>
    <col min="5875" max="5875" width="4.5" style="1" customWidth="1"/>
    <col min="5876" max="5876" width="18.75" style="1" bestFit="1" customWidth="1"/>
    <col min="5877" max="5877" width="0.875" style="1" customWidth="1"/>
    <col min="5878" max="5878" width="5.625" style="1" customWidth="1"/>
    <col min="5879" max="5880" width="3.375" style="1" bestFit="1" customWidth="1"/>
    <col min="5881" max="5881" width="3.625" style="1" customWidth="1"/>
    <col min="5882" max="5882" width="7.125" style="1" bestFit="1" customWidth="1"/>
    <col min="5883" max="5883" width="3.375" style="1" bestFit="1" customWidth="1"/>
    <col min="5884" max="5884" width="7.125" style="1" customWidth="1"/>
    <col min="5885" max="5885" width="3.375" style="1" bestFit="1" customWidth="1"/>
    <col min="5886" max="5886" width="0.875" style="1" customWidth="1"/>
    <col min="5887" max="5887" width="5.625" style="1" customWidth="1"/>
    <col min="5888" max="5888" width="3.375" style="1" bestFit="1" customWidth="1"/>
    <col min="5889" max="5890" width="3.625" style="1" customWidth="1"/>
    <col min="5891" max="5891" width="7.125" style="1" bestFit="1" customWidth="1"/>
    <col min="5892" max="5892" width="3.375" style="1" bestFit="1" customWidth="1"/>
    <col min="5893" max="5893" width="7.125" style="1" customWidth="1"/>
    <col min="5894" max="5894" width="3.375" style="1" bestFit="1" customWidth="1"/>
    <col min="5895" max="5895" width="0.875" style="1" customWidth="1"/>
    <col min="5896" max="5896" width="5.625" style="1" customWidth="1"/>
    <col min="5897" max="5898" width="3.375" style="1" bestFit="1" customWidth="1"/>
    <col min="5899" max="5899" width="3.625" style="1" customWidth="1"/>
    <col min="5900" max="5900" width="7.125" style="1" bestFit="1" customWidth="1"/>
    <col min="5901" max="5901" width="3.375" style="1" bestFit="1" customWidth="1"/>
    <col min="5902" max="5902" width="7.125" style="1" customWidth="1"/>
    <col min="5903" max="5903" width="3.375" style="1" bestFit="1" customWidth="1"/>
    <col min="5904" max="5904" width="1.125" style="1" customWidth="1"/>
    <col min="5905" max="6130" width="9" style="1"/>
    <col min="6131" max="6131" width="4.5" style="1" customWidth="1"/>
    <col min="6132" max="6132" width="18.75" style="1" bestFit="1" customWidth="1"/>
    <col min="6133" max="6133" width="0.875" style="1" customWidth="1"/>
    <col min="6134" max="6134" width="5.625" style="1" customWidth="1"/>
    <col min="6135" max="6136" width="3.375" style="1" bestFit="1" customWidth="1"/>
    <col min="6137" max="6137" width="3.625" style="1" customWidth="1"/>
    <col min="6138" max="6138" width="7.125" style="1" bestFit="1" customWidth="1"/>
    <col min="6139" max="6139" width="3.375" style="1" bestFit="1" customWidth="1"/>
    <col min="6140" max="6140" width="7.125" style="1" customWidth="1"/>
    <col min="6141" max="6141" width="3.375" style="1" bestFit="1" customWidth="1"/>
    <col min="6142" max="6142" width="0.875" style="1" customWidth="1"/>
    <col min="6143" max="6143" width="5.625" style="1" customWidth="1"/>
    <col min="6144" max="6144" width="3.375" style="1" bestFit="1" customWidth="1"/>
    <col min="6145" max="6146" width="3.625" style="1" customWidth="1"/>
    <col min="6147" max="6147" width="7.125" style="1" bestFit="1" customWidth="1"/>
    <col min="6148" max="6148" width="3.375" style="1" bestFit="1" customWidth="1"/>
    <col min="6149" max="6149" width="7.125" style="1" customWidth="1"/>
    <col min="6150" max="6150" width="3.375" style="1" bestFit="1" customWidth="1"/>
    <col min="6151" max="6151" width="0.875" style="1" customWidth="1"/>
    <col min="6152" max="6152" width="5.625" style="1" customWidth="1"/>
    <col min="6153" max="6154" width="3.375" style="1" bestFit="1" customWidth="1"/>
    <col min="6155" max="6155" width="3.625" style="1" customWidth="1"/>
    <col min="6156" max="6156" width="7.125" style="1" bestFit="1" customWidth="1"/>
    <col min="6157" max="6157" width="3.375" style="1" bestFit="1" customWidth="1"/>
    <col min="6158" max="6158" width="7.125" style="1" customWidth="1"/>
    <col min="6159" max="6159" width="3.375" style="1" bestFit="1" customWidth="1"/>
    <col min="6160" max="6160" width="1.125" style="1" customWidth="1"/>
    <col min="6161" max="6386" width="9" style="1"/>
    <col min="6387" max="6387" width="4.5" style="1" customWidth="1"/>
    <col min="6388" max="6388" width="18.75" style="1" bestFit="1" customWidth="1"/>
    <col min="6389" max="6389" width="0.875" style="1" customWidth="1"/>
    <col min="6390" max="6390" width="5.625" style="1" customWidth="1"/>
    <col min="6391" max="6392" width="3.375" style="1" bestFit="1" customWidth="1"/>
    <col min="6393" max="6393" width="3.625" style="1" customWidth="1"/>
    <col min="6394" max="6394" width="7.125" style="1" bestFit="1" customWidth="1"/>
    <col min="6395" max="6395" width="3.375" style="1" bestFit="1" customWidth="1"/>
    <col min="6396" max="6396" width="7.125" style="1" customWidth="1"/>
    <col min="6397" max="6397" width="3.375" style="1" bestFit="1" customWidth="1"/>
    <col min="6398" max="6398" width="0.875" style="1" customWidth="1"/>
    <col min="6399" max="6399" width="5.625" style="1" customWidth="1"/>
    <col min="6400" max="6400" width="3.375" style="1" bestFit="1" customWidth="1"/>
    <col min="6401" max="6402" width="3.625" style="1" customWidth="1"/>
    <col min="6403" max="6403" width="7.125" style="1" bestFit="1" customWidth="1"/>
    <col min="6404" max="6404" width="3.375" style="1" bestFit="1" customWidth="1"/>
    <col min="6405" max="6405" width="7.125" style="1" customWidth="1"/>
    <col min="6406" max="6406" width="3.375" style="1" bestFit="1" customWidth="1"/>
    <col min="6407" max="6407" width="0.875" style="1" customWidth="1"/>
    <col min="6408" max="6408" width="5.625" style="1" customWidth="1"/>
    <col min="6409" max="6410" width="3.375" style="1" bestFit="1" customWidth="1"/>
    <col min="6411" max="6411" width="3.625" style="1" customWidth="1"/>
    <col min="6412" max="6412" width="7.125" style="1" bestFit="1" customWidth="1"/>
    <col min="6413" max="6413" width="3.375" style="1" bestFit="1" customWidth="1"/>
    <col min="6414" max="6414" width="7.125" style="1" customWidth="1"/>
    <col min="6415" max="6415" width="3.375" style="1" bestFit="1" customWidth="1"/>
    <col min="6416" max="6416" width="1.125" style="1" customWidth="1"/>
    <col min="6417" max="6642" width="9" style="1"/>
    <col min="6643" max="6643" width="4.5" style="1" customWidth="1"/>
    <col min="6644" max="6644" width="18.75" style="1" bestFit="1" customWidth="1"/>
    <col min="6645" max="6645" width="0.875" style="1" customWidth="1"/>
    <col min="6646" max="6646" width="5.625" style="1" customWidth="1"/>
    <col min="6647" max="6648" width="3.375" style="1" bestFit="1" customWidth="1"/>
    <col min="6649" max="6649" width="3.625" style="1" customWidth="1"/>
    <col min="6650" max="6650" width="7.125" style="1" bestFit="1" customWidth="1"/>
    <col min="6651" max="6651" width="3.375" style="1" bestFit="1" customWidth="1"/>
    <col min="6652" max="6652" width="7.125" style="1" customWidth="1"/>
    <col min="6653" max="6653" width="3.375" style="1" bestFit="1" customWidth="1"/>
    <col min="6654" max="6654" width="0.875" style="1" customWidth="1"/>
    <col min="6655" max="6655" width="5.625" style="1" customWidth="1"/>
    <col min="6656" max="6656" width="3.375" style="1" bestFit="1" customWidth="1"/>
    <col min="6657" max="6658" width="3.625" style="1" customWidth="1"/>
    <col min="6659" max="6659" width="7.125" style="1" bestFit="1" customWidth="1"/>
    <col min="6660" max="6660" width="3.375" style="1" bestFit="1" customWidth="1"/>
    <col min="6661" max="6661" width="7.125" style="1" customWidth="1"/>
    <col min="6662" max="6662" width="3.375" style="1" bestFit="1" customWidth="1"/>
    <col min="6663" max="6663" width="0.875" style="1" customWidth="1"/>
    <col min="6664" max="6664" width="5.625" style="1" customWidth="1"/>
    <col min="6665" max="6666" width="3.375" style="1" bestFit="1" customWidth="1"/>
    <col min="6667" max="6667" width="3.625" style="1" customWidth="1"/>
    <col min="6668" max="6668" width="7.125" style="1" bestFit="1" customWidth="1"/>
    <col min="6669" max="6669" width="3.375" style="1" bestFit="1" customWidth="1"/>
    <col min="6670" max="6670" width="7.125" style="1" customWidth="1"/>
    <col min="6671" max="6671" width="3.375" style="1" bestFit="1" customWidth="1"/>
    <col min="6672" max="6672" width="1.125" style="1" customWidth="1"/>
    <col min="6673" max="6898" width="9" style="1"/>
    <col min="6899" max="6899" width="4.5" style="1" customWidth="1"/>
    <col min="6900" max="6900" width="18.75" style="1" bestFit="1" customWidth="1"/>
    <col min="6901" max="6901" width="0.875" style="1" customWidth="1"/>
    <col min="6902" max="6902" width="5.625" style="1" customWidth="1"/>
    <col min="6903" max="6904" width="3.375" style="1" bestFit="1" customWidth="1"/>
    <col min="6905" max="6905" width="3.625" style="1" customWidth="1"/>
    <col min="6906" max="6906" width="7.125" style="1" bestFit="1" customWidth="1"/>
    <col min="6907" max="6907" width="3.375" style="1" bestFit="1" customWidth="1"/>
    <col min="6908" max="6908" width="7.125" style="1" customWidth="1"/>
    <col min="6909" max="6909" width="3.375" style="1" bestFit="1" customWidth="1"/>
    <col min="6910" max="6910" width="0.875" style="1" customWidth="1"/>
    <col min="6911" max="6911" width="5.625" style="1" customWidth="1"/>
    <col min="6912" max="6912" width="3.375" style="1" bestFit="1" customWidth="1"/>
    <col min="6913" max="6914" width="3.625" style="1" customWidth="1"/>
    <col min="6915" max="6915" width="7.125" style="1" bestFit="1" customWidth="1"/>
    <col min="6916" max="6916" width="3.375" style="1" bestFit="1" customWidth="1"/>
    <col min="6917" max="6917" width="7.125" style="1" customWidth="1"/>
    <col min="6918" max="6918" width="3.375" style="1" bestFit="1" customWidth="1"/>
    <col min="6919" max="6919" width="0.875" style="1" customWidth="1"/>
    <col min="6920" max="6920" width="5.625" style="1" customWidth="1"/>
    <col min="6921" max="6922" width="3.375" style="1" bestFit="1" customWidth="1"/>
    <col min="6923" max="6923" width="3.625" style="1" customWidth="1"/>
    <col min="6924" max="6924" width="7.125" style="1" bestFit="1" customWidth="1"/>
    <col min="6925" max="6925" width="3.375" style="1" bestFit="1" customWidth="1"/>
    <col min="6926" max="6926" width="7.125" style="1" customWidth="1"/>
    <col min="6927" max="6927" width="3.375" style="1" bestFit="1" customWidth="1"/>
    <col min="6928" max="6928" width="1.125" style="1" customWidth="1"/>
    <col min="6929" max="7154" width="9" style="1"/>
    <col min="7155" max="7155" width="4.5" style="1" customWidth="1"/>
    <col min="7156" max="7156" width="18.75" style="1" bestFit="1" customWidth="1"/>
    <col min="7157" max="7157" width="0.875" style="1" customWidth="1"/>
    <col min="7158" max="7158" width="5.625" style="1" customWidth="1"/>
    <col min="7159" max="7160" width="3.375" style="1" bestFit="1" customWidth="1"/>
    <col min="7161" max="7161" width="3.625" style="1" customWidth="1"/>
    <col min="7162" max="7162" width="7.125" style="1" bestFit="1" customWidth="1"/>
    <col min="7163" max="7163" width="3.375" style="1" bestFit="1" customWidth="1"/>
    <col min="7164" max="7164" width="7.125" style="1" customWidth="1"/>
    <col min="7165" max="7165" width="3.375" style="1" bestFit="1" customWidth="1"/>
    <col min="7166" max="7166" width="0.875" style="1" customWidth="1"/>
    <col min="7167" max="7167" width="5.625" style="1" customWidth="1"/>
    <col min="7168" max="7168" width="3.375" style="1" bestFit="1" customWidth="1"/>
    <col min="7169" max="7170" width="3.625" style="1" customWidth="1"/>
    <col min="7171" max="7171" width="7.125" style="1" bestFit="1" customWidth="1"/>
    <col min="7172" max="7172" width="3.375" style="1" bestFit="1" customWidth="1"/>
    <col min="7173" max="7173" width="7.125" style="1" customWidth="1"/>
    <col min="7174" max="7174" width="3.375" style="1" bestFit="1" customWidth="1"/>
    <col min="7175" max="7175" width="0.875" style="1" customWidth="1"/>
    <col min="7176" max="7176" width="5.625" style="1" customWidth="1"/>
    <col min="7177" max="7178" width="3.375" style="1" bestFit="1" customWidth="1"/>
    <col min="7179" max="7179" width="3.625" style="1" customWidth="1"/>
    <col min="7180" max="7180" width="7.125" style="1" bestFit="1" customWidth="1"/>
    <col min="7181" max="7181" width="3.375" style="1" bestFit="1" customWidth="1"/>
    <col min="7182" max="7182" width="7.125" style="1" customWidth="1"/>
    <col min="7183" max="7183" width="3.375" style="1" bestFit="1" customWidth="1"/>
    <col min="7184" max="7184" width="1.125" style="1" customWidth="1"/>
    <col min="7185" max="7410" width="9" style="1"/>
    <col min="7411" max="7411" width="4.5" style="1" customWidth="1"/>
    <col min="7412" max="7412" width="18.75" style="1" bestFit="1" customWidth="1"/>
    <col min="7413" max="7413" width="0.875" style="1" customWidth="1"/>
    <col min="7414" max="7414" width="5.625" style="1" customWidth="1"/>
    <col min="7415" max="7416" width="3.375" style="1" bestFit="1" customWidth="1"/>
    <col min="7417" max="7417" width="3.625" style="1" customWidth="1"/>
    <col min="7418" max="7418" width="7.125" style="1" bestFit="1" customWidth="1"/>
    <col min="7419" max="7419" width="3.375" style="1" bestFit="1" customWidth="1"/>
    <col min="7420" max="7420" width="7.125" style="1" customWidth="1"/>
    <col min="7421" max="7421" width="3.375" style="1" bestFit="1" customWidth="1"/>
    <col min="7422" max="7422" width="0.875" style="1" customWidth="1"/>
    <col min="7423" max="7423" width="5.625" style="1" customWidth="1"/>
    <col min="7424" max="7424" width="3.375" style="1" bestFit="1" customWidth="1"/>
    <col min="7425" max="7426" width="3.625" style="1" customWidth="1"/>
    <col min="7427" max="7427" width="7.125" style="1" bestFit="1" customWidth="1"/>
    <col min="7428" max="7428" width="3.375" style="1" bestFit="1" customWidth="1"/>
    <col min="7429" max="7429" width="7.125" style="1" customWidth="1"/>
    <col min="7430" max="7430" width="3.375" style="1" bestFit="1" customWidth="1"/>
    <col min="7431" max="7431" width="0.875" style="1" customWidth="1"/>
    <col min="7432" max="7432" width="5.625" style="1" customWidth="1"/>
    <col min="7433" max="7434" width="3.375" style="1" bestFit="1" customWidth="1"/>
    <col min="7435" max="7435" width="3.625" style="1" customWidth="1"/>
    <col min="7436" max="7436" width="7.125" style="1" bestFit="1" customWidth="1"/>
    <col min="7437" max="7437" width="3.375" style="1" bestFit="1" customWidth="1"/>
    <col min="7438" max="7438" width="7.125" style="1" customWidth="1"/>
    <col min="7439" max="7439" width="3.375" style="1" bestFit="1" customWidth="1"/>
    <col min="7440" max="7440" width="1.125" style="1" customWidth="1"/>
    <col min="7441" max="7666" width="9" style="1"/>
    <col min="7667" max="7667" width="4.5" style="1" customWidth="1"/>
    <col min="7668" max="7668" width="18.75" style="1" bestFit="1" customWidth="1"/>
    <col min="7669" max="7669" width="0.875" style="1" customWidth="1"/>
    <col min="7670" max="7670" width="5.625" style="1" customWidth="1"/>
    <col min="7671" max="7672" width="3.375" style="1" bestFit="1" customWidth="1"/>
    <col min="7673" max="7673" width="3.625" style="1" customWidth="1"/>
    <col min="7674" max="7674" width="7.125" style="1" bestFit="1" customWidth="1"/>
    <col min="7675" max="7675" width="3.375" style="1" bestFit="1" customWidth="1"/>
    <col min="7676" max="7676" width="7.125" style="1" customWidth="1"/>
    <col min="7677" max="7677" width="3.375" style="1" bestFit="1" customWidth="1"/>
    <col min="7678" max="7678" width="0.875" style="1" customWidth="1"/>
    <col min="7679" max="7679" width="5.625" style="1" customWidth="1"/>
    <col min="7680" max="7680" width="3.375" style="1" bestFit="1" customWidth="1"/>
    <col min="7681" max="7682" width="3.625" style="1" customWidth="1"/>
    <col min="7683" max="7683" width="7.125" style="1" bestFit="1" customWidth="1"/>
    <col min="7684" max="7684" width="3.375" style="1" bestFit="1" customWidth="1"/>
    <col min="7685" max="7685" width="7.125" style="1" customWidth="1"/>
    <col min="7686" max="7686" width="3.375" style="1" bestFit="1" customWidth="1"/>
    <col min="7687" max="7687" width="0.875" style="1" customWidth="1"/>
    <col min="7688" max="7688" width="5.625" style="1" customWidth="1"/>
    <col min="7689" max="7690" width="3.375" style="1" bestFit="1" customWidth="1"/>
    <col min="7691" max="7691" width="3.625" style="1" customWidth="1"/>
    <col min="7692" max="7692" width="7.125" style="1" bestFit="1" customWidth="1"/>
    <col min="7693" max="7693" width="3.375" style="1" bestFit="1" customWidth="1"/>
    <col min="7694" max="7694" width="7.125" style="1" customWidth="1"/>
    <col min="7695" max="7695" width="3.375" style="1" bestFit="1" customWidth="1"/>
    <col min="7696" max="7696" width="1.125" style="1" customWidth="1"/>
    <col min="7697" max="7922" width="9" style="1"/>
    <col min="7923" max="7923" width="4.5" style="1" customWidth="1"/>
    <col min="7924" max="7924" width="18.75" style="1" bestFit="1" customWidth="1"/>
    <col min="7925" max="7925" width="0.875" style="1" customWidth="1"/>
    <col min="7926" max="7926" width="5.625" style="1" customWidth="1"/>
    <col min="7927" max="7928" width="3.375" style="1" bestFit="1" customWidth="1"/>
    <col min="7929" max="7929" width="3.625" style="1" customWidth="1"/>
    <col min="7930" max="7930" width="7.125" style="1" bestFit="1" customWidth="1"/>
    <col min="7931" max="7931" width="3.375" style="1" bestFit="1" customWidth="1"/>
    <col min="7932" max="7932" width="7.125" style="1" customWidth="1"/>
    <col min="7933" max="7933" width="3.375" style="1" bestFit="1" customWidth="1"/>
    <col min="7934" max="7934" width="0.875" style="1" customWidth="1"/>
    <col min="7935" max="7935" width="5.625" style="1" customWidth="1"/>
    <col min="7936" max="7936" width="3.375" style="1" bestFit="1" customWidth="1"/>
    <col min="7937" max="7938" width="3.625" style="1" customWidth="1"/>
    <col min="7939" max="7939" width="7.125" style="1" bestFit="1" customWidth="1"/>
    <col min="7940" max="7940" width="3.375" style="1" bestFit="1" customWidth="1"/>
    <col min="7941" max="7941" width="7.125" style="1" customWidth="1"/>
    <col min="7942" max="7942" width="3.375" style="1" bestFit="1" customWidth="1"/>
    <col min="7943" max="7943" width="0.875" style="1" customWidth="1"/>
    <col min="7944" max="7944" width="5.625" style="1" customWidth="1"/>
    <col min="7945" max="7946" width="3.375" style="1" bestFit="1" customWidth="1"/>
    <col min="7947" max="7947" width="3.625" style="1" customWidth="1"/>
    <col min="7948" max="7948" width="7.125" style="1" bestFit="1" customWidth="1"/>
    <col min="7949" max="7949" width="3.375" style="1" bestFit="1" customWidth="1"/>
    <col min="7950" max="7950" width="7.125" style="1" customWidth="1"/>
    <col min="7951" max="7951" width="3.375" style="1" bestFit="1" customWidth="1"/>
    <col min="7952" max="7952" width="1.125" style="1" customWidth="1"/>
    <col min="7953" max="8178" width="9" style="1"/>
    <col min="8179" max="8179" width="4.5" style="1" customWidth="1"/>
    <col min="8180" max="8180" width="18.75" style="1" bestFit="1" customWidth="1"/>
    <col min="8181" max="8181" width="0.875" style="1" customWidth="1"/>
    <col min="8182" max="8182" width="5.625" style="1" customWidth="1"/>
    <col min="8183" max="8184" width="3.375" style="1" bestFit="1" customWidth="1"/>
    <col min="8185" max="8185" width="3.625" style="1" customWidth="1"/>
    <col min="8186" max="8186" width="7.125" style="1" bestFit="1" customWidth="1"/>
    <col min="8187" max="8187" width="3.375" style="1" bestFit="1" customWidth="1"/>
    <col min="8188" max="8188" width="7.125" style="1" customWidth="1"/>
    <col min="8189" max="8189" width="3.375" style="1" bestFit="1" customWidth="1"/>
    <col min="8190" max="8190" width="0.875" style="1" customWidth="1"/>
    <col min="8191" max="8191" width="5.625" style="1" customWidth="1"/>
    <col min="8192" max="8192" width="3.375" style="1" bestFit="1" customWidth="1"/>
    <col min="8193" max="8194" width="3.625" style="1" customWidth="1"/>
    <col min="8195" max="8195" width="7.125" style="1" bestFit="1" customWidth="1"/>
    <col min="8196" max="8196" width="3.375" style="1" bestFit="1" customWidth="1"/>
    <col min="8197" max="8197" width="7.125" style="1" customWidth="1"/>
    <col min="8198" max="8198" width="3.375" style="1" bestFit="1" customWidth="1"/>
    <col min="8199" max="8199" width="0.875" style="1" customWidth="1"/>
    <col min="8200" max="8200" width="5.625" style="1" customWidth="1"/>
    <col min="8201" max="8202" width="3.375" style="1" bestFit="1" customWidth="1"/>
    <col min="8203" max="8203" width="3.625" style="1" customWidth="1"/>
    <col min="8204" max="8204" width="7.125" style="1" bestFit="1" customWidth="1"/>
    <col min="8205" max="8205" width="3.375" style="1" bestFit="1" customWidth="1"/>
    <col min="8206" max="8206" width="7.125" style="1" customWidth="1"/>
    <col min="8207" max="8207" width="3.375" style="1" bestFit="1" customWidth="1"/>
    <col min="8208" max="8208" width="1.125" style="1" customWidth="1"/>
    <col min="8209" max="8434" width="9" style="1"/>
    <col min="8435" max="8435" width="4.5" style="1" customWidth="1"/>
    <col min="8436" max="8436" width="18.75" style="1" bestFit="1" customWidth="1"/>
    <col min="8437" max="8437" width="0.875" style="1" customWidth="1"/>
    <col min="8438" max="8438" width="5.625" style="1" customWidth="1"/>
    <col min="8439" max="8440" width="3.375" style="1" bestFit="1" customWidth="1"/>
    <col min="8441" max="8441" width="3.625" style="1" customWidth="1"/>
    <col min="8442" max="8442" width="7.125" style="1" bestFit="1" customWidth="1"/>
    <col min="8443" max="8443" width="3.375" style="1" bestFit="1" customWidth="1"/>
    <col min="8444" max="8444" width="7.125" style="1" customWidth="1"/>
    <col min="8445" max="8445" width="3.375" style="1" bestFit="1" customWidth="1"/>
    <col min="8446" max="8446" width="0.875" style="1" customWidth="1"/>
    <col min="8447" max="8447" width="5.625" style="1" customWidth="1"/>
    <col min="8448" max="8448" width="3.375" style="1" bestFit="1" customWidth="1"/>
    <col min="8449" max="8450" width="3.625" style="1" customWidth="1"/>
    <col min="8451" max="8451" width="7.125" style="1" bestFit="1" customWidth="1"/>
    <col min="8452" max="8452" width="3.375" style="1" bestFit="1" customWidth="1"/>
    <col min="8453" max="8453" width="7.125" style="1" customWidth="1"/>
    <col min="8454" max="8454" width="3.375" style="1" bestFit="1" customWidth="1"/>
    <col min="8455" max="8455" width="0.875" style="1" customWidth="1"/>
    <col min="8456" max="8456" width="5.625" style="1" customWidth="1"/>
    <col min="8457" max="8458" width="3.375" style="1" bestFit="1" customWidth="1"/>
    <col min="8459" max="8459" width="3.625" style="1" customWidth="1"/>
    <col min="8460" max="8460" width="7.125" style="1" bestFit="1" customWidth="1"/>
    <col min="8461" max="8461" width="3.375" style="1" bestFit="1" customWidth="1"/>
    <col min="8462" max="8462" width="7.125" style="1" customWidth="1"/>
    <col min="8463" max="8463" width="3.375" style="1" bestFit="1" customWidth="1"/>
    <col min="8464" max="8464" width="1.125" style="1" customWidth="1"/>
    <col min="8465" max="8690" width="9" style="1"/>
    <col min="8691" max="8691" width="4.5" style="1" customWidth="1"/>
    <col min="8692" max="8692" width="18.75" style="1" bestFit="1" customWidth="1"/>
    <col min="8693" max="8693" width="0.875" style="1" customWidth="1"/>
    <col min="8694" max="8694" width="5.625" style="1" customWidth="1"/>
    <col min="8695" max="8696" width="3.375" style="1" bestFit="1" customWidth="1"/>
    <col min="8697" max="8697" width="3.625" style="1" customWidth="1"/>
    <col min="8698" max="8698" width="7.125" style="1" bestFit="1" customWidth="1"/>
    <col min="8699" max="8699" width="3.375" style="1" bestFit="1" customWidth="1"/>
    <col min="8700" max="8700" width="7.125" style="1" customWidth="1"/>
    <col min="8701" max="8701" width="3.375" style="1" bestFit="1" customWidth="1"/>
    <col min="8702" max="8702" width="0.875" style="1" customWidth="1"/>
    <col min="8703" max="8703" width="5.625" style="1" customWidth="1"/>
    <col min="8704" max="8704" width="3.375" style="1" bestFit="1" customWidth="1"/>
    <col min="8705" max="8706" width="3.625" style="1" customWidth="1"/>
    <col min="8707" max="8707" width="7.125" style="1" bestFit="1" customWidth="1"/>
    <col min="8708" max="8708" width="3.375" style="1" bestFit="1" customWidth="1"/>
    <col min="8709" max="8709" width="7.125" style="1" customWidth="1"/>
    <col min="8710" max="8710" width="3.375" style="1" bestFit="1" customWidth="1"/>
    <col min="8711" max="8711" width="0.875" style="1" customWidth="1"/>
    <col min="8712" max="8712" width="5.625" style="1" customWidth="1"/>
    <col min="8713" max="8714" width="3.375" style="1" bestFit="1" customWidth="1"/>
    <col min="8715" max="8715" width="3.625" style="1" customWidth="1"/>
    <col min="8716" max="8716" width="7.125" style="1" bestFit="1" customWidth="1"/>
    <col min="8717" max="8717" width="3.375" style="1" bestFit="1" customWidth="1"/>
    <col min="8718" max="8718" width="7.125" style="1" customWidth="1"/>
    <col min="8719" max="8719" width="3.375" style="1" bestFit="1" customWidth="1"/>
    <col min="8720" max="8720" width="1.125" style="1" customWidth="1"/>
    <col min="8721" max="8946" width="9" style="1"/>
    <col min="8947" max="8947" width="4.5" style="1" customWidth="1"/>
    <col min="8948" max="8948" width="18.75" style="1" bestFit="1" customWidth="1"/>
    <col min="8949" max="8949" width="0.875" style="1" customWidth="1"/>
    <col min="8950" max="8950" width="5.625" style="1" customWidth="1"/>
    <col min="8951" max="8952" width="3.375" style="1" bestFit="1" customWidth="1"/>
    <col min="8953" max="8953" width="3.625" style="1" customWidth="1"/>
    <col min="8954" max="8954" width="7.125" style="1" bestFit="1" customWidth="1"/>
    <col min="8955" max="8955" width="3.375" style="1" bestFit="1" customWidth="1"/>
    <col min="8956" max="8956" width="7.125" style="1" customWidth="1"/>
    <col min="8957" max="8957" width="3.375" style="1" bestFit="1" customWidth="1"/>
    <col min="8958" max="8958" width="0.875" style="1" customWidth="1"/>
    <col min="8959" max="8959" width="5.625" style="1" customWidth="1"/>
    <col min="8960" max="8960" width="3.375" style="1" bestFit="1" customWidth="1"/>
    <col min="8961" max="8962" width="3.625" style="1" customWidth="1"/>
    <col min="8963" max="8963" width="7.125" style="1" bestFit="1" customWidth="1"/>
    <col min="8964" max="8964" width="3.375" style="1" bestFit="1" customWidth="1"/>
    <col min="8965" max="8965" width="7.125" style="1" customWidth="1"/>
    <col min="8966" max="8966" width="3.375" style="1" bestFit="1" customWidth="1"/>
    <col min="8967" max="8967" width="0.875" style="1" customWidth="1"/>
    <col min="8968" max="8968" width="5.625" style="1" customWidth="1"/>
    <col min="8969" max="8970" width="3.375" style="1" bestFit="1" customWidth="1"/>
    <col min="8971" max="8971" width="3.625" style="1" customWidth="1"/>
    <col min="8972" max="8972" width="7.125" style="1" bestFit="1" customWidth="1"/>
    <col min="8973" max="8973" width="3.375" style="1" bestFit="1" customWidth="1"/>
    <col min="8974" max="8974" width="7.125" style="1" customWidth="1"/>
    <col min="8975" max="8975" width="3.375" style="1" bestFit="1" customWidth="1"/>
    <col min="8976" max="8976" width="1.125" style="1" customWidth="1"/>
    <col min="8977" max="9202" width="9" style="1"/>
    <col min="9203" max="9203" width="4.5" style="1" customWidth="1"/>
    <col min="9204" max="9204" width="18.75" style="1" bestFit="1" customWidth="1"/>
    <col min="9205" max="9205" width="0.875" style="1" customWidth="1"/>
    <col min="9206" max="9206" width="5.625" style="1" customWidth="1"/>
    <col min="9207" max="9208" width="3.375" style="1" bestFit="1" customWidth="1"/>
    <col min="9209" max="9209" width="3.625" style="1" customWidth="1"/>
    <col min="9210" max="9210" width="7.125" style="1" bestFit="1" customWidth="1"/>
    <col min="9211" max="9211" width="3.375" style="1" bestFit="1" customWidth="1"/>
    <col min="9212" max="9212" width="7.125" style="1" customWidth="1"/>
    <col min="9213" max="9213" width="3.375" style="1" bestFit="1" customWidth="1"/>
    <col min="9214" max="9214" width="0.875" style="1" customWidth="1"/>
    <col min="9215" max="9215" width="5.625" style="1" customWidth="1"/>
    <col min="9216" max="9216" width="3.375" style="1" bestFit="1" customWidth="1"/>
    <col min="9217" max="9218" width="3.625" style="1" customWidth="1"/>
    <col min="9219" max="9219" width="7.125" style="1" bestFit="1" customWidth="1"/>
    <col min="9220" max="9220" width="3.375" style="1" bestFit="1" customWidth="1"/>
    <col min="9221" max="9221" width="7.125" style="1" customWidth="1"/>
    <col min="9222" max="9222" width="3.375" style="1" bestFit="1" customWidth="1"/>
    <col min="9223" max="9223" width="0.875" style="1" customWidth="1"/>
    <col min="9224" max="9224" width="5.625" style="1" customWidth="1"/>
    <col min="9225" max="9226" width="3.375" style="1" bestFit="1" customWidth="1"/>
    <col min="9227" max="9227" width="3.625" style="1" customWidth="1"/>
    <col min="9228" max="9228" width="7.125" style="1" bestFit="1" customWidth="1"/>
    <col min="9229" max="9229" width="3.375" style="1" bestFit="1" customWidth="1"/>
    <col min="9230" max="9230" width="7.125" style="1" customWidth="1"/>
    <col min="9231" max="9231" width="3.375" style="1" bestFit="1" customWidth="1"/>
    <col min="9232" max="9232" width="1.125" style="1" customWidth="1"/>
    <col min="9233" max="9458" width="9" style="1"/>
    <col min="9459" max="9459" width="4.5" style="1" customWidth="1"/>
    <col min="9460" max="9460" width="18.75" style="1" bestFit="1" customWidth="1"/>
    <col min="9461" max="9461" width="0.875" style="1" customWidth="1"/>
    <col min="9462" max="9462" width="5.625" style="1" customWidth="1"/>
    <col min="9463" max="9464" width="3.375" style="1" bestFit="1" customWidth="1"/>
    <col min="9465" max="9465" width="3.625" style="1" customWidth="1"/>
    <col min="9466" max="9466" width="7.125" style="1" bestFit="1" customWidth="1"/>
    <col min="9467" max="9467" width="3.375" style="1" bestFit="1" customWidth="1"/>
    <col min="9468" max="9468" width="7.125" style="1" customWidth="1"/>
    <col min="9469" max="9469" width="3.375" style="1" bestFit="1" customWidth="1"/>
    <col min="9470" max="9470" width="0.875" style="1" customWidth="1"/>
    <col min="9471" max="9471" width="5.625" style="1" customWidth="1"/>
    <col min="9472" max="9472" width="3.375" style="1" bestFit="1" customWidth="1"/>
    <col min="9473" max="9474" width="3.625" style="1" customWidth="1"/>
    <col min="9475" max="9475" width="7.125" style="1" bestFit="1" customWidth="1"/>
    <col min="9476" max="9476" width="3.375" style="1" bestFit="1" customWidth="1"/>
    <col min="9477" max="9477" width="7.125" style="1" customWidth="1"/>
    <col min="9478" max="9478" width="3.375" style="1" bestFit="1" customWidth="1"/>
    <col min="9479" max="9479" width="0.875" style="1" customWidth="1"/>
    <col min="9480" max="9480" width="5.625" style="1" customWidth="1"/>
    <col min="9481" max="9482" width="3.375" style="1" bestFit="1" customWidth="1"/>
    <col min="9483" max="9483" width="3.625" style="1" customWidth="1"/>
    <col min="9484" max="9484" width="7.125" style="1" bestFit="1" customWidth="1"/>
    <col min="9485" max="9485" width="3.375" style="1" bestFit="1" customWidth="1"/>
    <col min="9486" max="9486" width="7.125" style="1" customWidth="1"/>
    <col min="9487" max="9487" width="3.375" style="1" bestFit="1" customWidth="1"/>
    <col min="9488" max="9488" width="1.125" style="1" customWidth="1"/>
    <col min="9489" max="9714" width="9" style="1"/>
    <col min="9715" max="9715" width="4.5" style="1" customWidth="1"/>
    <col min="9716" max="9716" width="18.75" style="1" bestFit="1" customWidth="1"/>
    <col min="9717" max="9717" width="0.875" style="1" customWidth="1"/>
    <col min="9718" max="9718" width="5.625" style="1" customWidth="1"/>
    <col min="9719" max="9720" width="3.375" style="1" bestFit="1" customWidth="1"/>
    <col min="9721" max="9721" width="3.625" style="1" customWidth="1"/>
    <col min="9722" max="9722" width="7.125" style="1" bestFit="1" customWidth="1"/>
    <col min="9723" max="9723" width="3.375" style="1" bestFit="1" customWidth="1"/>
    <col min="9724" max="9724" width="7.125" style="1" customWidth="1"/>
    <col min="9725" max="9725" width="3.375" style="1" bestFit="1" customWidth="1"/>
    <col min="9726" max="9726" width="0.875" style="1" customWidth="1"/>
    <col min="9727" max="9727" width="5.625" style="1" customWidth="1"/>
    <col min="9728" max="9728" width="3.375" style="1" bestFit="1" customWidth="1"/>
    <col min="9729" max="9730" width="3.625" style="1" customWidth="1"/>
    <col min="9731" max="9731" width="7.125" style="1" bestFit="1" customWidth="1"/>
    <col min="9732" max="9732" width="3.375" style="1" bestFit="1" customWidth="1"/>
    <col min="9733" max="9733" width="7.125" style="1" customWidth="1"/>
    <col min="9734" max="9734" width="3.375" style="1" bestFit="1" customWidth="1"/>
    <col min="9735" max="9735" width="0.875" style="1" customWidth="1"/>
    <col min="9736" max="9736" width="5.625" style="1" customWidth="1"/>
    <col min="9737" max="9738" width="3.375" style="1" bestFit="1" customWidth="1"/>
    <col min="9739" max="9739" width="3.625" style="1" customWidth="1"/>
    <col min="9740" max="9740" width="7.125" style="1" bestFit="1" customWidth="1"/>
    <col min="9741" max="9741" width="3.375" style="1" bestFit="1" customWidth="1"/>
    <col min="9742" max="9742" width="7.125" style="1" customWidth="1"/>
    <col min="9743" max="9743" width="3.375" style="1" bestFit="1" customWidth="1"/>
    <col min="9744" max="9744" width="1.125" style="1" customWidth="1"/>
    <col min="9745" max="9970" width="9" style="1"/>
    <col min="9971" max="9971" width="4.5" style="1" customWidth="1"/>
    <col min="9972" max="9972" width="18.75" style="1" bestFit="1" customWidth="1"/>
    <col min="9973" max="9973" width="0.875" style="1" customWidth="1"/>
    <col min="9974" max="9974" width="5.625" style="1" customWidth="1"/>
    <col min="9975" max="9976" width="3.375" style="1" bestFit="1" customWidth="1"/>
    <col min="9977" max="9977" width="3.625" style="1" customWidth="1"/>
    <col min="9978" max="9978" width="7.125" style="1" bestFit="1" customWidth="1"/>
    <col min="9979" max="9979" width="3.375" style="1" bestFit="1" customWidth="1"/>
    <col min="9980" max="9980" width="7.125" style="1" customWidth="1"/>
    <col min="9981" max="9981" width="3.375" style="1" bestFit="1" customWidth="1"/>
    <col min="9982" max="9982" width="0.875" style="1" customWidth="1"/>
    <col min="9983" max="9983" width="5.625" style="1" customWidth="1"/>
    <col min="9984" max="9984" width="3.375" style="1" bestFit="1" customWidth="1"/>
    <col min="9985" max="9986" width="3.625" style="1" customWidth="1"/>
    <col min="9987" max="9987" width="7.125" style="1" bestFit="1" customWidth="1"/>
    <col min="9988" max="9988" width="3.375" style="1" bestFit="1" customWidth="1"/>
    <col min="9989" max="9989" width="7.125" style="1" customWidth="1"/>
    <col min="9990" max="9990" width="3.375" style="1" bestFit="1" customWidth="1"/>
    <col min="9991" max="9991" width="0.875" style="1" customWidth="1"/>
    <col min="9992" max="9992" width="5.625" style="1" customWidth="1"/>
    <col min="9993" max="9994" width="3.375" style="1" bestFit="1" customWidth="1"/>
    <col min="9995" max="9995" width="3.625" style="1" customWidth="1"/>
    <col min="9996" max="9996" width="7.125" style="1" bestFit="1" customWidth="1"/>
    <col min="9997" max="9997" width="3.375" style="1" bestFit="1" customWidth="1"/>
    <col min="9998" max="9998" width="7.125" style="1" customWidth="1"/>
    <col min="9999" max="9999" width="3.375" style="1" bestFit="1" customWidth="1"/>
    <col min="10000" max="10000" width="1.125" style="1" customWidth="1"/>
    <col min="10001" max="10226" width="9" style="1"/>
    <col min="10227" max="10227" width="4.5" style="1" customWidth="1"/>
    <col min="10228" max="10228" width="18.75" style="1" bestFit="1" customWidth="1"/>
    <col min="10229" max="10229" width="0.875" style="1" customWidth="1"/>
    <col min="10230" max="10230" width="5.625" style="1" customWidth="1"/>
    <col min="10231" max="10232" width="3.375" style="1" bestFit="1" customWidth="1"/>
    <col min="10233" max="10233" width="3.625" style="1" customWidth="1"/>
    <col min="10234" max="10234" width="7.125" style="1" bestFit="1" customWidth="1"/>
    <col min="10235" max="10235" width="3.375" style="1" bestFit="1" customWidth="1"/>
    <col min="10236" max="10236" width="7.125" style="1" customWidth="1"/>
    <col min="10237" max="10237" width="3.375" style="1" bestFit="1" customWidth="1"/>
    <col min="10238" max="10238" width="0.875" style="1" customWidth="1"/>
    <col min="10239" max="10239" width="5.625" style="1" customWidth="1"/>
    <col min="10240" max="10240" width="3.375" style="1" bestFit="1" customWidth="1"/>
    <col min="10241" max="10242" width="3.625" style="1" customWidth="1"/>
    <col min="10243" max="10243" width="7.125" style="1" bestFit="1" customWidth="1"/>
    <col min="10244" max="10244" width="3.375" style="1" bestFit="1" customWidth="1"/>
    <col min="10245" max="10245" width="7.125" style="1" customWidth="1"/>
    <col min="10246" max="10246" width="3.375" style="1" bestFit="1" customWidth="1"/>
    <col min="10247" max="10247" width="0.875" style="1" customWidth="1"/>
    <col min="10248" max="10248" width="5.625" style="1" customWidth="1"/>
    <col min="10249" max="10250" width="3.375" style="1" bestFit="1" customWidth="1"/>
    <col min="10251" max="10251" width="3.625" style="1" customWidth="1"/>
    <col min="10252" max="10252" width="7.125" style="1" bestFit="1" customWidth="1"/>
    <col min="10253" max="10253" width="3.375" style="1" bestFit="1" customWidth="1"/>
    <col min="10254" max="10254" width="7.125" style="1" customWidth="1"/>
    <col min="10255" max="10255" width="3.375" style="1" bestFit="1" customWidth="1"/>
    <col min="10256" max="10256" width="1.125" style="1" customWidth="1"/>
    <col min="10257" max="10482" width="9" style="1"/>
    <col min="10483" max="10483" width="4.5" style="1" customWidth="1"/>
    <col min="10484" max="10484" width="18.75" style="1" bestFit="1" customWidth="1"/>
    <col min="10485" max="10485" width="0.875" style="1" customWidth="1"/>
    <col min="10486" max="10486" width="5.625" style="1" customWidth="1"/>
    <col min="10487" max="10488" width="3.375" style="1" bestFit="1" customWidth="1"/>
    <col min="10489" max="10489" width="3.625" style="1" customWidth="1"/>
    <col min="10490" max="10490" width="7.125" style="1" bestFit="1" customWidth="1"/>
    <col min="10491" max="10491" width="3.375" style="1" bestFit="1" customWidth="1"/>
    <col min="10492" max="10492" width="7.125" style="1" customWidth="1"/>
    <col min="10493" max="10493" width="3.375" style="1" bestFit="1" customWidth="1"/>
    <col min="10494" max="10494" width="0.875" style="1" customWidth="1"/>
    <col min="10495" max="10495" width="5.625" style="1" customWidth="1"/>
    <col min="10496" max="10496" width="3.375" style="1" bestFit="1" customWidth="1"/>
    <col min="10497" max="10498" width="3.625" style="1" customWidth="1"/>
    <col min="10499" max="10499" width="7.125" style="1" bestFit="1" customWidth="1"/>
    <col min="10500" max="10500" width="3.375" style="1" bestFit="1" customWidth="1"/>
    <col min="10501" max="10501" width="7.125" style="1" customWidth="1"/>
    <col min="10502" max="10502" width="3.375" style="1" bestFit="1" customWidth="1"/>
    <col min="10503" max="10503" width="0.875" style="1" customWidth="1"/>
    <col min="10504" max="10504" width="5.625" style="1" customWidth="1"/>
    <col min="10505" max="10506" width="3.375" style="1" bestFit="1" customWidth="1"/>
    <col min="10507" max="10507" width="3.625" style="1" customWidth="1"/>
    <col min="10508" max="10508" width="7.125" style="1" bestFit="1" customWidth="1"/>
    <col min="10509" max="10509" width="3.375" style="1" bestFit="1" customWidth="1"/>
    <col min="10510" max="10510" width="7.125" style="1" customWidth="1"/>
    <col min="10511" max="10511" width="3.375" style="1" bestFit="1" customWidth="1"/>
    <col min="10512" max="10512" width="1.125" style="1" customWidth="1"/>
    <col min="10513" max="10738" width="9" style="1"/>
    <col min="10739" max="10739" width="4.5" style="1" customWidth="1"/>
    <col min="10740" max="10740" width="18.75" style="1" bestFit="1" customWidth="1"/>
    <col min="10741" max="10741" width="0.875" style="1" customWidth="1"/>
    <col min="10742" max="10742" width="5.625" style="1" customWidth="1"/>
    <col min="10743" max="10744" width="3.375" style="1" bestFit="1" customWidth="1"/>
    <col min="10745" max="10745" width="3.625" style="1" customWidth="1"/>
    <col min="10746" max="10746" width="7.125" style="1" bestFit="1" customWidth="1"/>
    <col min="10747" max="10747" width="3.375" style="1" bestFit="1" customWidth="1"/>
    <col min="10748" max="10748" width="7.125" style="1" customWidth="1"/>
    <col min="10749" max="10749" width="3.375" style="1" bestFit="1" customWidth="1"/>
    <col min="10750" max="10750" width="0.875" style="1" customWidth="1"/>
    <col min="10751" max="10751" width="5.625" style="1" customWidth="1"/>
    <col min="10752" max="10752" width="3.375" style="1" bestFit="1" customWidth="1"/>
    <col min="10753" max="10754" width="3.625" style="1" customWidth="1"/>
    <col min="10755" max="10755" width="7.125" style="1" bestFit="1" customWidth="1"/>
    <col min="10756" max="10756" width="3.375" style="1" bestFit="1" customWidth="1"/>
    <col min="10757" max="10757" width="7.125" style="1" customWidth="1"/>
    <col min="10758" max="10758" width="3.375" style="1" bestFit="1" customWidth="1"/>
    <col min="10759" max="10759" width="0.875" style="1" customWidth="1"/>
    <col min="10760" max="10760" width="5.625" style="1" customWidth="1"/>
    <col min="10761" max="10762" width="3.375" style="1" bestFit="1" customWidth="1"/>
    <col min="10763" max="10763" width="3.625" style="1" customWidth="1"/>
    <col min="10764" max="10764" width="7.125" style="1" bestFit="1" customWidth="1"/>
    <col min="10765" max="10765" width="3.375" style="1" bestFit="1" customWidth="1"/>
    <col min="10766" max="10766" width="7.125" style="1" customWidth="1"/>
    <col min="10767" max="10767" width="3.375" style="1" bestFit="1" customWidth="1"/>
    <col min="10768" max="10768" width="1.125" style="1" customWidth="1"/>
    <col min="10769" max="10994" width="9" style="1"/>
    <col min="10995" max="10995" width="4.5" style="1" customWidth="1"/>
    <col min="10996" max="10996" width="18.75" style="1" bestFit="1" customWidth="1"/>
    <col min="10997" max="10997" width="0.875" style="1" customWidth="1"/>
    <col min="10998" max="10998" width="5.625" style="1" customWidth="1"/>
    <col min="10999" max="11000" width="3.375" style="1" bestFit="1" customWidth="1"/>
    <col min="11001" max="11001" width="3.625" style="1" customWidth="1"/>
    <col min="11002" max="11002" width="7.125" style="1" bestFit="1" customWidth="1"/>
    <col min="11003" max="11003" width="3.375" style="1" bestFit="1" customWidth="1"/>
    <col min="11004" max="11004" width="7.125" style="1" customWidth="1"/>
    <col min="11005" max="11005" width="3.375" style="1" bestFit="1" customWidth="1"/>
    <col min="11006" max="11006" width="0.875" style="1" customWidth="1"/>
    <col min="11007" max="11007" width="5.625" style="1" customWidth="1"/>
    <col min="11008" max="11008" width="3.375" style="1" bestFit="1" customWidth="1"/>
    <col min="11009" max="11010" width="3.625" style="1" customWidth="1"/>
    <col min="11011" max="11011" width="7.125" style="1" bestFit="1" customWidth="1"/>
    <col min="11012" max="11012" width="3.375" style="1" bestFit="1" customWidth="1"/>
    <col min="11013" max="11013" width="7.125" style="1" customWidth="1"/>
    <col min="11014" max="11014" width="3.375" style="1" bestFit="1" customWidth="1"/>
    <col min="11015" max="11015" width="0.875" style="1" customWidth="1"/>
    <col min="11016" max="11016" width="5.625" style="1" customWidth="1"/>
    <col min="11017" max="11018" width="3.375" style="1" bestFit="1" customWidth="1"/>
    <col min="11019" max="11019" width="3.625" style="1" customWidth="1"/>
    <col min="11020" max="11020" width="7.125" style="1" bestFit="1" customWidth="1"/>
    <col min="11021" max="11021" width="3.375" style="1" bestFit="1" customWidth="1"/>
    <col min="11022" max="11022" width="7.125" style="1" customWidth="1"/>
    <col min="11023" max="11023" width="3.375" style="1" bestFit="1" customWidth="1"/>
    <col min="11024" max="11024" width="1.125" style="1" customWidth="1"/>
    <col min="11025" max="11250" width="9" style="1"/>
    <col min="11251" max="11251" width="4.5" style="1" customWidth="1"/>
    <col min="11252" max="11252" width="18.75" style="1" bestFit="1" customWidth="1"/>
    <col min="11253" max="11253" width="0.875" style="1" customWidth="1"/>
    <col min="11254" max="11254" width="5.625" style="1" customWidth="1"/>
    <col min="11255" max="11256" width="3.375" style="1" bestFit="1" customWidth="1"/>
    <col min="11257" max="11257" width="3.625" style="1" customWidth="1"/>
    <col min="11258" max="11258" width="7.125" style="1" bestFit="1" customWidth="1"/>
    <col min="11259" max="11259" width="3.375" style="1" bestFit="1" customWidth="1"/>
    <col min="11260" max="11260" width="7.125" style="1" customWidth="1"/>
    <col min="11261" max="11261" width="3.375" style="1" bestFit="1" customWidth="1"/>
    <col min="11262" max="11262" width="0.875" style="1" customWidth="1"/>
    <col min="11263" max="11263" width="5.625" style="1" customWidth="1"/>
    <col min="11264" max="11264" width="3.375" style="1" bestFit="1" customWidth="1"/>
    <col min="11265" max="11266" width="3.625" style="1" customWidth="1"/>
    <col min="11267" max="11267" width="7.125" style="1" bestFit="1" customWidth="1"/>
    <col min="11268" max="11268" width="3.375" style="1" bestFit="1" customWidth="1"/>
    <col min="11269" max="11269" width="7.125" style="1" customWidth="1"/>
    <col min="11270" max="11270" width="3.375" style="1" bestFit="1" customWidth="1"/>
    <col min="11271" max="11271" width="0.875" style="1" customWidth="1"/>
    <col min="11272" max="11272" width="5.625" style="1" customWidth="1"/>
    <col min="11273" max="11274" width="3.375" style="1" bestFit="1" customWidth="1"/>
    <col min="11275" max="11275" width="3.625" style="1" customWidth="1"/>
    <col min="11276" max="11276" width="7.125" style="1" bestFit="1" customWidth="1"/>
    <col min="11277" max="11277" width="3.375" style="1" bestFit="1" customWidth="1"/>
    <col min="11278" max="11278" width="7.125" style="1" customWidth="1"/>
    <col min="11279" max="11279" width="3.375" style="1" bestFit="1" customWidth="1"/>
    <col min="11280" max="11280" width="1.125" style="1" customWidth="1"/>
    <col min="11281" max="11506" width="9" style="1"/>
    <col min="11507" max="11507" width="4.5" style="1" customWidth="1"/>
    <col min="11508" max="11508" width="18.75" style="1" bestFit="1" customWidth="1"/>
    <col min="11509" max="11509" width="0.875" style="1" customWidth="1"/>
    <col min="11510" max="11510" width="5.625" style="1" customWidth="1"/>
    <col min="11511" max="11512" width="3.375" style="1" bestFit="1" customWidth="1"/>
    <col min="11513" max="11513" width="3.625" style="1" customWidth="1"/>
    <col min="11514" max="11514" width="7.125" style="1" bestFit="1" customWidth="1"/>
    <col min="11515" max="11515" width="3.375" style="1" bestFit="1" customWidth="1"/>
    <col min="11516" max="11516" width="7.125" style="1" customWidth="1"/>
    <col min="11517" max="11517" width="3.375" style="1" bestFit="1" customWidth="1"/>
    <col min="11518" max="11518" width="0.875" style="1" customWidth="1"/>
    <col min="11519" max="11519" width="5.625" style="1" customWidth="1"/>
    <col min="11520" max="11520" width="3.375" style="1" bestFit="1" customWidth="1"/>
    <col min="11521" max="11522" width="3.625" style="1" customWidth="1"/>
    <col min="11523" max="11523" width="7.125" style="1" bestFit="1" customWidth="1"/>
    <col min="11524" max="11524" width="3.375" style="1" bestFit="1" customWidth="1"/>
    <col min="11525" max="11525" width="7.125" style="1" customWidth="1"/>
    <col min="11526" max="11526" width="3.375" style="1" bestFit="1" customWidth="1"/>
    <col min="11527" max="11527" width="0.875" style="1" customWidth="1"/>
    <col min="11528" max="11528" width="5.625" style="1" customWidth="1"/>
    <col min="11529" max="11530" width="3.375" style="1" bestFit="1" customWidth="1"/>
    <col min="11531" max="11531" width="3.625" style="1" customWidth="1"/>
    <col min="11532" max="11532" width="7.125" style="1" bestFit="1" customWidth="1"/>
    <col min="11533" max="11533" width="3.375" style="1" bestFit="1" customWidth="1"/>
    <col min="11534" max="11534" width="7.125" style="1" customWidth="1"/>
    <col min="11535" max="11535" width="3.375" style="1" bestFit="1" customWidth="1"/>
    <col min="11536" max="11536" width="1.125" style="1" customWidth="1"/>
    <col min="11537" max="11762" width="9" style="1"/>
    <col min="11763" max="11763" width="4.5" style="1" customWidth="1"/>
    <col min="11764" max="11764" width="18.75" style="1" bestFit="1" customWidth="1"/>
    <col min="11765" max="11765" width="0.875" style="1" customWidth="1"/>
    <col min="11766" max="11766" width="5.625" style="1" customWidth="1"/>
    <col min="11767" max="11768" width="3.375" style="1" bestFit="1" customWidth="1"/>
    <col min="11769" max="11769" width="3.625" style="1" customWidth="1"/>
    <col min="11770" max="11770" width="7.125" style="1" bestFit="1" customWidth="1"/>
    <col min="11771" max="11771" width="3.375" style="1" bestFit="1" customWidth="1"/>
    <col min="11772" max="11772" width="7.125" style="1" customWidth="1"/>
    <col min="11773" max="11773" width="3.375" style="1" bestFit="1" customWidth="1"/>
    <col min="11774" max="11774" width="0.875" style="1" customWidth="1"/>
    <col min="11775" max="11775" width="5.625" style="1" customWidth="1"/>
    <col min="11776" max="11776" width="3.375" style="1" bestFit="1" customWidth="1"/>
    <col min="11777" max="11778" width="3.625" style="1" customWidth="1"/>
    <col min="11779" max="11779" width="7.125" style="1" bestFit="1" customWidth="1"/>
    <col min="11780" max="11780" width="3.375" style="1" bestFit="1" customWidth="1"/>
    <col min="11781" max="11781" width="7.125" style="1" customWidth="1"/>
    <col min="11782" max="11782" width="3.375" style="1" bestFit="1" customWidth="1"/>
    <col min="11783" max="11783" width="0.875" style="1" customWidth="1"/>
    <col min="11784" max="11784" width="5.625" style="1" customWidth="1"/>
    <col min="11785" max="11786" width="3.375" style="1" bestFit="1" customWidth="1"/>
    <col min="11787" max="11787" width="3.625" style="1" customWidth="1"/>
    <col min="11788" max="11788" width="7.125" style="1" bestFit="1" customWidth="1"/>
    <col min="11789" max="11789" width="3.375" style="1" bestFit="1" customWidth="1"/>
    <col min="11790" max="11790" width="7.125" style="1" customWidth="1"/>
    <col min="11791" max="11791" width="3.375" style="1" bestFit="1" customWidth="1"/>
    <col min="11792" max="11792" width="1.125" style="1" customWidth="1"/>
    <col min="11793" max="12018" width="9" style="1"/>
    <col min="12019" max="12019" width="4.5" style="1" customWidth="1"/>
    <col min="12020" max="12020" width="18.75" style="1" bestFit="1" customWidth="1"/>
    <col min="12021" max="12021" width="0.875" style="1" customWidth="1"/>
    <col min="12022" max="12022" width="5.625" style="1" customWidth="1"/>
    <col min="12023" max="12024" width="3.375" style="1" bestFit="1" customWidth="1"/>
    <col min="12025" max="12025" width="3.625" style="1" customWidth="1"/>
    <col min="12026" max="12026" width="7.125" style="1" bestFit="1" customWidth="1"/>
    <col min="12027" max="12027" width="3.375" style="1" bestFit="1" customWidth="1"/>
    <col min="12028" max="12028" width="7.125" style="1" customWidth="1"/>
    <col min="12029" max="12029" width="3.375" style="1" bestFit="1" customWidth="1"/>
    <col min="12030" max="12030" width="0.875" style="1" customWidth="1"/>
    <col min="12031" max="12031" width="5.625" style="1" customWidth="1"/>
    <col min="12032" max="12032" width="3.375" style="1" bestFit="1" customWidth="1"/>
    <col min="12033" max="12034" width="3.625" style="1" customWidth="1"/>
    <col min="12035" max="12035" width="7.125" style="1" bestFit="1" customWidth="1"/>
    <col min="12036" max="12036" width="3.375" style="1" bestFit="1" customWidth="1"/>
    <col min="12037" max="12037" width="7.125" style="1" customWidth="1"/>
    <col min="12038" max="12038" width="3.375" style="1" bestFit="1" customWidth="1"/>
    <col min="12039" max="12039" width="0.875" style="1" customWidth="1"/>
    <col min="12040" max="12040" width="5.625" style="1" customWidth="1"/>
    <col min="12041" max="12042" width="3.375" style="1" bestFit="1" customWidth="1"/>
    <col min="12043" max="12043" width="3.625" style="1" customWidth="1"/>
    <col min="12044" max="12044" width="7.125" style="1" bestFit="1" customWidth="1"/>
    <col min="12045" max="12045" width="3.375" style="1" bestFit="1" customWidth="1"/>
    <col min="12046" max="12046" width="7.125" style="1" customWidth="1"/>
    <col min="12047" max="12047" width="3.375" style="1" bestFit="1" customWidth="1"/>
    <col min="12048" max="12048" width="1.125" style="1" customWidth="1"/>
    <col min="12049" max="12274" width="9" style="1"/>
    <col min="12275" max="12275" width="4.5" style="1" customWidth="1"/>
    <col min="12276" max="12276" width="18.75" style="1" bestFit="1" customWidth="1"/>
    <col min="12277" max="12277" width="0.875" style="1" customWidth="1"/>
    <col min="12278" max="12278" width="5.625" style="1" customWidth="1"/>
    <col min="12279" max="12280" width="3.375" style="1" bestFit="1" customWidth="1"/>
    <col min="12281" max="12281" width="3.625" style="1" customWidth="1"/>
    <col min="12282" max="12282" width="7.125" style="1" bestFit="1" customWidth="1"/>
    <col min="12283" max="12283" width="3.375" style="1" bestFit="1" customWidth="1"/>
    <col min="12284" max="12284" width="7.125" style="1" customWidth="1"/>
    <col min="12285" max="12285" width="3.375" style="1" bestFit="1" customWidth="1"/>
    <col min="12286" max="12286" width="0.875" style="1" customWidth="1"/>
    <col min="12287" max="12287" width="5.625" style="1" customWidth="1"/>
    <col min="12288" max="12288" width="3.375" style="1" bestFit="1" customWidth="1"/>
    <col min="12289" max="12290" width="3.625" style="1" customWidth="1"/>
    <col min="12291" max="12291" width="7.125" style="1" bestFit="1" customWidth="1"/>
    <col min="12292" max="12292" width="3.375" style="1" bestFit="1" customWidth="1"/>
    <col min="12293" max="12293" width="7.125" style="1" customWidth="1"/>
    <col min="12294" max="12294" width="3.375" style="1" bestFit="1" customWidth="1"/>
    <col min="12295" max="12295" width="0.875" style="1" customWidth="1"/>
    <col min="12296" max="12296" width="5.625" style="1" customWidth="1"/>
    <col min="12297" max="12298" width="3.375" style="1" bestFit="1" customWidth="1"/>
    <col min="12299" max="12299" width="3.625" style="1" customWidth="1"/>
    <col min="12300" max="12300" width="7.125" style="1" bestFit="1" customWidth="1"/>
    <col min="12301" max="12301" width="3.375" style="1" bestFit="1" customWidth="1"/>
    <col min="12302" max="12302" width="7.125" style="1" customWidth="1"/>
    <col min="12303" max="12303" width="3.375" style="1" bestFit="1" customWidth="1"/>
    <col min="12304" max="12304" width="1.125" style="1" customWidth="1"/>
    <col min="12305" max="12530" width="9" style="1"/>
    <col min="12531" max="12531" width="4.5" style="1" customWidth="1"/>
    <col min="12532" max="12532" width="18.75" style="1" bestFit="1" customWidth="1"/>
    <col min="12533" max="12533" width="0.875" style="1" customWidth="1"/>
    <col min="12534" max="12534" width="5.625" style="1" customWidth="1"/>
    <col min="12535" max="12536" width="3.375" style="1" bestFit="1" customWidth="1"/>
    <col min="12537" max="12537" width="3.625" style="1" customWidth="1"/>
    <col min="12538" max="12538" width="7.125" style="1" bestFit="1" customWidth="1"/>
    <col min="12539" max="12539" width="3.375" style="1" bestFit="1" customWidth="1"/>
    <col min="12540" max="12540" width="7.125" style="1" customWidth="1"/>
    <col min="12541" max="12541" width="3.375" style="1" bestFit="1" customWidth="1"/>
    <col min="12542" max="12542" width="0.875" style="1" customWidth="1"/>
    <col min="12543" max="12543" width="5.625" style="1" customWidth="1"/>
    <col min="12544" max="12544" width="3.375" style="1" bestFit="1" customWidth="1"/>
    <col min="12545" max="12546" width="3.625" style="1" customWidth="1"/>
    <col min="12547" max="12547" width="7.125" style="1" bestFit="1" customWidth="1"/>
    <col min="12548" max="12548" width="3.375" style="1" bestFit="1" customWidth="1"/>
    <col min="12549" max="12549" width="7.125" style="1" customWidth="1"/>
    <col min="12550" max="12550" width="3.375" style="1" bestFit="1" customWidth="1"/>
    <col min="12551" max="12551" width="0.875" style="1" customWidth="1"/>
    <col min="12552" max="12552" width="5.625" style="1" customWidth="1"/>
    <col min="12553" max="12554" width="3.375" style="1" bestFit="1" customWidth="1"/>
    <col min="12555" max="12555" width="3.625" style="1" customWidth="1"/>
    <col min="12556" max="12556" width="7.125" style="1" bestFit="1" customWidth="1"/>
    <col min="12557" max="12557" width="3.375" style="1" bestFit="1" customWidth="1"/>
    <col min="12558" max="12558" width="7.125" style="1" customWidth="1"/>
    <col min="12559" max="12559" width="3.375" style="1" bestFit="1" customWidth="1"/>
    <col min="12560" max="12560" width="1.125" style="1" customWidth="1"/>
    <col min="12561" max="12786" width="9" style="1"/>
    <col min="12787" max="12787" width="4.5" style="1" customWidth="1"/>
    <col min="12788" max="12788" width="18.75" style="1" bestFit="1" customWidth="1"/>
    <col min="12789" max="12789" width="0.875" style="1" customWidth="1"/>
    <col min="12790" max="12790" width="5.625" style="1" customWidth="1"/>
    <col min="12791" max="12792" width="3.375" style="1" bestFit="1" customWidth="1"/>
    <col min="12793" max="12793" width="3.625" style="1" customWidth="1"/>
    <col min="12794" max="12794" width="7.125" style="1" bestFit="1" customWidth="1"/>
    <col min="12795" max="12795" width="3.375" style="1" bestFit="1" customWidth="1"/>
    <col min="12796" max="12796" width="7.125" style="1" customWidth="1"/>
    <col min="12797" max="12797" width="3.375" style="1" bestFit="1" customWidth="1"/>
    <col min="12798" max="12798" width="0.875" style="1" customWidth="1"/>
    <col min="12799" max="12799" width="5.625" style="1" customWidth="1"/>
    <col min="12800" max="12800" width="3.375" style="1" bestFit="1" customWidth="1"/>
    <col min="12801" max="12802" width="3.625" style="1" customWidth="1"/>
    <col min="12803" max="12803" width="7.125" style="1" bestFit="1" customWidth="1"/>
    <col min="12804" max="12804" width="3.375" style="1" bestFit="1" customWidth="1"/>
    <col min="12805" max="12805" width="7.125" style="1" customWidth="1"/>
    <col min="12806" max="12806" width="3.375" style="1" bestFit="1" customWidth="1"/>
    <col min="12807" max="12807" width="0.875" style="1" customWidth="1"/>
    <col min="12808" max="12808" width="5.625" style="1" customWidth="1"/>
    <col min="12809" max="12810" width="3.375" style="1" bestFit="1" customWidth="1"/>
    <col min="12811" max="12811" width="3.625" style="1" customWidth="1"/>
    <col min="12812" max="12812" width="7.125" style="1" bestFit="1" customWidth="1"/>
    <col min="12813" max="12813" width="3.375" style="1" bestFit="1" customWidth="1"/>
    <col min="12814" max="12814" width="7.125" style="1" customWidth="1"/>
    <col min="12815" max="12815" width="3.375" style="1" bestFit="1" customWidth="1"/>
    <col min="12816" max="12816" width="1.125" style="1" customWidth="1"/>
    <col min="12817" max="13042" width="9" style="1"/>
    <col min="13043" max="13043" width="4.5" style="1" customWidth="1"/>
    <col min="13044" max="13044" width="18.75" style="1" bestFit="1" customWidth="1"/>
    <col min="13045" max="13045" width="0.875" style="1" customWidth="1"/>
    <col min="13046" max="13046" width="5.625" style="1" customWidth="1"/>
    <col min="13047" max="13048" width="3.375" style="1" bestFit="1" customWidth="1"/>
    <col min="13049" max="13049" width="3.625" style="1" customWidth="1"/>
    <col min="13050" max="13050" width="7.125" style="1" bestFit="1" customWidth="1"/>
    <col min="13051" max="13051" width="3.375" style="1" bestFit="1" customWidth="1"/>
    <col min="13052" max="13052" width="7.125" style="1" customWidth="1"/>
    <col min="13053" max="13053" width="3.375" style="1" bestFit="1" customWidth="1"/>
    <col min="13054" max="13054" width="0.875" style="1" customWidth="1"/>
    <col min="13055" max="13055" width="5.625" style="1" customWidth="1"/>
    <col min="13056" max="13056" width="3.375" style="1" bestFit="1" customWidth="1"/>
    <col min="13057" max="13058" width="3.625" style="1" customWidth="1"/>
    <col min="13059" max="13059" width="7.125" style="1" bestFit="1" customWidth="1"/>
    <col min="13060" max="13060" width="3.375" style="1" bestFit="1" customWidth="1"/>
    <col min="13061" max="13061" width="7.125" style="1" customWidth="1"/>
    <col min="13062" max="13062" width="3.375" style="1" bestFit="1" customWidth="1"/>
    <col min="13063" max="13063" width="0.875" style="1" customWidth="1"/>
    <col min="13064" max="13064" width="5.625" style="1" customWidth="1"/>
    <col min="13065" max="13066" width="3.375" style="1" bestFit="1" customWidth="1"/>
    <col min="13067" max="13067" width="3.625" style="1" customWidth="1"/>
    <col min="13068" max="13068" width="7.125" style="1" bestFit="1" customWidth="1"/>
    <col min="13069" max="13069" width="3.375" style="1" bestFit="1" customWidth="1"/>
    <col min="13070" max="13070" width="7.125" style="1" customWidth="1"/>
    <col min="13071" max="13071" width="3.375" style="1" bestFit="1" customWidth="1"/>
    <col min="13072" max="13072" width="1.125" style="1" customWidth="1"/>
    <col min="13073" max="13298" width="9" style="1"/>
    <col min="13299" max="13299" width="4.5" style="1" customWidth="1"/>
    <col min="13300" max="13300" width="18.75" style="1" bestFit="1" customWidth="1"/>
    <col min="13301" max="13301" width="0.875" style="1" customWidth="1"/>
    <col min="13302" max="13302" width="5.625" style="1" customWidth="1"/>
    <col min="13303" max="13304" width="3.375" style="1" bestFit="1" customWidth="1"/>
    <col min="13305" max="13305" width="3.625" style="1" customWidth="1"/>
    <col min="13306" max="13306" width="7.125" style="1" bestFit="1" customWidth="1"/>
    <col min="13307" max="13307" width="3.375" style="1" bestFit="1" customWidth="1"/>
    <col min="13308" max="13308" width="7.125" style="1" customWidth="1"/>
    <col min="13309" max="13309" width="3.375" style="1" bestFit="1" customWidth="1"/>
    <col min="13310" max="13310" width="0.875" style="1" customWidth="1"/>
    <col min="13311" max="13311" width="5.625" style="1" customWidth="1"/>
    <col min="13312" max="13312" width="3.375" style="1" bestFit="1" customWidth="1"/>
    <col min="13313" max="13314" width="3.625" style="1" customWidth="1"/>
    <col min="13315" max="13315" width="7.125" style="1" bestFit="1" customWidth="1"/>
    <col min="13316" max="13316" width="3.375" style="1" bestFit="1" customWidth="1"/>
    <col min="13317" max="13317" width="7.125" style="1" customWidth="1"/>
    <col min="13318" max="13318" width="3.375" style="1" bestFit="1" customWidth="1"/>
    <col min="13319" max="13319" width="0.875" style="1" customWidth="1"/>
    <col min="13320" max="13320" width="5.625" style="1" customWidth="1"/>
    <col min="13321" max="13322" width="3.375" style="1" bestFit="1" customWidth="1"/>
    <col min="13323" max="13323" width="3.625" style="1" customWidth="1"/>
    <col min="13324" max="13324" width="7.125" style="1" bestFit="1" customWidth="1"/>
    <col min="13325" max="13325" width="3.375" style="1" bestFit="1" customWidth="1"/>
    <col min="13326" max="13326" width="7.125" style="1" customWidth="1"/>
    <col min="13327" max="13327" width="3.375" style="1" bestFit="1" customWidth="1"/>
    <col min="13328" max="13328" width="1.125" style="1" customWidth="1"/>
    <col min="13329" max="13554" width="9" style="1"/>
    <col min="13555" max="13555" width="4.5" style="1" customWidth="1"/>
    <col min="13556" max="13556" width="18.75" style="1" bestFit="1" customWidth="1"/>
    <col min="13557" max="13557" width="0.875" style="1" customWidth="1"/>
    <col min="13558" max="13558" width="5.625" style="1" customWidth="1"/>
    <col min="13559" max="13560" width="3.375" style="1" bestFit="1" customWidth="1"/>
    <col min="13561" max="13561" width="3.625" style="1" customWidth="1"/>
    <col min="13562" max="13562" width="7.125" style="1" bestFit="1" customWidth="1"/>
    <col min="13563" max="13563" width="3.375" style="1" bestFit="1" customWidth="1"/>
    <col min="13564" max="13564" width="7.125" style="1" customWidth="1"/>
    <col min="13565" max="13565" width="3.375" style="1" bestFit="1" customWidth="1"/>
    <col min="13566" max="13566" width="0.875" style="1" customWidth="1"/>
    <col min="13567" max="13567" width="5.625" style="1" customWidth="1"/>
    <col min="13568" max="13568" width="3.375" style="1" bestFit="1" customWidth="1"/>
    <col min="13569" max="13570" width="3.625" style="1" customWidth="1"/>
    <col min="13571" max="13571" width="7.125" style="1" bestFit="1" customWidth="1"/>
    <col min="13572" max="13572" width="3.375" style="1" bestFit="1" customWidth="1"/>
    <col min="13573" max="13573" width="7.125" style="1" customWidth="1"/>
    <col min="13574" max="13574" width="3.375" style="1" bestFit="1" customWidth="1"/>
    <col min="13575" max="13575" width="0.875" style="1" customWidth="1"/>
    <col min="13576" max="13576" width="5.625" style="1" customWidth="1"/>
    <col min="13577" max="13578" width="3.375" style="1" bestFit="1" customWidth="1"/>
    <col min="13579" max="13579" width="3.625" style="1" customWidth="1"/>
    <col min="13580" max="13580" width="7.125" style="1" bestFit="1" customWidth="1"/>
    <col min="13581" max="13581" width="3.375" style="1" bestFit="1" customWidth="1"/>
    <col min="13582" max="13582" width="7.125" style="1" customWidth="1"/>
    <col min="13583" max="13583" width="3.375" style="1" bestFit="1" customWidth="1"/>
    <col min="13584" max="13584" width="1.125" style="1" customWidth="1"/>
    <col min="13585" max="13810" width="9" style="1"/>
    <col min="13811" max="13811" width="4.5" style="1" customWidth="1"/>
    <col min="13812" max="13812" width="18.75" style="1" bestFit="1" customWidth="1"/>
    <col min="13813" max="13813" width="0.875" style="1" customWidth="1"/>
    <col min="13814" max="13814" width="5.625" style="1" customWidth="1"/>
    <col min="13815" max="13816" width="3.375" style="1" bestFit="1" customWidth="1"/>
    <col min="13817" max="13817" width="3.625" style="1" customWidth="1"/>
    <col min="13818" max="13818" width="7.125" style="1" bestFit="1" customWidth="1"/>
    <col min="13819" max="13819" width="3.375" style="1" bestFit="1" customWidth="1"/>
    <col min="13820" max="13820" width="7.125" style="1" customWidth="1"/>
    <col min="13821" max="13821" width="3.375" style="1" bestFit="1" customWidth="1"/>
    <col min="13822" max="13822" width="0.875" style="1" customWidth="1"/>
    <col min="13823" max="13823" width="5.625" style="1" customWidth="1"/>
    <col min="13824" max="13824" width="3.375" style="1" bestFit="1" customWidth="1"/>
    <col min="13825" max="13826" width="3.625" style="1" customWidth="1"/>
    <col min="13827" max="13827" width="7.125" style="1" bestFit="1" customWidth="1"/>
    <col min="13828" max="13828" width="3.375" style="1" bestFit="1" customWidth="1"/>
    <col min="13829" max="13829" width="7.125" style="1" customWidth="1"/>
    <col min="13830" max="13830" width="3.375" style="1" bestFit="1" customWidth="1"/>
    <col min="13831" max="13831" width="0.875" style="1" customWidth="1"/>
    <col min="13832" max="13832" width="5.625" style="1" customWidth="1"/>
    <col min="13833" max="13834" width="3.375" style="1" bestFit="1" customWidth="1"/>
    <col min="13835" max="13835" width="3.625" style="1" customWidth="1"/>
    <col min="13836" max="13836" width="7.125" style="1" bestFit="1" customWidth="1"/>
    <col min="13837" max="13837" width="3.375" style="1" bestFit="1" customWidth="1"/>
    <col min="13838" max="13838" width="7.125" style="1" customWidth="1"/>
    <col min="13839" max="13839" width="3.375" style="1" bestFit="1" customWidth="1"/>
    <col min="13840" max="13840" width="1.125" style="1" customWidth="1"/>
    <col min="13841" max="14066" width="9" style="1"/>
    <col min="14067" max="14067" width="4.5" style="1" customWidth="1"/>
    <col min="14068" max="14068" width="18.75" style="1" bestFit="1" customWidth="1"/>
    <col min="14069" max="14069" width="0.875" style="1" customWidth="1"/>
    <col min="14070" max="14070" width="5.625" style="1" customWidth="1"/>
    <col min="14071" max="14072" width="3.375" style="1" bestFit="1" customWidth="1"/>
    <col min="14073" max="14073" width="3.625" style="1" customWidth="1"/>
    <col min="14074" max="14074" width="7.125" style="1" bestFit="1" customWidth="1"/>
    <col min="14075" max="14075" width="3.375" style="1" bestFit="1" customWidth="1"/>
    <col min="14076" max="14076" width="7.125" style="1" customWidth="1"/>
    <col min="14077" max="14077" width="3.375" style="1" bestFit="1" customWidth="1"/>
    <col min="14078" max="14078" width="0.875" style="1" customWidth="1"/>
    <col min="14079" max="14079" width="5.625" style="1" customWidth="1"/>
    <col min="14080" max="14080" width="3.375" style="1" bestFit="1" customWidth="1"/>
    <col min="14081" max="14082" width="3.625" style="1" customWidth="1"/>
    <col min="14083" max="14083" width="7.125" style="1" bestFit="1" customWidth="1"/>
    <col min="14084" max="14084" width="3.375" style="1" bestFit="1" customWidth="1"/>
    <col min="14085" max="14085" width="7.125" style="1" customWidth="1"/>
    <col min="14086" max="14086" width="3.375" style="1" bestFit="1" customWidth="1"/>
    <col min="14087" max="14087" width="0.875" style="1" customWidth="1"/>
    <col min="14088" max="14088" width="5.625" style="1" customWidth="1"/>
    <col min="14089" max="14090" width="3.375" style="1" bestFit="1" customWidth="1"/>
    <col min="14091" max="14091" width="3.625" style="1" customWidth="1"/>
    <col min="14092" max="14092" width="7.125" style="1" bestFit="1" customWidth="1"/>
    <col min="14093" max="14093" width="3.375" style="1" bestFit="1" customWidth="1"/>
    <col min="14094" max="14094" width="7.125" style="1" customWidth="1"/>
    <col min="14095" max="14095" width="3.375" style="1" bestFit="1" customWidth="1"/>
    <col min="14096" max="14096" width="1.125" style="1" customWidth="1"/>
    <col min="14097" max="14322" width="9" style="1"/>
    <col min="14323" max="14323" width="4.5" style="1" customWidth="1"/>
    <col min="14324" max="14324" width="18.75" style="1" bestFit="1" customWidth="1"/>
    <col min="14325" max="14325" width="0.875" style="1" customWidth="1"/>
    <col min="14326" max="14326" width="5.625" style="1" customWidth="1"/>
    <col min="14327" max="14328" width="3.375" style="1" bestFit="1" customWidth="1"/>
    <col min="14329" max="14329" width="3.625" style="1" customWidth="1"/>
    <col min="14330" max="14330" width="7.125" style="1" bestFit="1" customWidth="1"/>
    <col min="14331" max="14331" width="3.375" style="1" bestFit="1" customWidth="1"/>
    <col min="14332" max="14332" width="7.125" style="1" customWidth="1"/>
    <col min="14333" max="14333" width="3.375" style="1" bestFit="1" customWidth="1"/>
    <col min="14334" max="14334" width="0.875" style="1" customWidth="1"/>
    <col min="14335" max="14335" width="5.625" style="1" customWidth="1"/>
    <col min="14336" max="14336" width="3.375" style="1" bestFit="1" customWidth="1"/>
    <col min="14337" max="14338" width="3.625" style="1" customWidth="1"/>
    <col min="14339" max="14339" width="7.125" style="1" bestFit="1" customWidth="1"/>
    <col min="14340" max="14340" width="3.375" style="1" bestFit="1" customWidth="1"/>
    <col min="14341" max="14341" width="7.125" style="1" customWidth="1"/>
    <col min="14342" max="14342" width="3.375" style="1" bestFit="1" customWidth="1"/>
    <col min="14343" max="14343" width="0.875" style="1" customWidth="1"/>
    <col min="14344" max="14344" width="5.625" style="1" customWidth="1"/>
    <col min="14345" max="14346" width="3.375" style="1" bestFit="1" customWidth="1"/>
    <col min="14347" max="14347" width="3.625" style="1" customWidth="1"/>
    <col min="14348" max="14348" width="7.125" style="1" bestFit="1" customWidth="1"/>
    <col min="14349" max="14349" width="3.375" style="1" bestFit="1" customWidth="1"/>
    <col min="14350" max="14350" width="7.125" style="1" customWidth="1"/>
    <col min="14351" max="14351" width="3.375" style="1" bestFit="1" customWidth="1"/>
    <col min="14352" max="14352" width="1.125" style="1" customWidth="1"/>
    <col min="14353" max="14578" width="9" style="1"/>
    <col min="14579" max="14579" width="4.5" style="1" customWidth="1"/>
    <col min="14580" max="14580" width="18.75" style="1" bestFit="1" customWidth="1"/>
    <col min="14581" max="14581" width="0.875" style="1" customWidth="1"/>
    <col min="14582" max="14582" width="5.625" style="1" customWidth="1"/>
    <col min="14583" max="14584" width="3.375" style="1" bestFit="1" customWidth="1"/>
    <col min="14585" max="14585" width="3.625" style="1" customWidth="1"/>
    <col min="14586" max="14586" width="7.125" style="1" bestFit="1" customWidth="1"/>
    <col min="14587" max="14587" width="3.375" style="1" bestFit="1" customWidth="1"/>
    <col min="14588" max="14588" width="7.125" style="1" customWidth="1"/>
    <col min="14589" max="14589" width="3.375" style="1" bestFit="1" customWidth="1"/>
    <col min="14590" max="14590" width="0.875" style="1" customWidth="1"/>
    <col min="14591" max="14591" width="5.625" style="1" customWidth="1"/>
    <col min="14592" max="14592" width="3.375" style="1" bestFit="1" customWidth="1"/>
    <col min="14593" max="14594" width="3.625" style="1" customWidth="1"/>
    <col min="14595" max="14595" width="7.125" style="1" bestFit="1" customWidth="1"/>
    <col min="14596" max="14596" width="3.375" style="1" bestFit="1" customWidth="1"/>
    <col min="14597" max="14597" width="7.125" style="1" customWidth="1"/>
    <col min="14598" max="14598" width="3.375" style="1" bestFit="1" customWidth="1"/>
    <col min="14599" max="14599" width="0.875" style="1" customWidth="1"/>
    <col min="14600" max="14600" width="5.625" style="1" customWidth="1"/>
    <col min="14601" max="14602" width="3.375" style="1" bestFit="1" customWidth="1"/>
    <col min="14603" max="14603" width="3.625" style="1" customWidth="1"/>
    <col min="14604" max="14604" width="7.125" style="1" bestFit="1" customWidth="1"/>
    <col min="14605" max="14605" width="3.375" style="1" bestFit="1" customWidth="1"/>
    <col min="14606" max="14606" width="7.125" style="1" customWidth="1"/>
    <col min="14607" max="14607" width="3.375" style="1" bestFit="1" customWidth="1"/>
    <col min="14608" max="14608" width="1.125" style="1" customWidth="1"/>
    <col min="14609" max="14834" width="9" style="1"/>
    <col min="14835" max="14835" width="4.5" style="1" customWidth="1"/>
    <col min="14836" max="14836" width="18.75" style="1" bestFit="1" customWidth="1"/>
    <col min="14837" max="14837" width="0.875" style="1" customWidth="1"/>
    <col min="14838" max="14838" width="5.625" style="1" customWidth="1"/>
    <col min="14839" max="14840" width="3.375" style="1" bestFit="1" customWidth="1"/>
    <col min="14841" max="14841" width="3.625" style="1" customWidth="1"/>
    <col min="14842" max="14842" width="7.125" style="1" bestFit="1" customWidth="1"/>
    <col min="14843" max="14843" width="3.375" style="1" bestFit="1" customWidth="1"/>
    <col min="14844" max="14844" width="7.125" style="1" customWidth="1"/>
    <col min="14845" max="14845" width="3.375" style="1" bestFit="1" customWidth="1"/>
    <col min="14846" max="14846" width="0.875" style="1" customWidth="1"/>
    <col min="14847" max="14847" width="5.625" style="1" customWidth="1"/>
    <col min="14848" max="14848" width="3.375" style="1" bestFit="1" customWidth="1"/>
    <col min="14849" max="14850" width="3.625" style="1" customWidth="1"/>
    <col min="14851" max="14851" width="7.125" style="1" bestFit="1" customWidth="1"/>
    <col min="14852" max="14852" width="3.375" style="1" bestFit="1" customWidth="1"/>
    <col min="14853" max="14853" width="7.125" style="1" customWidth="1"/>
    <col min="14854" max="14854" width="3.375" style="1" bestFit="1" customWidth="1"/>
    <col min="14855" max="14855" width="0.875" style="1" customWidth="1"/>
    <col min="14856" max="14856" width="5.625" style="1" customWidth="1"/>
    <col min="14857" max="14858" width="3.375" style="1" bestFit="1" customWidth="1"/>
    <col min="14859" max="14859" width="3.625" style="1" customWidth="1"/>
    <col min="14860" max="14860" width="7.125" style="1" bestFit="1" customWidth="1"/>
    <col min="14861" max="14861" width="3.375" style="1" bestFit="1" customWidth="1"/>
    <col min="14862" max="14862" width="7.125" style="1" customWidth="1"/>
    <col min="14863" max="14863" width="3.375" style="1" bestFit="1" customWidth="1"/>
    <col min="14864" max="14864" width="1.125" style="1" customWidth="1"/>
    <col min="14865" max="15090" width="9" style="1"/>
    <col min="15091" max="15091" width="4.5" style="1" customWidth="1"/>
    <col min="15092" max="15092" width="18.75" style="1" bestFit="1" customWidth="1"/>
    <col min="15093" max="15093" width="0.875" style="1" customWidth="1"/>
    <col min="15094" max="15094" width="5.625" style="1" customWidth="1"/>
    <col min="15095" max="15096" width="3.375" style="1" bestFit="1" customWidth="1"/>
    <col min="15097" max="15097" width="3.625" style="1" customWidth="1"/>
    <col min="15098" max="15098" width="7.125" style="1" bestFit="1" customWidth="1"/>
    <col min="15099" max="15099" width="3.375" style="1" bestFit="1" customWidth="1"/>
    <col min="15100" max="15100" width="7.125" style="1" customWidth="1"/>
    <col min="15101" max="15101" width="3.375" style="1" bestFit="1" customWidth="1"/>
    <col min="15102" max="15102" width="0.875" style="1" customWidth="1"/>
    <col min="15103" max="15103" width="5.625" style="1" customWidth="1"/>
    <col min="15104" max="15104" width="3.375" style="1" bestFit="1" customWidth="1"/>
    <col min="15105" max="15106" width="3.625" style="1" customWidth="1"/>
    <col min="15107" max="15107" width="7.125" style="1" bestFit="1" customWidth="1"/>
    <col min="15108" max="15108" width="3.375" style="1" bestFit="1" customWidth="1"/>
    <col min="15109" max="15109" width="7.125" style="1" customWidth="1"/>
    <col min="15110" max="15110" width="3.375" style="1" bestFit="1" customWidth="1"/>
    <col min="15111" max="15111" width="0.875" style="1" customWidth="1"/>
    <col min="15112" max="15112" width="5.625" style="1" customWidth="1"/>
    <col min="15113" max="15114" width="3.375" style="1" bestFit="1" customWidth="1"/>
    <col min="15115" max="15115" width="3.625" style="1" customWidth="1"/>
    <col min="15116" max="15116" width="7.125" style="1" bestFit="1" customWidth="1"/>
    <col min="15117" max="15117" width="3.375" style="1" bestFit="1" customWidth="1"/>
    <col min="15118" max="15118" width="7.125" style="1" customWidth="1"/>
    <col min="15119" max="15119" width="3.375" style="1" bestFit="1" customWidth="1"/>
    <col min="15120" max="15120" width="1.125" style="1" customWidth="1"/>
    <col min="15121" max="15346" width="9" style="1"/>
    <col min="15347" max="15347" width="4.5" style="1" customWidth="1"/>
    <col min="15348" max="15348" width="18.75" style="1" bestFit="1" customWidth="1"/>
    <col min="15349" max="15349" width="0.875" style="1" customWidth="1"/>
    <col min="15350" max="15350" width="5.625" style="1" customWidth="1"/>
    <col min="15351" max="15352" width="3.375" style="1" bestFit="1" customWidth="1"/>
    <col min="15353" max="15353" width="3.625" style="1" customWidth="1"/>
    <col min="15354" max="15354" width="7.125" style="1" bestFit="1" customWidth="1"/>
    <col min="15355" max="15355" width="3.375" style="1" bestFit="1" customWidth="1"/>
    <col min="15356" max="15356" width="7.125" style="1" customWidth="1"/>
    <col min="15357" max="15357" width="3.375" style="1" bestFit="1" customWidth="1"/>
    <col min="15358" max="15358" width="0.875" style="1" customWidth="1"/>
    <col min="15359" max="15359" width="5.625" style="1" customWidth="1"/>
    <col min="15360" max="15360" width="3.375" style="1" bestFit="1" customWidth="1"/>
    <col min="15361" max="15362" width="3.625" style="1" customWidth="1"/>
    <col min="15363" max="15363" width="7.125" style="1" bestFit="1" customWidth="1"/>
    <col min="15364" max="15364" width="3.375" style="1" bestFit="1" customWidth="1"/>
    <col min="15365" max="15365" width="7.125" style="1" customWidth="1"/>
    <col min="15366" max="15366" width="3.375" style="1" bestFit="1" customWidth="1"/>
    <col min="15367" max="15367" width="0.875" style="1" customWidth="1"/>
    <col min="15368" max="15368" width="5.625" style="1" customWidth="1"/>
    <col min="15369" max="15370" width="3.375" style="1" bestFit="1" customWidth="1"/>
    <col min="15371" max="15371" width="3.625" style="1" customWidth="1"/>
    <col min="15372" max="15372" width="7.125" style="1" bestFit="1" customWidth="1"/>
    <col min="15373" max="15373" width="3.375" style="1" bestFit="1" customWidth="1"/>
    <col min="15374" max="15374" width="7.125" style="1" customWidth="1"/>
    <col min="15375" max="15375" width="3.375" style="1" bestFit="1" customWidth="1"/>
    <col min="15376" max="15376" width="1.125" style="1" customWidth="1"/>
    <col min="15377" max="15602" width="9" style="1"/>
    <col min="15603" max="15603" width="4.5" style="1" customWidth="1"/>
    <col min="15604" max="15604" width="18.75" style="1" bestFit="1" customWidth="1"/>
    <col min="15605" max="15605" width="0.875" style="1" customWidth="1"/>
    <col min="15606" max="15606" width="5.625" style="1" customWidth="1"/>
    <col min="15607" max="15608" width="3.375" style="1" bestFit="1" customWidth="1"/>
    <col min="15609" max="15609" width="3.625" style="1" customWidth="1"/>
    <col min="15610" max="15610" width="7.125" style="1" bestFit="1" customWidth="1"/>
    <col min="15611" max="15611" width="3.375" style="1" bestFit="1" customWidth="1"/>
    <col min="15612" max="15612" width="7.125" style="1" customWidth="1"/>
    <col min="15613" max="15613" width="3.375" style="1" bestFit="1" customWidth="1"/>
    <col min="15614" max="15614" width="0.875" style="1" customWidth="1"/>
    <col min="15615" max="15615" width="5.625" style="1" customWidth="1"/>
    <col min="15616" max="15616" width="3.375" style="1" bestFit="1" customWidth="1"/>
    <col min="15617" max="15618" width="3.625" style="1" customWidth="1"/>
    <col min="15619" max="15619" width="7.125" style="1" bestFit="1" customWidth="1"/>
    <col min="15620" max="15620" width="3.375" style="1" bestFit="1" customWidth="1"/>
    <col min="15621" max="15621" width="7.125" style="1" customWidth="1"/>
    <col min="15622" max="15622" width="3.375" style="1" bestFit="1" customWidth="1"/>
    <col min="15623" max="15623" width="0.875" style="1" customWidth="1"/>
    <col min="15624" max="15624" width="5.625" style="1" customWidth="1"/>
    <col min="15625" max="15626" width="3.375" style="1" bestFit="1" customWidth="1"/>
    <col min="15627" max="15627" width="3.625" style="1" customWidth="1"/>
    <col min="15628" max="15628" width="7.125" style="1" bestFit="1" customWidth="1"/>
    <col min="15629" max="15629" width="3.375" style="1" bestFit="1" customWidth="1"/>
    <col min="15630" max="15630" width="7.125" style="1" customWidth="1"/>
    <col min="15631" max="15631" width="3.375" style="1" bestFit="1" customWidth="1"/>
    <col min="15632" max="15632" width="1.125" style="1" customWidth="1"/>
    <col min="15633" max="15858" width="9" style="1"/>
    <col min="15859" max="15859" width="4.5" style="1" customWidth="1"/>
    <col min="15860" max="15860" width="18.75" style="1" bestFit="1" customWidth="1"/>
    <col min="15861" max="15861" width="0.875" style="1" customWidth="1"/>
    <col min="15862" max="15862" width="5.625" style="1" customWidth="1"/>
    <col min="15863" max="15864" width="3.375" style="1" bestFit="1" customWidth="1"/>
    <col min="15865" max="15865" width="3.625" style="1" customWidth="1"/>
    <col min="15866" max="15866" width="7.125" style="1" bestFit="1" customWidth="1"/>
    <col min="15867" max="15867" width="3.375" style="1" bestFit="1" customWidth="1"/>
    <col min="15868" max="15868" width="7.125" style="1" customWidth="1"/>
    <col min="15869" max="15869" width="3.375" style="1" bestFit="1" customWidth="1"/>
    <col min="15870" max="15870" width="0.875" style="1" customWidth="1"/>
    <col min="15871" max="15871" width="5.625" style="1" customWidth="1"/>
    <col min="15872" max="15872" width="3.375" style="1" bestFit="1" customWidth="1"/>
    <col min="15873" max="15874" width="3.625" style="1" customWidth="1"/>
    <col min="15875" max="15875" width="7.125" style="1" bestFit="1" customWidth="1"/>
    <col min="15876" max="15876" width="3.375" style="1" bestFit="1" customWidth="1"/>
    <col min="15877" max="15877" width="7.125" style="1" customWidth="1"/>
    <col min="15878" max="15878" width="3.375" style="1" bestFit="1" customWidth="1"/>
    <col min="15879" max="15879" width="0.875" style="1" customWidth="1"/>
    <col min="15880" max="15880" width="5.625" style="1" customWidth="1"/>
    <col min="15881" max="15882" width="3.375" style="1" bestFit="1" customWidth="1"/>
    <col min="15883" max="15883" width="3.625" style="1" customWidth="1"/>
    <col min="15884" max="15884" width="7.125" style="1" bestFit="1" customWidth="1"/>
    <col min="15885" max="15885" width="3.375" style="1" bestFit="1" customWidth="1"/>
    <col min="15886" max="15886" width="7.125" style="1" customWidth="1"/>
    <col min="15887" max="15887" width="3.375" style="1" bestFit="1" customWidth="1"/>
    <col min="15888" max="15888" width="1.125" style="1" customWidth="1"/>
    <col min="15889" max="16114" width="9" style="1"/>
    <col min="16115" max="16115" width="4.5" style="1" customWidth="1"/>
    <col min="16116" max="16116" width="18.75" style="1" bestFit="1" customWidth="1"/>
    <col min="16117" max="16117" width="0.875" style="1" customWidth="1"/>
    <col min="16118" max="16118" width="5.625" style="1" customWidth="1"/>
    <col min="16119" max="16120" width="3.375" style="1" bestFit="1" customWidth="1"/>
    <col min="16121" max="16121" width="3.625" style="1" customWidth="1"/>
    <col min="16122" max="16122" width="7.125" style="1" bestFit="1" customWidth="1"/>
    <col min="16123" max="16123" width="3.375" style="1" bestFit="1" customWidth="1"/>
    <col min="16124" max="16124" width="7.125" style="1" customWidth="1"/>
    <col min="16125" max="16125" width="3.375" style="1" bestFit="1" customWidth="1"/>
    <col min="16126" max="16126" width="0.875" style="1" customWidth="1"/>
    <col min="16127" max="16127" width="5.625" style="1" customWidth="1"/>
    <col min="16128" max="16128" width="3.375" style="1" bestFit="1" customWidth="1"/>
    <col min="16129" max="16130" width="3.625" style="1" customWidth="1"/>
    <col min="16131" max="16131" width="7.125" style="1" bestFit="1" customWidth="1"/>
    <col min="16132" max="16132" width="3.375" style="1" bestFit="1" customWidth="1"/>
    <col min="16133" max="16133" width="7.125" style="1" customWidth="1"/>
    <col min="16134" max="16134" width="3.375" style="1" bestFit="1" customWidth="1"/>
    <col min="16135" max="16135" width="0.875" style="1" customWidth="1"/>
    <col min="16136" max="16136" width="5.625" style="1" customWidth="1"/>
    <col min="16137" max="16138" width="3.375" style="1" bestFit="1" customWidth="1"/>
    <col min="16139" max="16139" width="3.625" style="1" customWidth="1"/>
    <col min="16140" max="16140" width="7.125" style="1" bestFit="1" customWidth="1"/>
    <col min="16141" max="16141" width="3.375" style="1" bestFit="1" customWidth="1"/>
    <col min="16142" max="16142" width="7.125" style="1" customWidth="1"/>
    <col min="16143" max="16143" width="3.375" style="1" bestFit="1" customWidth="1"/>
    <col min="16144" max="16144" width="1.125" style="1" customWidth="1"/>
    <col min="16145" max="16384" width="9" style="1"/>
  </cols>
  <sheetData>
    <row r="1" spans="2:48" ht="15" thickBot="1">
      <c r="AO1" s="1399" t="s">
        <v>376</v>
      </c>
      <c r="AP1" s="1399" t="s">
        <v>380</v>
      </c>
      <c r="AQ1" s="1437"/>
      <c r="AR1" s="1437"/>
      <c r="AS1" s="1437"/>
    </row>
    <row r="2" spans="2:48" ht="27">
      <c r="B2" s="1439"/>
      <c r="C2" s="1166"/>
      <c r="D2" s="1438" t="s">
        <v>398</v>
      </c>
      <c r="E2" s="1438"/>
      <c r="F2" s="1438"/>
      <c r="G2" s="1125"/>
      <c r="H2" s="1125"/>
      <c r="I2" s="1125"/>
      <c r="J2" s="1438" t="s">
        <v>399</v>
      </c>
      <c r="K2" s="1438"/>
      <c r="L2" s="1438"/>
      <c r="M2" s="1125"/>
      <c r="N2" s="1125"/>
      <c r="O2" s="1125"/>
      <c r="P2" s="1438" t="s">
        <v>400</v>
      </c>
      <c r="Q2" s="1438"/>
      <c r="R2" s="1438"/>
      <c r="S2" s="1125"/>
      <c r="T2" s="1125"/>
      <c r="U2" s="1125"/>
      <c r="V2" s="1438" t="s">
        <v>401</v>
      </c>
      <c r="W2" s="1438"/>
      <c r="X2" s="1438"/>
      <c r="Y2" s="1125"/>
      <c r="Z2" s="1125"/>
      <c r="AA2" s="1125"/>
      <c r="AB2" s="1438" t="s">
        <v>402</v>
      </c>
      <c r="AC2" s="1438"/>
      <c r="AD2" s="1438"/>
      <c r="AE2" s="1125"/>
      <c r="AF2" s="1125"/>
      <c r="AG2" s="1125"/>
      <c r="AH2" s="1438" t="s">
        <v>403</v>
      </c>
      <c r="AI2" s="1438"/>
      <c r="AJ2" s="1438"/>
      <c r="AK2" s="1125"/>
      <c r="AL2" s="1125"/>
      <c r="AM2" s="1125"/>
      <c r="AN2" s="285"/>
      <c r="AO2" s="1437"/>
      <c r="AP2" s="186" t="s">
        <v>46</v>
      </c>
      <c r="AQ2" s="580" t="s">
        <v>349</v>
      </c>
      <c r="AR2" s="580" t="s">
        <v>352</v>
      </c>
      <c r="AS2" s="580" t="s">
        <v>347</v>
      </c>
    </row>
    <row r="3" spans="2:48">
      <c r="B3" s="1167"/>
      <c r="C3" s="1168"/>
      <c r="D3" s="1113" t="s">
        <v>141</v>
      </c>
      <c r="E3" s="1145"/>
      <c r="F3" s="1114"/>
      <c r="G3" s="17" t="s">
        <v>142</v>
      </c>
      <c r="H3" s="17" t="s">
        <v>145</v>
      </c>
      <c r="I3" s="286" t="s">
        <v>147</v>
      </c>
      <c r="J3" s="1113" t="s">
        <v>141</v>
      </c>
      <c r="K3" s="1145"/>
      <c r="L3" s="1114"/>
      <c r="M3" s="17" t="s">
        <v>142</v>
      </c>
      <c r="N3" s="17" t="s">
        <v>145</v>
      </c>
      <c r="O3" s="286" t="s">
        <v>147</v>
      </c>
      <c r="P3" s="1113" t="s">
        <v>141</v>
      </c>
      <c r="Q3" s="1145"/>
      <c r="R3" s="1114"/>
      <c r="S3" s="17" t="s">
        <v>142</v>
      </c>
      <c r="T3" s="17" t="s">
        <v>145</v>
      </c>
      <c r="U3" s="286" t="s">
        <v>147</v>
      </c>
      <c r="V3" s="1113" t="s">
        <v>141</v>
      </c>
      <c r="W3" s="1145"/>
      <c r="X3" s="1114"/>
      <c r="Y3" s="17" t="s">
        <v>142</v>
      </c>
      <c r="Z3" s="17" t="s">
        <v>145</v>
      </c>
      <c r="AA3" s="286" t="s">
        <v>147</v>
      </c>
      <c r="AB3" s="1113" t="s">
        <v>141</v>
      </c>
      <c r="AC3" s="1145"/>
      <c r="AD3" s="1114"/>
      <c r="AE3" s="17" t="s">
        <v>142</v>
      </c>
      <c r="AF3" s="17" t="s">
        <v>145</v>
      </c>
      <c r="AG3" s="286" t="s">
        <v>147</v>
      </c>
      <c r="AH3" s="1113" t="s">
        <v>141</v>
      </c>
      <c r="AI3" s="1145"/>
      <c r="AJ3" s="1114"/>
      <c r="AK3" s="17" t="s">
        <v>142</v>
      </c>
      <c r="AL3" s="17" t="s">
        <v>145</v>
      </c>
      <c r="AM3" s="286" t="s">
        <v>147</v>
      </c>
      <c r="AN3" s="287" t="s">
        <v>147</v>
      </c>
      <c r="AO3" s="1">
        <f>肉牛増殖計画!G74*按分比率!D8</f>
        <v>0</v>
      </c>
      <c r="AQ3" s="1">
        <f>(肉牛増殖計画!G93+肉牛増殖計画!G96)/2*按分比率!D10</f>
        <v>0</v>
      </c>
      <c r="AR3" s="1">
        <f>(肉牛増殖計画!G87+肉牛増殖計画!G92)/2*按分比率!D10</f>
        <v>0</v>
      </c>
      <c r="AS3" s="1">
        <f>(肉牛増殖計画!G75+肉牛増殖計画!G86)/2*按分比率!D9</f>
        <v>0</v>
      </c>
      <c r="AT3" s="1">
        <f>SUM(AO3:AS3)</f>
        <v>0</v>
      </c>
    </row>
    <row r="4" spans="2:48" ht="15" thickBot="1">
      <c r="B4" s="1167"/>
      <c r="C4" s="1168"/>
      <c r="D4" s="82" t="s">
        <v>143</v>
      </c>
      <c r="E4" s="82" t="s">
        <v>220</v>
      </c>
      <c r="F4" s="82" t="s">
        <v>143</v>
      </c>
      <c r="G4" s="56" t="s">
        <v>144</v>
      </c>
      <c r="H4" s="56" t="s">
        <v>146</v>
      </c>
      <c r="I4" s="288" t="s">
        <v>148</v>
      </c>
      <c r="J4" s="82" t="s">
        <v>143</v>
      </c>
      <c r="K4" s="82" t="s">
        <v>220</v>
      </c>
      <c r="L4" s="82" t="s">
        <v>143</v>
      </c>
      <c r="M4" s="56" t="s">
        <v>144</v>
      </c>
      <c r="N4" s="56" t="s">
        <v>146</v>
      </c>
      <c r="O4" s="288" t="s">
        <v>148</v>
      </c>
      <c r="P4" s="82" t="s">
        <v>143</v>
      </c>
      <c r="Q4" s="82" t="s">
        <v>220</v>
      </c>
      <c r="R4" s="82" t="s">
        <v>143</v>
      </c>
      <c r="S4" s="56" t="s">
        <v>144</v>
      </c>
      <c r="T4" s="56" t="s">
        <v>146</v>
      </c>
      <c r="U4" s="288" t="s">
        <v>148</v>
      </c>
      <c r="V4" s="82" t="s">
        <v>143</v>
      </c>
      <c r="W4" s="82" t="s">
        <v>220</v>
      </c>
      <c r="X4" s="82" t="s">
        <v>143</v>
      </c>
      <c r="Y4" s="56" t="s">
        <v>144</v>
      </c>
      <c r="Z4" s="56" t="s">
        <v>146</v>
      </c>
      <c r="AA4" s="288" t="s">
        <v>148</v>
      </c>
      <c r="AB4" s="82" t="s">
        <v>143</v>
      </c>
      <c r="AC4" s="82" t="s">
        <v>220</v>
      </c>
      <c r="AD4" s="82" t="s">
        <v>143</v>
      </c>
      <c r="AE4" s="56" t="s">
        <v>144</v>
      </c>
      <c r="AF4" s="56" t="s">
        <v>146</v>
      </c>
      <c r="AG4" s="288" t="s">
        <v>148</v>
      </c>
      <c r="AH4" s="82" t="s">
        <v>143</v>
      </c>
      <c r="AI4" s="82" t="s">
        <v>220</v>
      </c>
      <c r="AJ4" s="82" t="s">
        <v>143</v>
      </c>
      <c r="AK4" s="56" t="s">
        <v>144</v>
      </c>
      <c r="AL4" s="56" t="s">
        <v>146</v>
      </c>
      <c r="AM4" s="288" t="s">
        <v>148</v>
      </c>
      <c r="AN4" s="401" t="s">
        <v>148</v>
      </c>
      <c r="AO4" s="1">
        <f>IFERROR(AO3/$AT$3,0)</f>
        <v>0</v>
      </c>
      <c r="AQ4" s="1">
        <f>IFERROR(AQ3/$AT$3,0)</f>
        <v>0</v>
      </c>
      <c r="AR4" s="1">
        <f>IFERROR(AR3/$AT$3,0)</f>
        <v>0</v>
      </c>
      <c r="AS4" s="1">
        <f>IFERROR(AS3/$AT$3,0)</f>
        <v>0</v>
      </c>
    </row>
    <row r="5" spans="2:48" ht="24" customHeight="1">
      <c r="B5" s="1441" t="s">
        <v>274</v>
      </c>
      <c r="C5" s="81" t="s">
        <v>138</v>
      </c>
      <c r="D5" s="290"/>
      <c r="E5" s="290"/>
      <c r="F5" s="367">
        <f>D5+E5/60</f>
        <v>0</v>
      </c>
      <c r="G5" s="83"/>
      <c r="H5" s="83"/>
      <c r="I5" s="291">
        <f>F5*G5*H5</f>
        <v>0</v>
      </c>
      <c r="J5" s="290"/>
      <c r="K5" s="290"/>
      <c r="L5" s="367">
        <f t="shared" ref="L5:L23" si="0">J5+K5/60</f>
        <v>0</v>
      </c>
      <c r="M5" s="83"/>
      <c r="N5" s="83"/>
      <c r="O5" s="291">
        <f t="shared" ref="O5:O23" si="1">L5*M5*N5</f>
        <v>0</v>
      </c>
      <c r="P5" s="290"/>
      <c r="Q5" s="290"/>
      <c r="R5" s="367">
        <f t="shared" ref="R5:R23" si="2">P5+Q5/60</f>
        <v>0</v>
      </c>
      <c r="S5" s="83"/>
      <c r="T5" s="83"/>
      <c r="U5" s="291">
        <f t="shared" ref="U5:U23" si="3">R5*S5*T5</f>
        <v>0</v>
      </c>
      <c r="V5" s="290"/>
      <c r="W5" s="290"/>
      <c r="X5" s="367">
        <f t="shared" ref="X5:X23" si="4">V5+W5/60</f>
        <v>0</v>
      </c>
      <c r="Y5" s="83"/>
      <c r="Z5" s="83"/>
      <c r="AA5" s="291">
        <f t="shared" ref="AA5:AA23" si="5">X5*Y5*Z5</f>
        <v>0</v>
      </c>
      <c r="AB5" s="290"/>
      <c r="AC5" s="290"/>
      <c r="AD5" s="367">
        <f t="shared" ref="AD5:AD23" si="6">AB5+AC5/60</f>
        <v>0</v>
      </c>
      <c r="AE5" s="83"/>
      <c r="AF5" s="83"/>
      <c r="AG5" s="291">
        <f t="shared" ref="AG5:AG23" si="7">AD5*AE5*AF5</f>
        <v>0</v>
      </c>
      <c r="AH5" s="290"/>
      <c r="AI5" s="290"/>
      <c r="AJ5" s="367">
        <f t="shared" ref="AJ5:AJ23" si="8">AH5+AI5/60</f>
        <v>0</v>
      </c>
      <c r="AK5" s="83"/>
      <c r="AL5" s="83"/>
      <c r="AM5" s="291">
        <f t="shared" ref="AM5:AM23" si="9">AJ5*AK5*AL5</f>
        <v>0</v>
      </c>
      <c r="AN5" s="292">
        <f t="shared" ref="AN5:AN24" si="10">I5+O5+U5+AA5+AG5+AM5</f>
        <v>0</v>
      </c>
      <c r="AU5" s="89">
        <v>1</v>
      </c>
      <c r="AV5" s="1" t="s">
        <v>221</v>
      </c>
    </row>
    <row r="6" spans="2:48" ht="24" customHeight="1">
      <c r="B6" s="1442"/>
      <c r="C6" s="17" t="s">
        <v>152</v>
      </c>
      <c r="D6" s="293"/>
      <c r="E6" s="293"/>
      <c r="F6" s="368">
        <f t="shared" ref="F6:F23" si="11">D6+E6/60</f>
        <v>0</v>
      </c>
      <c r="G6" s="84"/>
      <c r="H6" s="84"/>
      <c r="I6" s="240">
        <f>F6*G6*H6</f>
        <v>0</v>
      </c>
      <c r="J6" s="293"/>
      <c r="K6" s="293"/>
      <c r="L6" s="368">
        <f t="shared" si="0"/>
        <v>0</v>
      </c>
      <c r="M6" s="84"/>
      <c r="N6" s="84"/>
      <c r="O6" s="240">
        <f t="shared" si="1"/>
        <v>0</v>
      </c>
      <c r="P6" s="293"/>
      <c r="Q6" s="293"/>
      <c r="R6" s="368">
        <f t="shared" si="2"/>
        <v>0</v>
      </c>
      <c r="S6" s="84"/>
      <c r="T6" s="84"/>
      <c r="U6" s="240">
        <f t="shared" si="3"/>
        <v>0</v>
      </c>
      <c r="V6" s="293"/>
      <c r="W6" s="293"/>
      <c r="X6" s="368">
        <f t="shared" si="4"/>
        <v>0</v>
      </c>
      <c r="Y6" s="84"/>
      <c r="Z6" s="84"/>
      <c r="AA6" s="240">
        <f t="shared" si="5"/>
        <v>0</v>
      </c>
      <c r="AB6" s="293"/>
      <c r="AC6" s="293"/>
      <c r="AD6" s="368">
        <f t="shared" si="6"/>
        <v>0</v>
      </c>
      <c r="AE6" s="84"/>
      <c r="AF6" s="84"/>
      <c r="AG6" s="240">
        <f t="shared" si="7"/>
        <v>0</v>
      </c>
      <c r="AH6" s="293"/>
      <c r="AI6" s="293"/>
      <c r="AJ6" s="368">
        <f t="shared" si="8"/>
        <v>0</v>
      </c>
      <c r="AK6" s="84"/>
      <c r="AL6" s="84"/>
      <c r="AM6" s="240">
        <f t="shared" si="9"/>
        <v>0</v>
      </c>
      <c r="AN6" s="294">
        <f t="shared" si="10"/>
        <v>0</v>
      </c>
      <c r="AU6" s="89">
        <v>2</v>
      </c>
      <c r="AV6" s="1" t="s">
        <v>186</v>
      </c>
    </row>
    <row r="7" spans="2:48" ht="24" customHeight="1">
      <c r="B7" s="1442"/>
      <c r="C7" s="17" t="s">
        <v>153</v>
      </c>
      <c r="D7" s="293"/>
      <c r="E7" s="293"/>
      <c r="F7" s="368">
        <f t="shared" si="11"/>
        <v>0</v>
      </c>
      <c r="G7" s="84"/>
      <c r="H7" s="84"/>
      <c r="I7" s="240">
        <f t="shared" ref="I7:I23" si="12">F7*G7*H7</f>
        <v>0</v>
      </c>
      <c r="J7" s="293"/>
      <c r="K7" s="293"/>
      <c r="L7" s="368">
        <f t="shared" si="0"/>
        <v>0</v>
      </c>
      <c r="M7" s="84"/>
      <c r="N7" s="84"/>
      <c r="O7" s="240">
        <f t="shared" si="1"/>
        <v>0</v>
      </c>
      <c r="P7" s="293"/>
      <c r="Q7" s="293"/>
      <c r="R7" s="368">
        <f t="shared" si="2"/>
        <v>0</v>
      </c>
      <c r="S7" s="84"/>
      <c r="T7" s="84"/>
      <c r="U7" s="240">
        <f t="shared" si="3"/>
        <v>0</v>
      </c>
      <c r="V7" s="293"/>
      <c r="W7" s="293"/>
      <c r="X7" s="368">
        <f t="shared" si="4"/>
        <v>0</v>
      </c>
      <c r="Y7" s="84"/>
      <c r="Z7" s="84"/>
      <c r="AA7" s="240">
        <f t="shared" si="5"/>
        <v>0</v>
      </c>
      <c r="AB7" s="293"/>
      <c r="AC7" s="293"/>
      <c r="AD7" s="368">
        <f t="shared" si="6"/>
        <v>0</v>
      </c>
      <c r="AE7" s="84"/>
      <c r="AF7" s="84"/>
      <c r="AG7" s="240">
        <f t="shared" si="7"/>
        <v>0</v>
      </c>
      <c r="AH7" s="293"/>
      <c r="AI7" s="293"/>
      <c r="AJ7" s="368">
        <f t="shared" si="8"/>
        <v>0</v>
      </c>
      <c r="AK7" s="84"/>
      <c r="AL7" s="84"/>
      <c r="AM7" s="240">
        <f t="shared" si="9"/>
        <v>0</v>
      </c>
      <c r="AN7" s="294">
        <f t="shared" si="10"/>
        <v>0</v>
      </c>
      <c r="AU7" s="89">
        <v>3</v>
      </c>
      <c r="AV7" s="1" t="s">
        <v>214</v>
      </c>
    </row>
    <row r="8" spans="2:48" ht="24" customHeight="1">
      <c r="B8" s="1283"/>
      <c r="C8" s="56" t="s">
        <v>154</v>
      </c>
      <c r="D8" s="295"/>
      <c r="E8" s="295"/>
      <c r="F8" s="369">
        <f t="shared" si="11"/>
        <v>0</v>
      </c>
      <c r="G8" s="86"/>
      <c r="H8" s="86"/>
      <c r="I8" s="296">
        <f t="shared" si="12"/>
        <v>0</v>
      </c>
      <c r="J8" s="295"/>
      <c r="K8" s="295"/>
      <c r="L8" s="369">
        <f t="shared" si="0"/>
        <v>0</v>
      </c>
      <c r="M8" s="86"/>
      <c r="N8" s="86"/>
      <c r="O8" s="296">
        <f t="shared" si="1"/>
        <v>0</v>
      </c>
      <c r="P8" s="295"/>
      <c r="Q8" s="295"/>
      <c r="R8" s="369">
        <f t="shared" si="2"/>
        <v>0</v>
      </c>
      <c r="S8" s="86"/>
      <c r="T8" s="86"/>
      <c r="U8" s="296">
        <f t="shared" si="3"/>
        <v>0</v>
      </c>
      <c r="V8" s="295"/>
      <c r="W8" s="295"/>
      <c r="X8" s="369">
        <f t="shared" si="4"/>
        <v>0</v>
      </c>
      <c r="Y8" s="86"/>
      <c r="Z8" s="86"/>
      <c r="AA8" s="296">
        <f t="shared" si="5"/>
        <v>0</v>
      </c>
      <c r="AB8" s="295"/>
      <c r="AC8" s="295"/>
      <c r="AD8" s="369">
        <f t="shared" si="6"/>
        <v>0</v>
      </c>
      <c r="AE8" s="86"/>
      <c r="AF8" s="86"/>
      <c r="AG8" s="296">
        <f t="shared" si="7"/>
        <v>0</v>
      </c>
      <c r="AH8" s="295"/>
      <c r="AI8" s="295"/>
      <c r="AJ8" s="369">
        <f t="shared" si="8"/>
        <v>0</v>
      </c>
      <c r="AK8" s="86"/>
      <c r="AL8" s="86"/>
      <c r="AM8" s="296">
        <f t="shared" si="9"/>
        <v>0</v>
      </c>
      <c r="AN8" s="297">
        <f t="shared" si="10"/>
        <v>0</v>
      </c>
      <c r="AU8" s="89">
        <v>4</v>
      </c>
      <c r="AV8" s="1" t="s">
        <v>222</v>
      </c>
    </row>
    <row r="9" spans="2:48" ht="24" customHeight="1" thickBot="1">
      <c r="B9" s="1443"/>
      <c r="C9" s="80" t="s">
        <v>113</v>
      </c>
      <c r="D9" s="298"/>
      <c r="E9" s="298"/>
      <c r="F9" s="370">
        <f t="shared" si="11"/>
        <v>0</v>
      </c>
      <c r="G9" s="85"/>
      <c r="H9" s="85"/>
      <c r="I9" s="241">
        <f t="shared" si="12"/>
        <v>0</v>
      </c>
      <c r="J9" s="298"/>
      <c r="K9" s="298"/>
      <c r="L9" s="370">
        <f t="shared" si="0"/>
        <v>0</v>
      </c>
      <c r="M9" s="85"/>
      <c r="N9" s="85"/>
      <c r="O9" s="241">
        <f t="shared" si="1"/>
        <v>0</v>
      </c>
      <c r="P9" s="298"/>
      <c r="Q9" s="298"/>
      <c r="R9" s="370">
        <f t="shared" si="2"/>
        <v>0</v>
      </c>
      <c r="S9" s="85"/>
      <c r="T9" s="85"/>
      <c r="U9" s="241">
        <f t="shared" si="3"/>
        <v>0</v>
      </c>
      <c r="V9" s="298"/>
      <c r="W9" s="298"/>
      <c r="X9" s="370">
        <f t="shared" si="4"/>
        <v>0</v>
      </c>
      <c r="Y9" s="85"/>
      <c r="Z9" s="85"/>
      <c r="AA9" s="241">
        <f t="shared" si="5"/>
        <v>0</v>
      </c>
      <c r="AB9" s="298"/>
      <c r="AC9" s="298"/>
      <c r="AD9" s="370">
        <f t="shared" si="6"/>
        <v>0</v>
      </c>
      <c r="AE9" s="85"/>
      <c r="AF9" s="85"/>
      <c r="AG9" s="241">
        <f t="shared" si="7"/>
        <v>0</v>
      </c>
      <c r="AH9" s="298"/>
      <c r="AI9" s="298"/>
      <c r="AJ9" s="370">
        <f t="shared" si="8"/>
        <v>0</v>
      </c>
      <c r="AK9" s="85"/>
      <c r="AL9" s="85"/>
      <c r="AM9" s="241">
        <f t="shared" si="9"/>
        <v>0</v>
      </c>
      <c r="AN9" s="299">
        <f t="shared" si="10"/>
        <v>0</v>
      </c>
      <c r="AU9" s="89">
        <v>5</v>
      </c>
      <c r="AV9" s="1" t="s">
        <v>223</v>
      </c>
    </row>
    <row r="10" spans="2:48" ht="24" customHeight="1">
      <c r="B10" s="1430" t="s">
        <v>150</v>
      </c>
      <c r="C10" s="17" t="s">
        <v>138</v>
      </c>
      <c r="D10" s="290"/>
      <c r="E10" s="290"/>
      <c r="F10" s="367">
        <f t="shared" si="11"/>
        <v>0</v>
      </c>
      <c r="G10" s="83"/>
      <c r="H10" s="83"/>
      <c r="I10" s="291">
        <f t="shared" si="12"/>
        <v>0</v>
      </c>
      <c r="J10" s="290"/>
      <c r="K10" s="290"/>
      <c r="L10" s="367">
        <f t="shared" si="0"/>
        <v>0</v>
      </c>
      <c r="M10" s="83"/>
      <c r="N10" s="83"/>
      <c r="O10" s="291">
        <f t="shared" si="1"/>
        <v>0</v>
      </c>
      <c r="P10" s="290"/>
      <c r="Q10" s="290"/>
      <c r="R10" s="367">
        <f t="shared" si="2"/>
        <v>0</v>
      </c>
      <c r="S10" s="83"/>
      <c r="T10" s="83"/>
      <c r="U10" s="291">
        <f t="shared" si="3"/>
        <v>0</v>
      </c>
      <c r="V10" s="290"/>
      <c r="W10" s="290"/>
      <c r="X10" s="367">
        <f t="shared" si="4"/>
        <v>0</v>
      </c>
      <c r="Y10" s="83"/>
      <c r="Z10" s="83"/>
      <c r="AA10" s="291">
        <f t="shared" si="5"/>
        <v>0</v>
      </c>
      <c r="AB10" s="290"/>
      <c r="AC10" s="290"/>
      <c r="AD10" s="367">
        <f t="shared" si="6"/>
        <v>0</v>
      </c>
      <c r="AE10" s="83"/>
      <c r="AF10" s="83"/>
      <c r="AG10" s="291">
        <f t="shared" si="7"/>
        <v>0</v>
      </c>
      <c r="AH10" s="290"/>
      <c r="AI10" s="290"/>
      <c r="AJ10" s="367">
        <f t="shared" si="8"/>
        <v>0</v>
      </c>
      <c r="AK10" s="83"/>
      <c r="AL10" s="83"/>
      <c r="AM10" s="291">
        <f t="shared" si="9"/>
        <v>0</v>
      </c>
      <c r="AN10" s="292">
        <f t="shared" si="10"/>
        <v>0</v>
      </c>
      <c r="AU10" s="89">
        <v>6</v>
      </c>
      <c r="AV10" s="1" t="s">
        <v>224</v>
      </c>
    </row>
    <row r="11" spans="2:48" ht="24" customHeight="1">
      <c r="B11" s="1431"/>
      <c r="C11" s="17" t="s">
        <v>152</v>
      </c>
      <c r="D11" s="293"/>
      <c r="E11" s="293"/>
      <c r="F11" s="368">
        <f t="shared" si="11"/>
        <v>0</v>
      </c>
      <c r="G11" s="84"/>
      <c r="H11" s="84"/>
      <c r="I11" s="240">
        <f t="shared" si="12"/>
        <v>0</v>
      </c>
      <c r="J11" s="293"/>
      <c r="K11" s="293"/>
      <c r="L11" s="368">
        <f t="shared" si="0"/>
        <v>0</v>
      </c>
      <c r="M11" s="84"/>
      <c r="N11" s="84"/>
      <c r="O11" s="240">
        <f t="shared" si="1"/>
        <v>0</v>
      </c>
      <c r="P11" s="293"/>
      <c r="Q11" s="293"/>
      <c r="R11" s="368">
        <f t="shared" si="2"/>
        <v>0</v>
      </c>
      <c r="S11" s="84"/>
      <c r="T11" s="84"/>
      <c r="U11" s="240">
        <f t="shared" si="3"/>
        <v>0</v>
      </c>
      <c r="V11" s="293"/>
      <c r="W11" s="293"/>
      <c r="X11" s="368">
        <f t="shared" si="4"/>
        <v>0</v>
      </c>
      <c r="Y11" s="84"/>
      <c r="Z11" s="84"/>
      <c r="AA11" s="240">
        <f t="shared" si="5"/>
        <v>0</v>
      </c>
      <c r="AB11" s="293"/>
      <c r="AC11" s="293"/>
      <c r="AD11" s="368">
        <f t="shared" si="6"/>
        <v>0</v>
      </c>
      <c r="AE11" s="84"/>
      <c r="AF11" s="84"/>
      <c r="AG11" s="240">
        <f t="shared" si="7"/>
        <v>0</v>
      </c>
      <c r="AH11" s="293"/>
      <c r="AI11" s="293"/>
      <c r="AJ11" s="368">
        <f t="shared" si="8"/>
        <v>0</v>
      </c>
      <c r="AK11" s="84"/>
      <c r="AL11" s="84"/>
      <c r="AM11" s="240">
        <f t="shared" si="9"/>
        <v>0</v>
      </c>
      <c r="AN11" s="294">
        <f t="shared" si="10"/>
        <v>0</v>
      </c>
      <c r="AU11" s="89">
        <v>7</v>
      </c>
    </row>
    <row r="12" spans="2:48" ht="24" customHeight="1">
      <c r="B12" s="1431"/>
      <c r="C12" s="17" t="s">
        <v>153</v>
      </c>
      <c r="D12" s="293"/>
      <c r="E12" s="293"/>
      <c r="F12" s="368">
        <f t="shared" si="11"/>
        <v>0</v>
      </c>
      <c r="G12" s="84"/>
      <c r="H12" s="84"/>
      <c r="I12" s="240">
        <f t="shared" si="12"/>
        <v>0</v>
      </c>
      <c r="J12" s="293"/>
      <c r="K12" s="293"/>
      <c r="L12" s="368">
        <f t="shared" si="0"/>
        <v>0</v>
      </c>
      <c r="M12" s="84"/>
      <c r="N12" s="84"/>
      <c r="O12" s="240">
        <f t="shared" si="1"/>
        <v>0</v>
      </c>
      <c r="P12" s="293"/>
      <c r="Q12" s="293"/>
      <c r="R12" s="368">
        <f t="shared" si="2"/>
        <v>0</v>
      </c>
      <c r="S12" s="84"/>
      <c r="T12" s="84"/>
      <c r="U12" s="240">
        <f t="shared" si="3"/>
        <v>0</v>
      </c>
      <c r="V12" s="293"/>
      <c r="W12" s="293"/>
      <c r="X12" s="368">
        <f t="shared" si="4"/>
        <v>0</v>
      </c>
      <c r="Y12" s="84"/>
      <c r="Z12" s="84"/>
      <c r="AA12" s="240">
        <f t="shared" si="5"/>
        <v>0</v>
      </c>
      <c r="AB12" s="293"/>
      <c r="AC12" s="293"/>
      <c r="AD12" s="368">
        <f t="shared" si="6"/>
        <v>0</v>
      </c>
      <c r="AE12" s="84"/>
      <c r="AF12" s="84"/>
      <c r="AG12" s="240">
        <f t="shared" si="7"/>
        <v>0</v>
      </c>
      <c r="AH12" s="293"/>
      <c r="AI12" s="293"/>
      <c r="AJ12" s="368">
        <f t="shared" si="8"/>
        <v>0</v>
      </c>
      <c r="AK12" s="84"/>
      <c r="AL12" s="84"/>
      <c r="AM12" s="240">
        <f t="shared" si="9"/>
        <v>0</v>
      </c>
      <c r="AN12" s="294">
        <f t="shared" si="10"/>
        <v>0</v>
      </c>
      <c r="AU12" s="89">
        <v>8</v>
      </c>
    </row>
    <row r="13" spans="2:48" ht="24" customHeight="1" thickBot="1">
      <c r="B13" s="1432"/>
      <c r="C13" s="80" t="s">
        <v>113</v>
      </c>
      <c r="D13" s="298"/>
      <c r="E13" s="298"/>
      <c r="F13" s="370">
        <f t="shared" si="11"/>
        <v>0</v>
      </c>
      <c r="G13" s="85"/>
      <c r="H13" s="85"/>
      <c r="I13" s="241">
        <f t="shared" si="12"/>
        <v>0</v>
      </c>
      <c r="J13" s="298"/>
      <c r="K13" s="298"/>
      <c r="L13" s="370">
        <f t="shared" si="0"/>
        <v>0</v>
      </c>
      <c r="M13" s="85"/>
      <c r="N13" s="85"/>
      <c r="O13" s="241">
        <f t="shared" si="1"/>
        <v>0</v>
      </c>
      <c r="P13" s="298"/>
      <c r="Q13" s="298"/>
      <c r="R13" s="370">
        <f t="shared" si="2"/>
        <v>0</v>
      </c>
      <c r="S13" s="85"/>
      <c r="T13" s="85"/>
      <c r="U13" s="241">
        <f t="shared" si="3"/>
        <v>0</v>
      </c>
      <c r="V13" s="298"/>
      <c r="W13" s="298"/>
      <c r="X13" s="370">
        <f t="shared" si="4"/>
        <v>0</v>
      </c>
      <c r="Y13" s="85"/>
      <c r="Z13" s="85"/>
      <c r="AA13" s="241">
        <f t="shared" si="5"/>
        <v>0</v>
      </c>
      <c r="AB13" s="298"/>
      <c r="AC13" s="298"/>
      <c r="AD13" s="370">
        <f t="shared" si="6"/>
        <v>0</v>
      </c>
      <c r="AE13" s="85"/>
      <c r="AF13" s="85"/>
      <c r="AG13" s="241">
        <f t="shared" si="7"/>
        <v>0</v>
      </c>
      <c r="AH13" s="298"/>
      <c r="AI13" s="298"/>
      <c r="AJ13" s="370">
        <f t="shared" si="8"/>
        <v>0</v>
      </c>
      <c r="AK13" s="85"/>
      <c r="AL13" s="85"/>
      <c r="AM13" s="241">
        <f t="shared" si="9"/>
        <v>0</v>
      </c>
      <c r="AN13" s="299">
        <f t="shared" si="10"/>
        <v>0</v>
      </c>
      <c r="AU13" s="89">
        <v>9</v>
      </c>
    </row>
    <row r="14" spans="2:48" ht="24" customHeight="1">
      <c r="B14" s="1430" t="s">
        <v>264</v>
      </c>
      <c r="C14" s="17" t="s">
        <v>138</v>
      </c>
      <c r="D14" s="290"/>
      <c r="E14" s="290"/>
      <c r="F14" s="367">
        <f t="shared" si="11"/>
        <v>0</v>
      </c>
      <c r="G14" s="83"/>
      <c r="H14" s="83"/>
      <c r="I14" s="291">
        <f t="shared" si="12"/>
        <v>0</v>
      </c>
      <c r="J14" s="290"/>
      <c r="K14" s="290"/>
      <c r="L14" s="367">
        <f t="shared" si="0"/>
        <v>0</v>
      </c>
      <c r="M14" s="83"/>
      <c r="N14" s="83"/>
      <c r="O14" s="291">
        <f t="shared" si="1"/>
        <v>0</v>
      </c>
      <c r="P14" s="290"/>
      <c r="Q14" s="290"/>
      <c r="R14" s="367">
        <f t="shared" si="2"/>
        <v>0</v>
      </c>
      <c r="S14" s="83"/>
      <c r="T14" s="83"/>
      <c r="U14" s="291">
        <f t="shared" si="3"/>
        <v>0</v>
      </c>
      <c r="V14" s="290"/>
      <c r="W14" s="290"/>
      <c r="X14" s="367">
        <f t="shared" si="4"/>
        <v>0</v>
      </c>
      <c r="Y14" s="83"/>
      <c r="Z14" s="83"/>
      <c r="AA14" s="291">
        <f t="shared" si="5"/>
        <v>0</v>
      </c>
      <c r="AB14" s="290"/>
      <c r="AC14" s="290"/>
      <c r="AD14" s="367">
        <f t="shared" si="6"/>
        <v>0</v>
      </c>
      <c r="AE14" s="83"/>
      <c r="AF14" s="83"/>
      <c r="AG14" s="291">
        <f t="shared" si="7"/>
        <v>0</v>
      </c>
      <c r="AH14" s="290"/>
      <c r="AI14" s="290"/>
      <c r="AJ14" s="367">
        <f t="shared" si="8"/>
        <v>0</v>
      </c>
      <c r="AK14" s="83"/>
      <c r="AL14" s="83"/>
      <c r="AM14" s="291">
        <f t="shared" si="9"/>
        <v>0</v>
      </c>
      <c r="AN14" s="292">
        <f t="shared" si="10"/>
        <v>0</v>
      </c>
      <c r="AU14" s="89">
        <v>10</v>
      </c>
    </row>
    <row r="15" spans="2:48" ht="24" customHeight="1">
      <c r="B15" s="1431"/>
      <c r="C15" s="17" t="s">
        <v>152</v>
      </c>
      <c r="D15" s="293"/>
      <c r="E15" s="293"/>
      <c r="F15" s="368">
        <f t="shared" si="11"/>
        <v>0</v>
      </c>
      <c r="G15" s="84"/>
      <c r="H15" s="84"/>
      <c r="I15" s="240">
        <f t="shared" si="12"/>
        <v>0</v>
      </c>
      <c r="J15" s="293"/>
      <c r="K15" s="293"/>
      <c r="L15" s="368">
        <f t="shared" si="0"/>
        <v>0</v>
      </c>
      <c r="M15" s="84"/>
      <c r="N15" s="84"/>
      <c r="O15" s="240">
        <f t="shared" si="1"/>
        <v>0</v>
      </c>
      <c r="P15" s="293"/>
      <c r="Q15" s="293"/>
      <c r="R15" s="368">
        <f t="shared" si="2"/>
        <v>0</v>
      </c>
      <c r="S15" s="84"/>
      <c r="T15" s="84"/>
      <c r="U15" s="240">
        <f t="shared" si="3"/>
        <v>0</v>
      </c>
      <c r="V15" s="293"/>
      <c r="W15" s="293"/>
      <c r="X15" s="368">
        <f t="shared" si="4"/>
        <v>0</v>
      </c>
      <c r="Y15" s="84"/>
      <c r="Z15" s="84"/>
      <c r="AA15" s="240">
        <f t="shared" si="5"/>
        <v>0</v>
      </c>
      <c r="AB15" s="293"/>
      <c r="AC15" s="293"/>
      <c r="AD15" s="368">
        <f t="shared" si="6"/>
        <v>0</v>
      </c>
      <c r="AE15" s="84"/>
      <c r="AF15" s="84"/>
      <c r="AG15" s="240">
        <f t="shared" si="7"/>
        <v>0</v>
      </c>
      <c r="AH15" s="293"/>
      <c r="AI15" s="293"/>
      <c r="AJ15" s="368">
        <f t="shared" si="8"/>
        <v>0</v>
      </c>
      <c r="AK15" s="84"/>
      <c r="AL15" s="84"/>
      <c r="AM15" s="240">
        <f t="shared" si="9"/>
        <v>0</v>
      </c>
      <c r="AN15" s="294">
        <f t="shared" si="10"/>
        <v>0</v>
      </c>
      <c r="AU15" s="89">
        <v>11</v>
      </c>
    </row>
    <row r="16" spans="2:48" ht="24" customHeight="1">
      <c r="B16" s="1431"/>
      <c r="C16" s="17" t="s">
        <v>153</v>
      </c>
      <c r="D16" s="293"/>
      <c r="E16" s="293"/>
      <c r="F16" s="368">
        <f t="shared" si="11"/>
        <v>0</v>
      </c>
      <c r="G16" s="84"/>
      <c r="H16" s="84"/>
      <c r="I16" s="240">
        <f t="shared" si="12"/>
        <v>0</v>
      </c>
      <c r="J16" s="293"/>
      <c r="K16" s="293"/>
      <c r="L16" s="368">
        <f t="shared" si="0"/>
        <v>0</v>
      </c>
      <c r="M16" s="84"/>
      <c r="N16" s="84"/>
      <c r="O16" s="240">
        <f t="shared" si="1"/>
        <v>0</v>
      </c>
      <c r="P16" s="293"/>
      <c r="Q16" s="293"/>
      <c r="R16" s="368">
        <f t="shared" si="2"/>
        <v>0</v>
      </c>
      <c r="S16" s="84"/>
      <c r="T16" s="84"/>
      <c r="U16" s="240">
        <f t="shared" si="3"/>
        <v>0</v>
      </c>
      <c r="V16" s="293"/>
      <c r="W16" s="293"/>
      <c r="X16" s="368">
        <f t="shared" si="4"/>
        <v>0</v>
      </c>
      <c r="Y16" s="84"/>
      <c r="Z16" s="84"/>
      <c r="AA16" s="240">
        <f t="shared" si="5"/>
        <v>0</v>
      </c>
      <c r="AB16" s="293"/>
      <c r="AC16" s="293"/>
      <c r="AD16" s="368">
        <f t="shared" si="6"/>
        <v>0</v>
      </c>
      <c r="AE16" s="84"/>
      <c r="AF16" s="84"/>
      <c r="AG16" s="240">
        <f t="shared" si="7"/>
        <v>0</v>
      </c>
      <c r="AH16" s="293"/>
      <c r="AI16" s="293"/>
      <c r="AJ16" s="368">
        <f t="shared" si="8"/>
        <v>0</v>
      </c>
      <c r="AK16" s="84"/>
      <c r="AL16" s="84"/>
      <c r="AM16" s="240">
        <f t="shared" si="9"/>
        <v>0</v>
      </c>
      <c r="AN16" s="294">
        <f t="shared" si="10"/>
        <v>0</v>
      </c>
      <c r="AU16" s="89">
        <v>12</v>
      </c>
    </row>
    <row r="17" spans="2:47" ht="24" customHeight="1" thickBot="1">
      <c r="B17" s="1432"/>
      <c r="C17" s="80" t="s">
        <v>113</v>
      </c>
      <c r="D17" s="298"/>
      <c r="E17" s="298"/>
      <c r="F17" s="370">
        <f t="shared" si="11"/>
        <v>0</v>
      </c>
      <c r="G17" s="85"/>
      <c r="H17" s="85"/>
      <c r="I17" s="241">
        <f t="shared" si="12"/>
        <v>0</v>
      </c>
      <c r="J17" s="298"/>
      <c r="K17" s="298"/>
      <c r="L17" s="370">
        <f t="shared" si="0"/>
        <v>0</v>
      </c>
      <c r="M17" s="85"/>
      <c r="N17" s="85"/>
      <c r="O17" s="241">
        <f t="shared" si="1"/>
        <v>0</v>
      </c>
      <c r="P17" s="298"/>
      <c r="Q17" s="298"/>
      <c r="R17" s="370">
        <f t="shared" si="2"/>
        <v>0</v>
      </c>
      <c r="S17" s="85"/>
      <c r="T17" s="85"/>
      <c r="U17" s="241">
        <f t="shared" si="3"/>
        <v>0</v>
      </c>
      <c r="V17" s="298"/>
      <c r="W17" s="298"/>
      <c r="X17" s="370">
        <f t="shared" si="4"/>
        <v>0</v>
      </c>
      <c r="Y17" s="85"/>
      <c r="Z17" s="85"/>
      <c r="AA17" s="241">
        <f t="shared" si="5"/>
        <v>0</v>
      </c>
      <c r="AB17" s="298"/>
      <c r="AC17" s="298"/>
      <c r="AD17" s="370">
        <f t="shared" si="6"/>
        <v>0</v>
      </c>
      <c r="AE17" s="85"/>
      <c r="AF17" s="85"/>
      <c r="AG17" s="241">
        <f t="shared" si="7"/>
        <v>0</v>
      </c>
      <c r="AH17" s="298"/>
      <c r="AI17" s="298"/>
      <c r="AJ17" s="370">
        <f t="shared" si="8"/>
        <v>0</v>
      </c>
      <c r="AK17" s="85"/>
      <c r="AL17" s="85"/>
      <c r="AM17" s="241">
        <f t="shared" si="9"/>
        <v>0</v>
      </c>
      <c r="AN17" s="299">
        <f t="shared" si="10"/>
        <v>0</v>
      </c>
      <c r="AU17" s="89">
        <v>13</v>
      </c>
    </row>
    <row r="18" spans="2:47" ht="24" customHeight="1">
      <c r="B18" s="1430" t="s">
        <v>151</v>
      </c>
      <c r="C18" s="17" t="s">
        <v>138</v>
      </c>
      <c r="D18" s="290"/>
      <c r="E18" s="290"/>
      <c r="F18" s="367">
        <f t="shared" si="11"/>
        <v>0</v>
      </c>
      <c r="G18" s="83"/>
      <c r="H18" s="83"/>
      <c r="I18" s="291">
        <f t="shared" si="12"/>
        <v>0</v>
      </c>
      <c r="J18" s="290"/>
      <c r="K18" s="290"/>
      <c r="L18" s="367">
        <f t="shared" si="0"/>
        <v>0</v>
      </c>
      <c r="M18" s="83"/>
      <c r="N18" s="83"/>
      <c r="O18" s="291">
        <f t="shared" si="1"/>
        <v>0</v>
      </c>
      <c r="P18" s="290"/>
      <c r="Q18" s="290"/>
      <c r="R18" s="367">
        <f t="shared" si="2"/>
        <v>0</v>
      </c>
      <c r="S18" s="83"/>
      <c r="T18" s="83"/>
      <c r="U18" s="291">
        <f t="shared" si="3"/>
        <v>0</v>
      </c>
      <c r="V18" s="290"/>
      <c r="W18" s="290"/>
      <c r="X18" s="367">
        <f t="shared" si="4"/>
        <v>0</v>
      </c>
      <c r="Y18" s="83"/>
      <c r="Z18" s="83"/>
      <c r="AA18" s="291">
        <f t="shared" si="5"/>
        <v>0</v>
      </c>
      <c r="AB18" s="290"/>
      <c r="AC18" s="290"/>
      <c r="AD18" s="367">
        <f t="shared" si="6"/>
        <v>0</v>
      </c>
      <c r="AE18" s="83"/>
      <c r="AF18" s="83"/>
      <c r="AG18" s="291">
        <f t="shared" si="7"/>
        <v>0</v>
      </c>
      <c r="AH18" s="290"/>
      <c r="AI18" s="290"/>
      <c r="AJ18" s="367">
        <f t="shared" si="8"/>
        <v>0</v>
      </c>
      <c r="AK18" s="83"/>
      <c r="AL18" s="83"/>
      <c r="AM18" s="291">
        <f t="shared" si="9"/>
        <v>0</v>
      </c>
      <c r="AN18" s="292">
        <f t="shared" si="10"/>
        <v>0</v>
      </c>
      <c r="AO18" s="1">
        <f t="shared" ref="AO18:AO23" si="13">AN18*$AO$4</f>
        <v>0</v>
      </c>
      <c r="AP18" s="284">
        <f t="shared" ref="AP18:AP23" si="14">AN18-AO18</f>
        <v>0</v>
      </c>
      <c r="AU18" s="89">
        <v>14</v>
      </c>
    </row>
    <row r="19" spans="2:47" ht="24" customHeight="1">
      <c r="B19" s="1431"/>
      <c r="C19" s="17" t="s">
        <v>152</v>
      </c>
      <c r="D19" s="293"/>
      <c r="E19" s="293"/>
      <c r="F19" s="368">
        <f t="shared" si="11"/>
        <v>0</v>
      </c>
      <c r="G19" s="84"/>
      <c r="H19" s="84"/>
      <c r="I19" s="240">
        <f t="shared" si="12"/>
        <v>0</v>
      </c>
      <c r="J19" s="293"/>
      <c r="K19" s="293"/>
      <c r="L19" s="368">
        <f t="shared" si="0"/>
        <v>0</v>
      </c>
      <c r="M19" s="84"/>
      <c r="N19" s="84"/>
      <c r="O19" s="240">
        <f t="shared" si="1"/>
        <v>0</v>
      </c>
      <c r="P19" s="293"/>
      <c r="Q19" s="293"/>
      <c r="R19" s="368">
        <f t="shared" si="2"/>
        <v>0</v>
      </c>
      <c r="S19" s="84"/>
      <c r="T19" s="84"/>
      <c r="U19" s="240">
        <f t="shared" si="3"/>
        <v>0</v>
      </c>
      <c r="V19" s="293"/>
      <c r="W19" s="293"/>
      <c r="X19" s="368">
        <f t="shared" si="4"/>
        <v>0</v>
      </c>
      <c r="Y19" s="84"/>
      <c r="Z19" s="84"/>
      <c r="AA19" s="240">
        <f t="shared" si="5"/>
        <v>0</v>
      </c>
      <c r="AB19" s="293"/>
      <c r="AC19" s="293"/>
      <c r="AD19" s="368">
        <f t="shared" si="6"/>
        <v>0</v>
      </c>
      <c r="AE19" s="84"/>
      <c r="AF19" s="84"/>
      <c r="AG19" s="240">
        <f t="shared" si="7"/>
        <v>0</v>
      </c>
      <c r="AH19" s="293"/>
      <c r="AI19" s="293"/>
      <c r="AJ19" s="368">
        <f t="shared" si="8"/>
        <v>0</v>
      </c>
      <c r="AK19" s="84"/>
      <c r="AL19" s="84"/>
      <c r="AM19" s="240">
        <f t="shared" si="9"/>
        <v>0</v>
      </c>
      <c r="AN19" s="294">
        <f t="shared" si="10"/>
        <v>0</v>
      </c>
      <c r="AO19" s="1">
        <f t="shared" si="13"/>
        <v>0</v>
      </c>
      <c r="AP19" s="1">
        <f t="shared" si="14"/>
        <v>0</v>
      </c>
      <c r="AU19" s="89">
        <v>15</v>
      </c>
    </row>
    <row r="20" spans="2:47" ht="24" customHeight="1">
      <c r="B20" s="1431"/>
      <c r="C20" s="17" t="s">
        <v>153</v>
      </c>
      <c r="D20" s="293"/>
      <c r="E20" s="293"/>
      <c r="F20" s="368">
        <f t="shared" si="11"/>
        <v>0</v>
      </c>
      <c r="G20" s="84"/>
      <c r="H20" s="84"/>
      <c r="I20" s="240">
        <f t="shared" si="12"/>
        <v>0</v>
      </c>
      <c r="J20" s="293"/>
      <c r="K20" s="293"/>
      <c r="L20" s="368">
        <f t="shared" si="0"/>
        <v>0</v>
      </c>
      <c r="M20" s="84"/>
      <c r="N20" s="84"/>
      <c r="O20" s="240">
        <f t="shared" si="1"/>
        <v>0</v>
      </c>
      <c r="P20" s="293"/>
      <c r="Q20" s="293"/>
      <c r="R20" s="368">
        <f t="shared" si="2"/>
        <v>0</v>
      </c>
      <c r="S20" s="84"/>
      <c r="T20" s="84"/>
      <c r="U20" s="240">
        <f t="shared" si="3"/>
        <v>0</v>
      </c>
      <c r="V20" s="293"/>
      <c r="W20" s="293"/>
      <c r="X20" s="368">
        <f t="shared" si="4"/>
        <v>0</v>
      </c>
      <c r="Y20" s="84"/>
      <c r="Z20" s="84"/>
      <c r="AA20" s="240">
        <f t="shared" si="5"/>
        <v>0</v>
      </c>
      <c r="AB20" s="293"/>
      <c r="AC20" s="293"/>
      <c r="AD20" s="368">
        <f t="shared" si="6"/>
        <v>0</v>
      </c>
      <c r="AE20" s="84"/>
      <c r="AF20" s="84"/>
      <c r="AG20" s="240">
        <f t="shared" si="7"/>
        <v>0</v>
      </c>
      <c r="AH20" s="293"/>
      <c r="AI20" s="293"/>
      <c r="AJ20" s="368">
        <f t="shared" si="8"/>
        <v>0</v>
      </c>
      <c r="AK20" s="84"/>
      <c r="AL20" s="84"/>
      <c r="AM20" s="240">
        <f t="shared" si="9"/>
        <v>0</v>
      </c>
      <c r="AN20" s="294">
        <f t="shared" si="10"/>
        <v>0</v>
      </c>
      <c r="AO20" s="1">
        <f t="shared" si="13"/>
        <v>0</v>
      </c>
      <c r="AP20" s="1">
        <f t="shared" si="14"/>
        <v>0</v>
      </c>
      <c r="AU20" s="89">
        <v>16</v>
      </c>
    </row>
    <row r="21" spans="2:47" ht="24" customHeight="1">
      <c r="B21" s="1433"/>
      <c r="C21" s="56" t="s">
        <v>154</v>
      </c>
      <c r="D21" s="295"/>
      <c r="E21" s="295"/>
      <c r="F21" s="369">
        <f t="shared" si="11"/>
        <v>0</v>
      </c>
      <c r="G21" s="86"/>
      <c r="H21" s="86"/>
      <c r="I21" s="296">
        <f t="shared" si="12"/>
        <v>0</v>
      </c>
      <c r="J21" s="295"/>
      <c r="K21" s="295"/>
      <c r="L21" s="369">
        <f t="shared" si="0"/>
        <v>0</v>
      </c>
      <c r="M21" s="86"/>
      <c r="N21" s="86"/>
      <c r="O21" s="296">
        <f t="shared" si="1"/>
        <v>0</v>
      </c>
      <c r="P21" s="295"/>
      <c r="Q21" s="295"/>
      <c r="R21" s="369">
        <f t="shared" si="2"/>
        <v>0</v>
      </c>
      <c r="S21" s="86"/>
      <c r="T21" s="86"/>
      <c r="U21" s="296">
        <f t="shared" si="3"/>
        <v>0</v>
      </c>
      <c r="V21" s="295"/>
      <c r="W21" s="295"/>
      <c r="X21" s="369">
        <f t="shared" si="4"/>
        <v>0</v>
      </c>
      <c r="Y21" s="86"/>
      <c r="Z21" s="86"/>
      <c r="AA21" s="296">
        <f t="shared" si="5"/>
        <v>0</v>
      </c>
      <c r="AB21" s="295"/>
      <c r="AC21" s="295"/>
      <c r="AD21" s="369">
        <f t="shared" si="6"/>
        <v>0</v>
      </c>
      <c r="AE21" s="86"/>
      <c r="AF21" s="86"/>
      <c r="AG21" s="296">
        <f t="shared" si="7"/>
        <v>0</v>
      </c>
      <c r="AH21" s="295"/>
      <c r="AI21" s="295"/>
      <c r="AJ21" s="369">
        <f t="shared" si="8"/>
        <v>0</v>
      </c>
      <c r="AK21" s="86"/>
      <c r="AL21" s="86"/>
      <c r="AM21" s="296">
        <f t="shared" si="9"/>
        <v>0</v>
      </c>
      <c r="AN21" s="297">
        <f t="shared" si="10"/>
        <v>0</v>
      </c>
      <c r="AO21" s="1">
        <f t="shared" si="13"/>
        <v>0</v>
      </c>
      <c r="AP21" s="1">
        <f t="shared" si="14"/>
        <v>0</v>
      </c>
      <c r="AU21" s="89">
        <v>17</v>
      </c>
    </row>
    <row r="22" spans="2:47" ht="24" customHeight="1">
      <c r="B22" s="1433"/>
      <c r="C22" s="56" t="s">
        <v>155</v>
      </c>
      <c r="D22" s="295"/>
      <c r="E22" s="295"/>
      <c r="F22" s="369">
        <f t="shared" si="11"/>
        <v>0</v>
      </c>
      <c r="G22" s="86"/>
      <c r="H22" s="86"/>
      <c r="I22" s="296">
        <f t="shared" si="12"/>
        <v>0</v>
      </c>
      <c r="J22" s="295"/>
      <c r="K22" s="295"/>
      <c r="L22" s="369">
        <f t="shared" si="0"/>
        <v>0</v>
      </c>
      <c r="M22" s="86"/>
      <c r="N22" s="86"/>
      <c r="O22" s="296">
        <f t="shared" si="1"/>
        <v>0</v>
      </c>
      <c r="P22" s="295"/>
      <c r="Q22" s="295"/>
      <c r="R22" s="369">
        <f t="shared" si="2"/>
        <v>0</v>
      </c>
      <c r="S22" s="86"/>
      <c r="T22" s="86"/>
      <c r="U22" s="296">
        <f t="shared" si="3"/>
        <v>0</v>
      </c>
      <c r="V22" s="295"/>
      <c r="W22" s="295"/>
      <c r="X22" s="369">
        <f t="shared" si="4"/>
        <v>0</v>
      </c>
      <c r="Y22" s="86"/>
      <c r="Z22" s="86"/>
      <c r="AA22" s="296">
        <f t="shared" si="5"/>
        <v>0</v>
      </c>
      <c r="AB22" s="295"/>
      <c r="AC22" s="295"/>
      <c r="AD22" s="369">
        <f t="shared" si="6"/>
        <v>0</v>
      </c>
      <c r="AE22" s="86"/>
      <c r="AF22" s="86"/>
      <c r="AG22" s="296">
        <f t="shared" si="7"/>
        <v>0</v>
      </c>
      <c r="AH22" s="295"/>
      <c r="AI22" s="295"/>
      <c r="AJ22" s="369">
        <f t="shared" si="8"/>
        <v>0</v>
      </c>
      <c r="AK22" s="86"/>
      <c r="AL22" s="86"/>
      <c r="AM22" s="296">
        <f t="shared" si="9"/>
        <v>0</v>
      </c>
      <c r="AN22" s="297">
        <f t="shared" si="10"/>
        <v>0</v>
      </c>
      <c r="AO22" s="1">
        <f t="shared" si="13"/>
        <v>0</v>
      </c>
      <c r="AP22" s="1">
        <f t="shared" si="14"/>
        <v>0</v>
      </c>
      <c r="AU22" s="89">
        <v>18</v>
      </c>
    </row>
    <row r="23" spans="2:47" ht="24" customHeight="1" thickBot="1">
      <c r="B23" s="1432"/>
      <c r="C23" s="80" t="s">
        <v>113</v>
      </c>
      <c r="D23" s="298"/>
      <c r="E23" s="298"/>
      <c r="F23" s="370">
        <f t="shared" si="11"/>
        <v>0</v>
      </c>
      <c r="G23" s="85"/>
      <c r="H23" s="85"/>
      <c r="I23" s="241">
        <f t="shared" si="12"/>
        <v>0</v>
      </c>
      <c r="J23" s="298"/>
      <c r="K23" s="298"/>
      <c r="L23" s="370">
        <f t="shared" si="0"/>
        <v>0</v>
      </c>
      <c r="M23" s="85"/>
      <c r="N23" s="85"/>
      <c r="O23" s="241">
        <f t="shared" si="1"/>
        <v>0</v>
      </c>
      <c r="P23" s="298"/>
      <c r="Q23" s="298"/>
      <c r="R23" s="370">
        <f t="shared" si="2"/>
        <v>0</v>
      </c>
      <c r="S23" s="85"/>
      <c r="T23" s="85"/>
      <c r="U23" s="241">
        <f t="shared" si="3"/>
        <v>0</v>
      </c>
      <c r="V23" s="298"/>
      <c r="W23" s="298"/>
      <c r="X23" s="370">
        <f t="shared" si="4"/>
        <v>0</v>
      </c>
      <c r="Y23" s="85"/>
      <c r="Z23" s="85"/>
      <c r="AA23" s="241">
        <f t="shared" si="5"/>
        <v>0</v>
      </c>
      <c r="AB23" s="298"/>
      <c r="AC23" s="298"/>
      <c r="AD23" s="370">
        <f t="shared" si="6"/>
        <v>0</v>
      </c>
      <c r="AE23" s="85"/>
      <c r="AF23" s="85"/>
      <c r="AG23" s="241">
        <f t="shared" si="7"/>
        <v>0</v>
      </c>
      <c r="AH23" s="298"/>
      <c r="AI23" s="298"/>
      <c r="AJ23" s="370">
        <f t="shared" si="8"/>
        <v>0</v>
      </c>
      <c r="AK23" s="85"/>
      <c r="AL23" s="85"/>
      <c r="AM23" s="241">
        <f t="shared" si="9"/>
        <v>0</v>
      </c>
      <c r="AN23" s="299">
        <f t="shared" si="10"/>
        <v>0</v>
      </c>
      <c r="AO23" s="1">
        <f t="shared" si="13"/>
        <v>0</v>
      </c>
      <c r="AP23" s="1">
        <f t="shared" si="14"/>
        <v>0</v>
      </c>
      <c r="AU23" s="89">
        <v>19</v>
      </c>
    </row>
    <row r="24" spans="2:47" ht="24" customHeight="1" thickBot="1">
      <c r="B24" s="1373" t="s">
        <v>46</v>
      </c>
      <c r="C24" s="1440"/>
      <c r="D24" s="1426"/>
      <c r="E24" s="1426"/>
      <c r="F24" s="1426"/>
      <c r="G24" s="1427"/>
      <c r="H24" s="1428"/>
      <c r="I24" s="300">
        <f>SUM(I5:I23)</f>
        <v>0</v>
      </c>
      <c r="J24" s="1425"/>
      <c r="K24" s="1426"/>
      <c r="L24" s="1426"/>
      <c r="M24" s="1427"/>
      <c r="N24" s="1428"/>
      <c r="O24" s="300">
        <f>SUM(O5:O23)</f>
        <v>0</v>
      </c>
      <c r="P24" s="1425"/>
      <c r="Q24" s="1426"/>
      <c r="R24" s="1426"/>
      <c r="S24" s="1427"/>
      <c r="T24" s="1428"/>
      <c r="U24" s="300">
        <f>SUM(U5:U23)</f>
        <v>0</v>
      </c>
      <c r="V24" s="1425"/>
      <c r="W24" s="1426"/>
      <c r="X24" s="1426"/>
      <c r="Y24" s="1427"/>
      <c r="Z24" s="1428"/>
      <c r="AA24" s="300">
        <f>SUM(AA5:AA23)</f>
        <v>0</v>
      </c>
      <c r="AB24" s="1425"/>
      <c r="AC24" s="1426"/>
      <c r="AD24" s="1426"/>
      <c r="AE24" s="1427"/>
      <c r="AF24" s="1428"/>
      <c r="AG24" s="300">
        <f>SUM(AG5:AG23)</f>
        <v>0</v>
      </c>
      <c r="AH24" s="1425"/>
      <c r="AI24" s="1426"/>
      <c r="AJ24" s="1426"/>
      <c r="AK24" s="1427"/>
      <c r="AL24" s="1428"/>
      <c r="AM24" s="300">
        <f>SUM(AM5:AM23)</f>
        <v>0</v>
      </c>
      <c r="AN24" s="300">
        <f t="shared" si="10"/>
        <v>0</v>
      </c>
      <c r="AU24" s="89">
        <v>20</v>
      </c>
    </row>
    <row r="25" spans="2:47">
      <c r="AU25" s="89">
        <v>21</v>
      </c>
    </row>
    <row r="26" spans="2:47">
      <c r="AU26" s="89">
        <v>22</v>
      </c>
    </row>
    <row r="27" spans="2:47">
      <c r="AU27" s="89">
        <v>23</v>
      </c>
    </row>
    <row r="28" spans="2:47">
      <c r="AU28" s="89">
        <v>24</v>
      </c>
    </row>
  </sheetData>
  <mergeCells count="26">
    <mergeCell ref="D2:I2"/>
    <mergeCell ref="J2:O2"/>
    <mergeCell ref="P2:U2"/>
    <mergeCell ref="V2:AA2"/>
    <mergeCell ref="AB2:AG2"/>
    <mergeCell ref="J3:L3"/>
    <mergeCell ref="P3:R3"/>
    <mergeCell ref="V3:X3"/>
    <mergeCell ref="AB3:AD3"/>
    <mergeCell ref="AH3:AJ3"/>
    <mergeCell ref="AO1:AO2"/>
    <mergeCell ref="AP1:AS1"/>
    <mergeCell ref="AH24:AL24"/>
    <mergeCell ref="B2:C4"/>
    <mergeCell ref="B24:C24"/>
    <mergeCell ref="D24:H24"/>
    <mergeCell ref="J24:N24"/>
    <mergeCell ref="P24:T24"/>
    <mergeCell ref="V24:Z24"/>
    <mergeCell ref="AB24:AF24"/>
    <mergeCell ref="B18:B23"/>
    <mergeCell ref="B5:B9"/>
    <mergeCell ref="B10:B13"/>
    <mergeCell ref="B14:B17"/>
    <mergeCell ref="AH2:AM2"/>
    <mergeCell ref="D3:F3"/>
  </mergeCells>
  <phoneticPr fontId="1"/>
  <dataValidations count="6">
    <dataValidation type="list" allowBlank="1" showInputMessage="1" showErrorMessage="1" sqref="V5:V23 AB5:AB23 AH5:AH23 P5:P23" xr:uid="{00000000-0002-0000-1700-000000000000}">
      <formula1>$AU$5:$AU$17</formula1>
    </dataValidation>
    <dataValidation type="list" allowBlank="1" showInputMessage="1" showErrorMessage="1" sqref="W5:W23 AC5:AC23 AI5:AI23 Q5:Q23" xr:uid="{00000000-0002-0000-1700-000001000000}">
      <formula1>$AV$5:$AV$10</formula1>
    </dataValidation>
    <dataValidation type="list" allowBlank="1" showInputMessage="1" showErrorMessage="1" sqref="K5:K23" xr:uid="{00000000-0002-0000-1700-000002000000}">
      <formula1>AV$5:AV$10</formula1>
    </dataValidation>
    <dataValidation type="list" allowBlank="1" showInputMessage="1" showErrorMessage="1" sqref="J5" xr:uid="{00000000-0002-0000-1700-000003000000}">
      <formula1>AU$5:AU$28</formula1>
    </dataValidation>
    <dataValidation type="list" allowBlank="1" showInputMessage="1" showErrorMessage="1" sqref="E5:E23" xr:uid="{00000000-0002-0000-1700-000004000000}">
      <formula1>AV$5:AV$10</formula1>
    </dataValidation>
    <dataValidation type="list" allowBlank="1" showInputMessage="1" showErrorMessage="1" sqref="D5:D23" xr:uid="{00000000-0002-0000-1700-000005000000}">
      <formula1>AU$5:AU$28</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sheetPr>
  <dimension ref="B1:V48"/>
  <sheetViews>
    <sheetView workbookViewId="0">
      <selection activeCell="B1" sqref="A1:XFD1048576"/>
    </sheetView>
  </sheetViews>
  <sheetFormatPr defaultRowHeight="14.25"/>
  <cols>
    <col min="1" max="1" width="5.625" style="89" customWidth="1"/>
    <col min="2" max="2" width="20.625" style="89" customWidth="1"/>
    <col min="3" max="19" width="10.625" style="89" customWidth="1"/>
    <col min="20" max="20" width="9" style="89"/>
    <col min="21" max="22" width="9" style="89" customWidth="1"/>
    <col min="23" max="249" width="9" style="89"/>
    <col min="250" max="250" width="1.75" style="89" customWidth="1"/>
    <col min="251" max="256" width="0" style="89" hidden="1" customWidth="1"/>
    <col min="257" max="257" width="14.875" style="89" customWidth="1"/>
    <col min="258" max="258" width="14.125" style="89" customWidth="1"/>
    <col min="259" max="259" width="11" style="89" customWidth="1"/>
    <col min="260" max="260" width="14.125" style="89" bestFit="1" customWidth="1"/>
    <col min="261" max="264" width="5.5" style="89" customWidth="1"/>
    <col min="265" max="268" width="0" style="89" hidden="1" customWidth="1"/>
    <col min="269" max="270" width="7.5" style="89" customWidth="1"/>
    <col min="271" max="274" width="0" style="89" hidden="1" customWidth="1"/>
    <col min="275" max="275" width="26.25" style="89" customWidth="1"/>
    <col min="276" max="505" width="9" style="89"/>
    <col min="506" max="506" width="1.75" style="89" customWidth="1"/>
    <col min="507" max="512" width="0" style="89" hidden="1" customWidth="1"/>
    <col min="513" max="513" width="14.875" style="89" customWidth="1"/>
    <col min="514" max="514" width="14.125" style="89" customWidth="1"/>
    <col min="515" max="515" width="11" style="89" customWidth="1"/>
    <col min="516" max="516" width="14.125" style="89" bestFit="1" customWidth="1"/>
    <col min="517" max="520" width="5.5" style="89" customWidth="1"/>
    <col min="521" max="524" width="0" style="89" hidden="1" customWidth="1"/>
    <col min="525" max="526" width="7.5" style="89" customWidth="1"/>
    <col min="527" max="530" width="0" style="89" hidden="1" customWidth="1"/>
    <col min="531" max="531" width="26.25" style="89" customWidth="1"/>
    <col min="532" max="761" width="9" style="89"/>
    <col min="762" max="762" width="1.75" style="89" customWidth="1"/>
    <col min="763" max="768" width="0" style="89" hidden="1" customWidth="1"/>
    <col min="769" max="769" width="14.875" style="89" customWidth="1"/>
    <col min="770" max="770" width="14.125" style="89" customWidth="1"/>
    <col min="771" max="771" width="11" style="89" customWidth="1"/>
    <col min="772" max="772" width="14.125" style="89" bestFit="1" customWidth="1"/>
    <col min="773" max="776" width="5.5" style="89" customWidth="1"/>
    <col min="777" max="780" width="0" style="89" hidden="1" customWidth="1"/>
    <col min="781" max="782" width="7.5" style="89" customWidth="1"/>
    <col min="783" max="786" width="0" style="89" hidden="1" customWidth="1"/>
    <col min="787" max="787" width="26.25" style="89" customWidth="1"/>
    <col min="788" max="1017" width="9" style="89"/>
    <col min="1018" max="1018" width="1.75" style="89" customWidth="1"/>
    <col min="1019" max="1024" width="0" style="89" hidden="1" customWidth="1"/>
    <col min="1025" max="1025" width="14.875" style="89" customWidth="1"/>
    <col min="1026" max="1026" width="14.125" style="89" customWidth="1"/>
    <col min="1027" max="1027" width="11" style="89" customWidth="1"/>
    <col min="1028" max="1028" width="14.125" style="89" bestFit="1" customWidth="1"/>
    <col min="1029" max="1032" width="5.5" style="89" customWidth="1"/>
    <col min="1033" max="1036" width="0" style="89" hidden="1" customWidth="1"/>
    <col min="1037" max="1038" width="7.5" style="89" customWidth="1"/>
    <col min="1039" max="1042" width="0" style="89" hidden="1" customWidth="1"/>
    <col min="1043" max="1043" width="26.25" style="89" customWidth="1"/>
    <col min="1044" max="1273" width="9" style="89"/>
    <col min="1274" max="1274" width="1.75" style="89" customWidth="1"/>
    <col min="1275" max="1280" width="0" style="89" hidden="1" customWidth="1"/>
    <col min="1281" max="1281" width="14.875" style="89" customWidth="1"/>
    <col min="1282" max="1282" width="14.125" style="89" customWidth="1"/>
    <col min="1283" max="1283" width="11" style="89" customWidth="1"/>
    <col min="1284" max="1284" width="14.125" style="89" bestFit="1" customWidth="1"/>
    <col min="1285" max="1288" width="5.5" style="89" customWidth="1"/>
    <col min="1289" max="1292" width="0" style="89" hidden="1" customWidth="1"/>
    <col min="1293" max="1294" width="7.5" style="89" customWidth="1"/>
    <col min="1295" max="1298" width="0" style="89" hidden="1" customWidth="1"/>
    <col min="1299" max="1299" width="26.25" style="89" customWidth="1"/>
    <col min="1300" max="1529" width="9" style="89"/>
    <col min="1530" max="1530" width="1.75" style="89" customWidth="1"/>
    <col min="1531" max="1536" width="0" style="89" hidden="1" customWidth="1"/>
    <col min="1537" max="1537" width="14.875" style="89" customWidth="1"/>
    <col min="1538" max="1538" width="14.125" style="89" customWidth="1"/>
    <col min="1539" max="1539" width="11" style="89" customWidth="1"/>
    <col min="1540" max="1540" width="14.125" style="89" bestFit="1" customWidth="1"/>
    <col min="1541" max="1544" width="5.5" style="89" customWidth="1"/>
    <col min="1545" max="1548" width="0" style="89" hidden="1" customWidth="1"/>
    <col min="1549" max="1550" width="7.5" style="89" customWidth="1"/>
    <col min="1551" max="1554" width="0" style="89" hidden="1" customWidth="1"/>
    <col min="1555" max="1555" width="26.25" style="89" customWidth="1"/>
    <col min="1556" max="1785" width="9" style="89"/>
    <col min="1786" max="1786" width="1.75" style="89" customWidth="1"/>
    <col min="1787" max="1792" width="0" style="89" hidden="1" customWidth="1"/>
    <col min="1793" max="1793" width="14.875" style="89" customWidth="1"/>
    <col min="1794" max="1794" width="14.125" style="89" customWidth="1"/>
    <col min="1795" max="1795" width="11" style="89" customWidth="1"/>
    <col min="1796" max="1796" width="14.125" style="89" bestFit="1" customWidth="1"/>
    <col min="1797" max="1800" width="5.5" style="89" customWidth="1"/>
    <col min="1801" max="1804" width="0" style="89" hidden="1" customWidth="1"/>
    <col min="1805" max="1806" width="7.5" style="89" customWidth="1"/>
    <col min="1807" max="1810" width="0" style="89" hidden="1" customWidth="1"/>
    <col min="1811" max="1811" width="26.25" style="89" customWidth="1"/>
    <col min="1812" max="2041" width="9" style="89"/>
    <col min="2042" max="2042" width="1.75" style="89" customWidth="1"/>
    <col min="2043" max="2048" width="0" style="89" hidden="1" customWidth="1"/>
    <col min="2049" max="2049" width="14.875" style="89" customWidth="1"/>
    <col min="2050" max="2050" width="14.125" style="89" customWidth="1"/>
    <col min="2051" max="2051" width="11" style="89" customWidth="1"/>
    <col min="2052" max="2052" width="14.125" style="89" bestFit="1" customWidth="1"/>
    <col min="2053" max="2056" width="5.5" style="89" customWidth="1"/>
    <col min="2057" max="2060" width="0" style="89" hidden="1" customWidth="1"/>
    <col min="2061" max="2062" width="7.5" style="89" customWidth="1"/>
    <col min="2063" max="2066" width="0" style="89" hidden="1" customWidth="1"/>
    <col min="2067" max="2067" width="26.25" style="89" customWidth="1"/>
    <col min="2068" max="2297" width="9" style="89"/>
    <col min="2298" max="2298" width="1.75" style="89" customWidth="1"/>
    <col min="2299" max="2304" width="0" style="89" hidden="1" customWidth="1"/>
    <col min="2305" max="2305" width="14.875" style="89" customWidth="1"/>
    <col min="2306" max="2306" width="14.125" style="89" customWidth="1"/>
    <col min="2307" max="2307" width="11" style="89" customWidth="1"/>
    <col min="2308" max="2308" width="14.125" style="89" bestFit="1" customWidth="1"/>
    <col min="2309" max="2312" width="5.5" style="89" customWidth="1"/>
    <col min="2313" max="2316" width="0" style="89" hidden="1" customWidth="1"/>
    <col min="2317" max="2318" width="7.5" style="89" customWidth="1"/>
    <col min="2319" max="2322" width="0" style="89" hidden="1" customWidth="1"/>
    <col min="2323" max="2323" width="26.25" style="89" customWidth="1"/>
    <col min="2324" max="2553" width="9" style="89"/>
    <col min="2554" max="2554" width="1.75" style="89" customWidth="1"/>
    <col min="2555" max="2560" width="0" style="89" hidden="1" customWidth="1"/>
    <col min="2561" max="2561" width="14.875" style="89" customWidth="1"/>
    <col min="2562" max="2562" width="14.125" style="89" customWidth="1"/>
    <col min="2563" max="2563" width="11" style="89" customWidth="1"/>
    <col min="2564" max="2564" width="14.125" style="89" bestFit="1" customWidth="1"/>
    <col min="2565" max="2568" width="5.5" style="89" customWidth="1"/>
    <col min="2569" max="2572" width="0" style="89" hidden="1" customWidth="1"/>
    <col min="2573" max="2574" width="7.5" style="89" customWidth="1"/>
    <col min="2575" max="2578" width="0" style="89" hidden="1" customWidth="1"/>
    <col min="2579" max="2579" width="26.25" style="89" customWidth="1"/>
    <col min="2580" max="2809" width="9" style="89"/>
    <col min="2810" max="2810" width="1.75" style="89" customWidth="1"/>
    <col min="2811" max="2816" width="0" style="89" hidden="1" customWidth="1"/>
    <col min="2817" max="2817" width="14.875" style="89" customWidth="1"/>
    <col min="2818" max="2818" width="14.125" style="89" customWidth="1"/>
    <col min="2819" max="2819" width="11" style="89" customWidth="1"/>
    <col min="2820" max="2820" width="14.125" style="89" bestFit="1" customWidth="1"/>
    <col min="2821" max="2824" width="5.5" style="89" customWidth="1"/>
    <col min="2825" max="2828" width="0" style="89" hidden="1" customWidth="1"/>
    <col min="2829" max="2830" width="7.5" style="89" customWidth="1"/>
    <col min="2831" max="2834" width="0" style="89" hidden="1" customWidth="1"/>
    <col min="2835" max="2835" width="26.25" style="89" customWidth="1"/>
    <col min="2836" max="3065" width="9" style="89"/>
    <col min="3066" max="3066" width="1.75" style="89" customWidth="1"/>
    <col min="3067" max="3072" width="0" style="89" hidden="1" customWidth="1"/>
    <col min="3073" max="3073" width="14.875" style="89" customWidth="1"/>
    <col min="3074" max="3074" width="14.125" style="89" customWidth="1"/>
    <col min="3075" max="3075" width="11" style="89" customWidth="1"/>
    <col min="3076" max="3076" width="14.125" style="89" bestFit="1" customWidth="1"/>
    <col min="3077" max="3080" width="5.5" style="89" customWidth="1"/>
    <col min="3081" max="3084" width="0" style="89" hidden="1" customWidth="1"/>
    <col min="3085" max="3086" width="7.5" style="89" customWidth="1"/>
    <col min="3087" max="3090" width="0" style="89" hidden="1" customWidth="1"/>
    <col min="3091" max="3091" width="26.25" style="89" customWidth="1"/>
    <col min="3092" max="3321" width="9" style="89"/>
    <col min="3322" max="3322" width="1.75" style="89" customWidth="1"/>
    <col min="3323" max="3328" width="0" style="89" hidden="1" customWidth="1"/>
    <col min="3329" max="3329" width="14.875" style="89" customWidth="1"/>
    <col min="3330" max="3330" width="14.125" style="89" customWidth="1"/>
    <col min="3331" max="3331" width="11" style="89" customWidth="1"/>
    <col min="3332" max="3332" width="14.125" style="89" bestFit="1" customWidth="1"/>
    <col min="3333" max="3336" width="5.5" style="89" customWidth="1"/>
    <col min="3337" max="3340" width="0" style="89" hidden="1" customWidth="1"/>
    <col min="3341" max="3342" width="7.5" style="89" customWidth="1"/>
    <col min="3343" max="3346" width="0" style="89" hidden="1" customWidth="1"/>
    <col min="3347" max="3347" width="26.25" style="89" customWidth="1"/>
    <col min="3348" max="3577" width="9" style="89"/>
    <col min="3578" max="3578" width="1.75" style="89" customWidth="1"/>
    <col min="3579" max="3584" width="0" style="89" hidden="1" customWidth="1"/>
    <col min="3585" max="3585" width="14.875" style="89" customWidth="1"/>
    <col min="3586" max="3586" width="14.125" style="89" customWidth="1"/>
    <col min="3587" max="3587" width="11" style="89" customWidth="1"/>
    <col min="3588" max="3588" width="14.125" style="89" bestFit="1" customWidth="1"/>
    <col min="3589" max="3592" width="5.5" style="89" customWidth="1"/>
    <col min="3593" max="3596" width="0" style="89" hidden="1" customWidth="1"/>
    <col min="3597" max="3598" width="7.5" style="89" customWidth="1"/>
    <col min="3599" max="3602" width="0" style="89" hidden="1" customWidth="1"/>
    <col min="3603" max="3603" width="26.25" style="89" customWidth="1"/>
    <col min="3604" max="3833" width="9" style="89"/>
    <col min="3834" max="3834" width="1.75" style="89" customWidth="1"/>
    <col min="3835" max="3840" width="0" style="89" hidden="1" customWidth="1"/>
    <col min="3841" max="3841" width="14.875" style="89" customWidth="1"/>
    <col min="3842" max="3842" width="14.125" style="89" customWidth="1"/>
    <col min="3843" max="3843" width="11" style="89" customWidth="1"/>
    <col min="3844" max="3844" width="14.125" style="89" bestFit="1" customWidth="1"/>
    <col min="3845" max="3848" width="5.5" style="89" customWidth="1"/>
    <col min="3849" max="3852" width="0" style="89" hidden="1" customWidth="1"/>
    <col min="3853" max="3854" width="7.5" style="89" customWidth="1"/>
    <col min="3855" max="3858" width="0" style="89" hidden="1" customWidth="1"/>
    <col min="3859" max="3859" width="26.25" style="89" customWidth="1"/>
    <col min="3860" max="4089" width="9" style="89"/>
    <col min="4090" max="4090" width="1.75" style="89" customWidth="1"/>
    <col min="4091" max="4096" width="0" style="89" hidden="1" customWidth="1"/>
    <col min="4097" max="4097" width="14.875" style="89" customWidth="1"/>
    <col min="4098" max="4098" width="14.125" style="89" customWidth="1"/>
    <col min="4099" max="4099" width="11" style="89" customWidth="1"/>
    <col min="4100" max="4100" width="14.125" style="89" bestFit="1" customWidth="1"/>
    <col min="4101" max="4104" width="5.5" style="89" customWidth="1"/>
    <col min="4105" max="4108" width="0" style="89" hidden="1" customWidth="1"/>
    <col min="4109" max="4110" width="7.5" style="89" customWidth="1"/>
    <col min="4111" max="4114" width="0" style="89" hidden="1" customWidth="1"/>
    <col min="4115" max="4115" width="26.25" style="89" customWidth="1"/>
    <col min="4116" max="4345" width="9" style="89"/>
    <col min="4346" max="4346" width="1.75" style="89" customWidth="1"/>
    <col min="4347" max="4352" width="0" style="89" hidden="1" customWidth="1"/>
    <col min="4353" max="4353" width="14.875" style="89" customWidth="1"/>
    <col min="4354" max="4354" width="14.125" style="89" customWidth="1"/>
    <col min="4355" max="4355" width="11" style="89" customWidth="1"/>
    <col min="4356" max="4356" width="14.125" style="89" bestFit="1" customWidth="1"/>
    <col min="4357" max="4360" width="5.5" style="89" customWidth="1"/>
    <col min="4361" max="4364" width="0" style="89" hidden="1" customWidth="1"/>
    <col min="4365" max="4366" width="7.5" style="89" customWidth="1"/>
    <col min="4367" max="4370" width="0" style="89" hidden="1" customWidth="1"/>
    <col min="4371" max="4371" width="26.25" style="89" customWidth="1"/>
    <col min="4372" max="4601" width="9" style="89"/>
    <col min="4602" max="4602" width="1.75" style="89" customWidth="1"/>
    <col min="4603" max="4608" width="0" style="89" hidden="1" customWidth="1"/>
    <col min="4609" max="4609" width="14.875" style="89" customWidth="1"/>
    <col min="4610" max="4610" width="14.125" style="89" customWidth="1"/>
    <col min="4611" max="4611" width="11" style="89" customWidth="1"/>
    <col min="4612" max="4612" width="14.125" style="89" bestFit="1" customWidth="1"/>
    <col min="4613" max="4616" width="5.5" style="89" customWidth="1"/>
    <col min="4617" max="4620" width="0" style="89" hidden="1" customWidth="1"/>
    <col min="4621" max="4622" width="7.5" style="89" customWidth="1"/>
    <col min="4623" max="4626" width="0" style="89" hidden="1" customWidth="1"/>
    <col min="4627" max="4627" width="26.25" style="89" customWidth="1"/>
    <col min="4628" max="4857" width="9" style="89"/>
    <col min="4858" max="4858" width="1.75" style="89" customWidth="1"/>
    <col min="4859" max="4864" width="0" style="89" hidden="1" customWidth="1"/>
    <col min="4865" max="4865" width="14.875" style="89" customWidth="1"/>
    <col min="4866" max="4866" width="14.125" style="89" customWidth="1"/>
    <col min="4867" max="4867" width="11" style="89" customWidth="1"/>
    <col min="4868" max="4868" width="14.125" style="89" bestFit="1" customWidth="1"/>
    <col min="4869" max="4872" width="5.5" style="89" customWidth="1"/>
    <col min="4873" max="4876" width="0" style="89" hidden="1" customWidth="1"/>
    <col min="4877" max="4878" width="7.5" style="89" customWidth="1"/>
    <col min="4879" max="4882" width="0" style="89" hidden="1" customWidth="1"/>
    <col min="4883" max="4883" width="26.25" style="89" customWidth="1"/>
    <col min="4884" max="5113" width="9" style="89"/>
    <col min="5114" max="5114" width="1.75" style="89" customWidth="1"/>
    <col min="5115" max="5120" width="0" style="89" hidden="1" customWidth="1"/>
    <col min="5121" max="5121" width="14.875" style="89" customWidth="1"/>
    <col min="5122" max="5122" width="14.125" style="89" customWidth="1"/>
    <col min="5123" max="5123" width="11" style="89" customWidth="1"/>
    <col min="5124" max="5124" width="14.125" style="89" bestFit="1" customWidth="1"/>
    <col min="5125" max="5128" width="5.5" style="89" customWidth="1"/>
    <col min="5129" max="5132" width="0" style="89" hidden="1" customWidth="1"/>
    <col min="5133" max="5134" width="7.5" style="89" customWidth="1"/>
    <col min="5135" max="5138" width="0" style="89" hidden="1" customWidth="1"/>
    <col min="5139" max="5139" width="26.25" style="89" customWidth="1"/>
    <col min="5140" max="5369" width="9" style="89"/>
    <col min="5370" max="5370" width="1.75" style="89" customWidth="1"/>
    <col min="5371" max="5376" width="0" style="89" hidden="1" customWidth="1"/>
    <col min="5377" max="5377" width="14.875" style="89" customWidth="1"/>
    <col min="5378" max="5378" width="14.125" style="89" customWidth="1"/>
    <col min="5379" max="5379" width="11" style="89" customWidth="1"/>
    <col min="5380" max="5380" width="14.125" style="89" bestFit="1" customWidth="1"/>
    <col min="5381" max="5384" width="5.5" style="89" customWidth="1"/>
    <col min="5385" max="5388" width="0" style="89" hidden="1" customWidth="1"/>
    <col min="5389" max="5390" width="7.5" style="89" customWidth="1"/>
    <col min="5391" max="5394" width="0" style="89" hidden="1" customWidth="1"/>
    <col min="5395" max="5395" width="26.25" style="89" customWidth="1"/>
    <col min="5396" max="5625" width="9" style="89"/>
    <col min="5626" max="5626" width="1.75" style="89" customWidth="1"/>
    <col min="5627" max="5632" width="0" style="89" hidden="1" customWidth="1"/>
    <col min="5633" max="5633" width="14.875" style="89" customWidth="1"/>
    <col min="5634" max="5634" width="14.125" style="89" customWidth="1"/>
    <col min="5635" max="5635" width="11" style="89" customWidth="1"/>
    <col min="5636" max="5636" width="14.125" style="89" bestFit="1" customWidth="1"/>
    <col min="5637" max="5640" width="5.5" style="89" customWidth="1"/>
    <col min="5641" max="5644" width="0" style="89" hidden="1" customWidth="1"/>
    <col min="5645" max="5646" width="7.5" style="89" customWidth="1"/>
    <col min="5647" max="5650" width="0" style="89" hidden="1" customWidth="1"/>
    <col min="5651" max="5651" width="26.25" style="89" customWidth="1"/>
    <col min="5652" max="5881" width="9" style="89"/>
    <col min="5882" max="5882" width="1.75" style="89" customWidth="1"/>
    <col min="5883" max="5888" width="0" style="89" hidden="1" customWidth="1"/>
    <col min="5889" max="5889" width="14.875" style="89" customWidth="1"/>
    <col min="5890" max="5890" width="14.125" style="89" customWidth="1"/>
    <col min="5891" max="5891" width="11" style="89" customWidth="1"/>
    <col min="5892" max="5892" width="14.125" style="89" bestFit="1" customWidth="1"/>
    <col min="5893" max="5896" width="5.5" style="89" customWidth="1"/>
    <col min="5897" max="5900" width="0" style="89" hidden="1" customWidth="1"/>
    <col min="5901" max="5902" width="7.5" style="89" customWidth="1"/>
    <col min="5903" max="5906" width="0" style="89" hidden="1" customWidth="1"/>
    <col min="5907" max="5907" width="26.25" style="89" customWidth="1"/>
    <col min="5908" max="6137" width="9" style="89"/>
    <col min="6138" max="6138" width="1.75" style="89" customWidth="1"/>
    <col min="6139" max="6144" width="0" style="89" hidden="1" customWidth="1"/>
    <col min="6145" max="6145" width="14.875" style="89" customWidth="1"/>
    <col min="6146" max="6146" width="14.125" style="89" customWidth="1"/>
    <col min="6147" max="6147" width="11" style="89" customWidth="1"/>
    <col min="6148" max="6148" width="14.125" style="89" bestFit="1" customWidth="1"/>
    <col min="6149" max="6152" width="5.5" style="89" customWidth="1"/>
    <col min="6153" max="6156" width="0" style="89" hidden="1" customWidth="1"/>
    <col min="6157" max="6158" width="7.5" style="89" customWidth="1"/>
    <col min="6159" max="6162" width="0" style="89" hidden="1" customWidth="1"/>
    <col min="6163" max="6163" width="26.25" style="89" customWidth="1"/>
    <col min="6164" max="6393" width="9" style="89"/>
    <col min="6394" max="6394" width="1.75" style="89" customWidth="1"/>
    <col min="6395" max="6400" width="0" style="89" hidden="1" customWidth="1"/>
    <col min="6401" max="6401" width="14.875" style="89" customWidth="1"/>
    <col min="6402" max="6402" width="14.125" style="89" customWidth="1"/>
    <col min="6403" max="6403" width="11" style="89" customWidth="1"/>
    <col min="6404" max="6404" width="14.125" style="89" bestFit="1" customWidth="1"/>
    <col min="6405" max="6408" width="5.5" style="89" customWidth="1"/>
    <col min="6409" max="6412" width="0" style="89" hidden="1" customWidth="1"/>
    <col min="6413" max="6414" width="7.5" style="89" customWidth="1"/>
    <col min="6415" max="6418" width="0" style="89" hidden="1" customWidth="1"/>
    <col min="6419" max="6419" width="26.25" style="89" customWidth="1"/>
    <col min="6420" max="6649" width="9" style="89"/>
    <col min="6650" max="6650" width="1.75" style="89" customWidth="1"/>
    <col min="6651" max="6656" width="0" style="89" hidden="1" customWidth="1"/>
    <col min="6657" max="6657" width="14.875" style="89" customWidth="1"/>
    <col min="6658" max="6658" width="14.125" style="89" customWidth="1"/>
    <col min="6659" max="6659" width="11" style="89" customWidth="1"/>
    <col min="6660" max="6660" width="14.125" style="89" bestFit="1" customWidth="1"/>
    <col min="6661" max="6664" width="5.5" style="89" customWidth="1"/>
    <col min="6665" max="6668" width="0" style="89" hidden="1" customWidth="1"/>
    <col min="6669" max="6670" width="7.5" style="89" customWidth="1"/>
    <col min="6671" max="6674" width="0" style="89" hidden="1" customWidth="1"/>
    <col min="6675" max="6675" width="26.25" style="89" customWidth="1"/>
    <col min="6676" max="6905" width="9" style="89"/>
    <col min="6906" max="6906" width="1.75" style="89" customWidth="1"/>
    <col min="6907" max="6912" width="0" style="89" hidden="1" customWidth="1"/>
    <col min="6913" max="6913" width="14.875" style="89" customWidth="1"/>
    <col min="6914" max="6914" width="14.125" style="89" customWidth="1"/>
    <col min="6915" max="6915" width="11" style="89" customWidth="1"/>
    <col min="6916" max="6916" width="14.125" style="89" bestFit="1" customWidth="1"/>
    <col min="6917" max="6920" width="5.5" style="89" customWidth="1"/>
    <col min="6921" max="6924" width="0" style="89" hidden="1" customWidth="1"/>
    <col min="6925" max="6926" width="7.5" style="89" customWidth="1"/>
    <col min="6927" max="6930" width="0" style="89" hidden="1" customWidth="1"/>
    <col min="6931" max="6931" width="26.25" style="89" customWidth="1"/>
    <col min="6932" max="7161" width="9" style="89"/>
    <col min="7162" max="7162" width="1.75" style="89" customWidth="1"/>
    <col min="7163" max="7168" width="0" style="89" hidden="1" customWidth="1"/>
    <col min="7169" max="7169" width="14.875" style="89" customWidth="1"/>
    <col min="7170" max="7170" width="14.125" style="89" customWidth="1"/>
    <col min="7171" max="7171" width="11" style="89" customWidth="1"/>
    <col min="7172" max="7172" width="14.125" style="89" bestFit="1" customWidth="1"/>
    <col min="7173" max="7176" width="5.5" style="89" customWidth="1"/>
    <col min="7177" max="7180" width="0" style="89" hidden="1" customWidth="1"/>
    <col min="7181" max="7182" width="7.5" style="89" customWidth="1"/>
    <col min="7183" max="7186" width="0" style="89" hidden="1" customWidth="1"/>
    <col min="7187" max="7187" width="26.25" style="89" customWidth="1"/>
    <col min="7188" max="7417" width="9" style="89"/>
    <col min="7418" max="7418" width="1.75" style="89" customWidth="1"/>
    <col min="7419" max="7424" width="0" style="89" hidden="1" customWidth="1"/>
    <col min="7425" max="7425" width="14.875" style="89" customWidth="1"/>
    <col min="7426" max="7426" width="14.125" style="89" customWidth="1"/>
    <col min="7427" max="7427" width="11" style="89" customWidth="1"/>
    <col min="7428" max="7428" width="14.125" style="89" bestFit="1" customWidth="1"/>
    <col min="7429" max="7432" width="5.5" style="89" customWidth="1"/>
    <col min="7433" max="7436" width="0" style="89" hidden="1" customWidth="1"/>
    <col min="7437" max="7438" width="7.5" style="89" customWidth="1"/>
    <col min="7439" max="7442" width="0" style="89" hidden="1" customWidth="1"/>
    <col min="7443" max="7443" width="26.25" style="89" customWidth="1"/>
    <col min="7444" max="7673" width="9" style="89"/>
    <col min="7674" max="7674" width="1.75" style="89" customWidth="1"/>
    <col min="7675" max="7680" width="0" style="89" hidden="1" customWidth="1"/>
    <col min="7681" max="7681" width="14.875" style="89" customWidth="1"/>
    <col min="7682" max="7682" width="14.125" style="89" customWidth="1"/>
    <col min="7683" max="7683" width="11" style="89" customWidth="1"/>
    <col min="7684" max="7684" width="14.125" style="89" bestFit="1" customWidth="1"/>
    <col min="7685" max="7688" width="5.5" style="89" customWidth="1"/>
    <col min="7689" max="7692" width="0" style="89" hidden="1" customWidth="1"/>
    <col min="7693" max="7694" width="7.5" style="89" customWidth="1"/>
    <col min="7695" max="7698" width="0" style="89" hidden="1" customWidth="1"/>
    <col min="7699" max="7699" width="26.25" style="89" customWidth="1"/>
    <col min="7700" max="7929" width="9" style="89"/>
    <col min="7930" max="7930" width="1.75" style="89" customWidth="1"/>
    <col min="7931" max="7936" width="0" style="89" hidden="1" customWidth="1"/>
    <col min="7937" max="7937" width="14.875" style="89" customWidth="1"/>
    <col min="7938" max="7938" width="14.125" style="89" customWidth="1"/>
    <col min="7939" max="7939" width="11" style="89" customWidth="1"/>
    <col min="7940" max="7940" width="14.125" style="89" bestFit="1" customWidth="1"/>
    <col min="7941" max="7944" width="5.5" style="89" customWidth="1"/>
    <col min="7945" max="7948" width="0" style="89" hidden="1" customWidth="1"/>
    <col min="7949" max="7950" width="7.5" style="89" customWidth="1"/>
    <col min="7951" max="7954" width="0" style="89" hidden="1" customWidth="1"/>
    <col min="7955" max="7955" width="26.25" style="89" customWidth="1"/>
    <col min="7956" max="8185" width="9" style="89"/>
    <col min="8186" max="8186" width="1.75" style="89" customWidth="1"/>
    <col min="8187" max="8192" width="0" style="89" hidden="1" customWidth="1"/>
    <col min="8193" max="8193" width="14.875" style="89" customWidth="1"/>
    <col min="8194" max="8194" width="14.125" style="89" customWidth="1"/>
    <col min="8195" max="8195" width="11" style="89" customWidth="1"/>
    <col min="8196" max="8196" width="14.125" style="89" bestFit="1" customWidth="1"/>
    <col min="8197" max="8200" width="5.5" style="89" customWidth="1"/>
    <col min="8201" max="8204" width="0" style="89" hidden="1" customWidth="1"/>
    <col min="8205" max="8206" width="7.5" style="89" customWidth="1"/>
    <col min="8207" max="8210" width="0" style="89" hidden="1" customWidth="1"/>
    <col min="8211" max="8211" width="26.25" style="89" customWidth="1"/>
    <col min="8212" max="8441" width="9" style="89"/>
    <col min="8442" max="8442" width="1.75" style="89" customWidth="1"/>
    <col min="8443" max="8448" width="0" style="89" hidden="1" customWidth="1"/>
    <col min="8449" max="8449" width="14.875" style="89" customWidth="1"/>
    <col min="8450" max="8450" width="14.125" style="89" customWidth="1"/>
    <col min="8451" max="8451" width="11" style="89" customWidth="1"/>
    <col min="8452" max="8452" width="14.125" style="89" bestFit="1" customWidth="1"/>
    <col min="8453" max="8456" width="5.5" style="89" customWidth="1"/>
    <col min="8457" max="8460" width="0" style="89" hidden="1" customWidth="1"/>
    <col min="8461" max="8462" width="7.5" style="89" customWidth="1"/>
    <col min="8463" max="8466" width="0" style="89" hidden="1" customWidth="1"/>
    <col min="8467" max="8467" width="26.25" style="89" customWidth="1"/>
    <col min="8468" max="8697" width="9" style="89"/>
    <col min="8698" max="8698" width="1.75" style="89" customWidth="1"/>
    <col min="8699" max="8704" width="0" style="89" hidden="1" customWidth="1"/>
    <col min="8705" max="8705" width="14.875" style="89" customWidth="1"/>
    <col min="8706" max="8706" width="14.125" style="89" customWidth="1"/>
    <col min="8707" max="8707" width="11" style="89" customWidth="1"/>
    <col min="8708" max="8708" width="14.125" style="89" bestFit="1" customWidth="1"/>
    <col min="8709" max="8712" width="5.5" style="89" customWidth="1"/>
    <col min="8713" max="8716" width="0" style="89" hidden="1" customWidth="1"/>
    <col min="8717" max="8718" width="7.5" style="89" customWidth="1"/>
    <col min="8719" max="8722" width="0" style="89" hidden="1" customWidth="1"/>
    <col min="8723" max="8723" width="26.25" style="89" customWidth="1"/>
    <col min="8724" max="8953" width="9" style="89"/>
    <col min="8954" max="8954" width="1.75" style="89" customWidth="1"/>
    <col min="8955" max="8960" width="0" style="89" hidden="1" customWidth="1"/>
    <col min="8961" max="8961" width="14.875" style="89" customWidth="1"/>
    <col min="8962" max="8962" width="14.125" style="89" customWidth="1"/>
    <col min="8963" max="8963" width="11" style="89" customWidth="1"/>
    <col min="8964" max="8964" width="14.125" style="89" bestFit="1" customWidth="1"/>
    <col min="8965" max="8968" width="5.5" style="89" customWidth="1"/>
    <col min="8969" max="8972" width="0" style="89" hidden="1" customWidth="1"/>
    <col min="8973" max="8974" width="7.5" style="89" customWidth="1"/>
    <col min="8975" max="8978" width="0" style="89" hidden="1" customWidth="1"/>
    <col min="8979" max="8979" width="26.25" style="89" customWidth="1"/>
    <col min="8980" max="9209" width="9" style="89"/>
    <col min="9210" max="9210" width="1.75" style="89" customWidth="1"/>
    <col min="9211" max="9216" width="0" style="89" hidden="1" customWidth="1"/>
    <col min="9217" max="9217" width="14.875" style="89" customWidth="1"/>
    <col min="9218" max="9218" width="14.125" style="89" customWidth="1"/>
    <col min="9219" max="9219" width="11" style="89" customWidth="1"/>
    <col min="9220" max="9220" width="14.125" style="89" bestFit="1" customWidth="1"/>
    <col min="9221" max="9224" width="5.5" style="89" customWidth="1"/>
    <col min="9225" max="9228" width="0" style="89" hidden="1" customWidth="1"/>
    <col min="9229" max="9230" width="7.5" style="89" customWidth="1"/>
    <col min="9231" max="9234" width="0" style="89" hidden="1" customWidth="1"/>
    <col min="9235" max="9235" width="26.25" style="89" customWidth="1"/>
    <col min="9236" max="9465" width="9" style="89"/>
    <col min="9466" max="9466" width="1.75" style="89" customWidth="1"/>
    <col min="9467" max="9472" width="0" style="89" hidden="1" customWidth="1"/>
    <col min="9473" max="9473" width="14.875" style="89" customWidth="1"/>
    <col min="9474" max="9474" width="14.125" style="89" customWidth="1"/>
    <col min="9475" max="9475" width="11" style="89" customWidth="1"/>
    <col min="9476" max="9476" width="14.125" style="89" bestFit="1" customWidth="1"/>
    <col min="9477" max="9480" width="5.5" style="89" customWidth="1"/>
    <col min="9481" max="9484" width="0" style="89" hidden="1" customWidth="1"/>
    <col min="9485" max="9486" width="7.5" style="89" customWidth="1"/>
    <col min="9487" max="9490" width="0" style="89" hidden="1" customWidth="1"/>
    <col min="9491" max="9491" width="26.25" style="89" customWidth="1"/>
    <col min="9492" max="9721" width="9" style="89"/>
    <col min="9722" max="9722" width="1.75" style="89" customWidth="1"/>
    <col min="9723" max="9728" width="0" style="89" hidden="1" customWidth="1"/>
    <col min="9729" max="9729" width="14.875" style="89" customWidth="1"/>
    <col min="9730" max="9730" width="14.125" style="89" customWidth="1"/>
    <col min="9731" max="9731" width="11" style="89" customWidth="1"/>
    <col min="9732" max="9732" width="14.125" style="89" bestFit="1" customWidth="1"/>
    <col min="9733" max="9736" width="5.5" style="89" customWidth="1"/>
    <col min="9737" max="9740" width="0" style="89" hidden="1" customWidth="1"/>
    <col min="9741" max="9742" width="7.5" style="89" customWidth="1"/>
    <col min="9743" max="9746" width="0" style="89" hidden="1" customWidth="1"/>
    <col min="9747" max="9747" width="26.25" style="89" customWidth="1"/>
    <col min="9748" max="9977" width="9" style="89"/>
    <col min="9978" max="9978" width="1.75" style="89" customWidth="1"/>
    <col min="9979" max="9984" width="0" style="89" hidden="1" customWidth="1"/>
    <col min="9985" max="9985" width="14.875" style="89" customWidth="1"/>
    <col min="9986" max="9986" width="14.125" style="89" customWidth="1"/>
    <col min="9987" max="9987" width="11" style="89" customWidth="1"/>
    <col min="9988" max="9988" width="14.125" style="89" bestFit="1" customWidth="1"/>
    <col min="9989" max="9992" width="5.5" style="89" customWidth="1"/>
    <col min="9993" max="9996" width="0" style="89" hidden="1" customWidth="1"/>
    <col min="9997" max="9998" width="7.5" style="89" customWidth="1"/>
    <col min="9999" max="10002" width="0" style="89" hidden="1" customWidth="1"/>
    <col min="10003" max="10003" width="26.25" style="89" customWidth="1"/>
    <col min="10004" max="10233" width="9" style="89"/>
    <col min="10234" max="10234" width="1.75" style="89" customWidth="1"/>
    <col min="10235" max="10240" width="0" style="89" hidden="1" customWidth="1"/>
    <col min="10241" max="10241" width="14.875" style="89" customWidth="1"/>
    <col min="10242" max="10242" width="14.125" style="89" customWidth="1"/>
    <col min="10243" max="10243" width="11" style="89" customWidth="1"/>
    <col min="10244" max="10244" width="14.125" style="89" bestFit="1" customWidth="1"/>
    <col min="10245" max="10248" width="5.5" style="89" customWidth="1"/>
    <col min="10249" max="10252" width="0" style="89" hidden="1" customWidth="1"/>
    <col min="10253" max="10254" width="7.5" style="89" customWidth="1"/>
    <col min="10255" max="10258" width="0" style="89" hidden="1" customWidth="1"/>
    <col min="10259" max="10259" width="26.25" style="89" customWidth="1"/>
    <col min="10260" max="10489" width="9" style="89"/>
    <col min="10490" max="10490" width="1.75" style="89" customWidth="1"/>
    <col min="10491" max="10496" width="0" style="89" hidden="1" customWidth="1"/>
    <col min="10497" max="10497" width="14.875" style="89" customWidth="1"/>
    <col min="10498" max="10498" width="14.125" style="89" customWidth="1"/>
    <col min="10499" max="10499" width="11" style="89" customWidth="1"/>
    <col min="10500" max="10500" width="14.125" style="89" bestFit="1" customWidth="1"/>
    <col min="10501" max="10504" width="5.5" style="89" customWidth="1"/>
    <col min="10505" max="10508" width="0" style="89" hidden="1" customWidth="1"/>
    <col min="10509" max="10510" width="7.5" style="89" customWidth="1"/>
    <col min="10511" max="10514" width="0" style="89" hidden="1" customWidth="1"/>
    <col min="10515" max="10515" width="26.25" style="89" customWidth="1"/>
    <col min="10516" max="10745" width="9" style="89"/>
    <col min="10746" max="10746" width="1.75" style="89" customWidth="1"/>
    <col min="10747" max="10752" width="0" style="89" hidden="1" customWidth="1"/>
    <col min="10753" max="10753" width="14.875" style="89" customWidth="1"/>
    <col min="10754" max="10754" width="14.125" style="89" customWidth="1"/>
    <col min="10755" max="10755" width="11" style="89" customWidth="1"/>
    <col min="10756" max="10756" width="14.125" style="89" bestFit="1" customWidth="1"/>
    <col min="10757" max="10760" width="5.5" style="89" customWidth="1"/>
    <col min="10761" max="10764" width="0" style="89" hidden="1" customWidth="1"/>
    <col min="10765" max="10766" width="7.5" style="89" customWidth="1"/>
    <col min="10767" max="10770" width="0" style="89" hidden="1" customWidth="1"/>
    <col min="10771" max="10771" width="26.25" style="89" customWidth="1"/>
    <col min="10772" max="11001" width="9" style="89"/>
    <col min="11002" max="11002" width="1.75" style="89" customWidth="1"/>
    <col min="11003" max="11008" width="0" style="89" hidden="1" customWidth="1"/>
    <col min="11009" max="11009" width="14.875" style="89" customWidth="1"/>
    <col min="11010" max="11010" width="14.125" style="89" customWidth="1"/>
    <col min="11011" max="11011" width="11" style="89" customWidth="1"/>
    <col min="11012" max="11012" width="14.125" style="89" bestFit="1" customWidth="1"/>
    <col min="11013" max="11016" width="5.5" style="89" customWidth="1"/>
    <col min="11017" max="11020" width="0" style="89" hidden="1" customWidth="1"/>
    <col min="11021" max="11022" width="7.5" style="89" customWidth="1"/>
    <col min="11023" max="11026" width="0" style="89" hidden="1" customWidth="1"/>
    <col min="11027" max="11027" width="26.25" style="89" customWidth="1"/>
    <col min="11028" max="11257" width="9" style="89"/>
    <col min="11258" max="11258" width="1.75" style="89" customWidth="1"/>
    <col min="11259" max="11264" width="0" style="89" hidden="1" customWidth="1"/>
    <col min="11265" max="11265" width="14.875" style="89" customWidth="1"/>
    <col min="11266" max="11266" width="14.125" style="89" customWidth="1"/>
    <col min="11267" max="11267" width="11" style="89" customWidth="1"/>
    <col min="11268" max="11268" width="14.125" style="89" bestFit="1" customWidth="1"/>
    <col min="11269" max="11272" width="5.5" style="89" customWidth="1"/>
    <col min="11273" max="11276" width="0" style="89" hidden="1" customWidth="1"/>
    <col min="11277" max="11278" width="7.5" style="89" customWidth="1"/>
    <col min="11279" max="11282" width="0" style="89" hidden="1" customWidth="1"/>
    <col min="11283" max="11283" width="26.25" style="89" customWidth="1"/>
    <col min="11284" max="11513" width="9" style="89"/>
    <col min="11514" max="11514" width="1.75" style="89" customWidth="1"/>
    <col min="11515" max="11520" width="0" style="89" hidden="1" customWidth="1"/>
    <col min="11521" max="11521" width="14.875" style="89" customWidth="1"/>
    <col min="11522" max="11522" width="14.125" style="89" customWidth="1"/>
    <col min="11523" max="11523" width="11" style="89" customWidth="1"/>
    <col min="11524" max="11524" width="14.125" style="89" bestFit="1" customWidth="1"/>
    <col min="11525" max="11528" width="5.5" style="89" customWidth="1"/>
    <col min="11529" max="11532" width="0" style="89" hidden="1" customWidth="1"/>
    <col min="11533" max="11534" width="7.5" style="89" customWidth="1"/>
    <col min="11535" max="11538" width="0" style="89" hidden="1" customWidth="1"/>
    <col min="11539" max="11539" width="26.25" style="89" customWidth="1"/>
    <col min="11540" max="11769" width="9" style="89"/>
    <col min="11770" max="11770" width="1.75" style="89" customWidth="1"/>
    <col min="11771" max="11776" width="0" style="89" hidden="1" customWidth="1"/>
    <col min="11777" max="11777" width="14.875" style="89" customWidth="1"/>
    <col min="11778" max="11778" width="14.125" style="89" customWidth="1"/>
    <col min="11779" max="11779" width="11" style="89" customWidth="1"/>
    <col min="11780" max="11780" width="14.125" style="89" bestFit="1" customWidth="1"/>
    <col min="11781" max="11784" width="5.5" style="89" customWidth="1"/>
    <col min="11785" max="11788" width="0" style="89" hidden="1" customWidth="1"/>
    <col min="11789" max="11790" width="7.5" style="89" customWidth="1"/>
    <col min="11791" max="11794" width="0" style="89" hidden="1" customWidth="1"/>
    <col min="11795" max="11795" width="26.25" style="89" customWidth="1"/>
    <col min="11796" max="12025" width="9" style="89"/>
    <col min="12026" max="12026" width="1.75" style="89" customWidth="1"/>
    <col min="12027" max="12032" width="0" style="89" hidden="1" customWidth="1"/>
    <col min="12033" max="12033" width="14.875" style="89" customWidth="1"/>
    <col min="12034" max="12034" width="14.125" style="89" customWidth="1"/>
    <col min="12035" max="12035" width="11" style="89" customWidth="1"/>
    <col min="12036" max="12036" width="14.125" style="89" bestFit="1" customWidth="1"/>
    <col min="12037" max="12040" width="5.5" style="89" customWidth="1"/>
    <col min="12041" max="12044" width="0" style="89" hidden="1" customWidth="1"/>
    <col min="12045" max="12046" width="7.5" style="89" customWidth="1"/>
    <col min="12047" max="12050" width="0" style="89" hidden="1" customWidth="1"/>
    <col min="12051" max="12051" width="26.25" style="89" customWidth="1"/>
    <col min="12052" max="12281" width="9" style="89"/>
    <col min="12282" max="12282" width="1.75" style="89" customWidth="1"/>
    <col min="12283" max="12288" width="0" style="89" hidden="1" customWidth="1"/>
    <col min="12289" max="12289" width="14.875" style="89" customWidth="1"/>
    <col min="12290" max="12290" width="14.125" style="89" customWidth="1"/>
    <col min="12291" max="12291" width="11" style="89" customWidth="1"/>
    <col min="12292" max="12292" width="14.125" style="89" bestFit="1" customWidth="1"/>
    <col min="12293" max="12296" width="5.5" style="89" customWidth="1"/>
    <col min="12297" max="12300" width="0" style="89" hidden="1" customWidth="1"/>
    <col min="12301" max="12302" width="7.5" style="89" customWidth="1"/>
    <col min="12303" max="12306" width="0" style="89" hidden="1" customWidth="1"/>
    <col min="12307" max="12307" width="26.25" style="89" customWidth="1"/>
    <col min="12308" max="12537" width="9" style="89"/>
    <col min="12538" max="12538" width="1.75" style="89" customWidth="1"/>
    <col min="12539" max="12544" width="0" style="89" hidden="1" customWidth="1"/>
    <col min="12545" max="12545" width="14.875" style="89" customWidth="1"/>
    <col min="12546" max="12546" width="14.125" style="89" customWidth="1"/>
    <col min="12547" max="12547" width="11" style="89" customWidth="1"/>
    <col min="12548" max="12548" width="14.125" style="89" bestFit="1" customWidth="1"/>
    <col min="12549" max="12552" width="5.5" style="89" customWidth="1"/>
    <col min="12553" max="12556" width="0" style="89" hidden="1" customWidth="1"/>
    <col min="12557" max="12558" width="7.5" style="89" customWidth="1"/>
    <col min="12559" max="12562" width="0" style="89" hidden="1" customWidth="1"/>
    <col min="12563" max="12563" width="26.25" style="89" customWidth="1"/>
    <col min="12564" max="12793" width="9" style="89"/>
    <col min="12794" max="12794" width="1.75" style="89" customWidth="1"/>
    <col min="12795" max="12800" width="0" style="89" hidden="1" customWidth="1"/>
    <col min="12801" max="12801" width="14.875" style="89" customWidth="1"/>
    <col min="12802" max="12802" width="14.125" style="89" customWidth="1"/>
    <col min="12803" max="12803" width="11" style="89" customWidth="1"/>
    <col min="12804" max="12804" width="14.125" style="89" bestFit="1" customWidth="1"/>
    <col min="12805" max="12808" width="5.5" style="89" customWidth="1"/>
    <col min="12809" max="12812" width="0" style="89" hidden="1" customWidth="1"/>
    <col min="12813" max="12814" width="7.5" style="89" customWidth="1"/>
    <col min="12815" max="12818" width="0" style="89" hidden="1" customWidth="1"/>
    <col min="12819" max="12819" width="26.25" style="89" customWidth="1"/>
    <col min="12820" max="13049" width="9" style="89"/>
    <col min="13050" max="13050" width="1.75" style="89" customWidth="1"/>
    <col min="13051" max="13056" width="0" style="89" hidden="1" customWidth="1"/>
    <col min="13057" max="13057" width="14.875" style="89" customWidth="1"/>
    <col min="13058" max="13058" width="14.125" style="89" customWidth="1"/>
    <col min="13059" max="13059" width="11" style="89" customWidth="1"/>
    <col min="13060" max="13060" width="14.125" style="89" bestFit="1" customWidth="1"/>
    <col min="13061" max="13064" width="5.5" style="89" customWidth="1"/>
    <col min="13065" max="13068" width="0" style="89" hidden="1" customWidth="1"/>
    <col min="13069" max="13070" width="7.5" style="89" customWidth="1"/>
    <col min="13071" max="13074" width="0" style="89" hidden="1" customWidth="1"/>
    <col min="13075" max="13075" width="26.25" style="89" customWidth="1"/>
    <col min="13076" max="13305" width="9" style="89"/>
    <col min="13306" max="13306" width="1.75" style="89" customWidth="1"/>
    <col min="13307" max="13312" width="0" style="89" hidden="1" customWidth="1"/>
    <col min="13313" max="13313" width="14.875" style="89" customWidth="1"/>
    <col min="13314" max="13314" width="14.125" style="89" customWidth="1"/>
    <col min="13315" max="13315" width="11" style="89" customWidth="1"/>
    <col min="13316" max="13316" width="14.125" style="89" bestFit="1" customWidth="1"/>
    <col min="13317" max="13320" width="5.5" style="89" customWidth="1"/>
    <col min="13321" max="13324" width="0" style="89" hidden="1" customWidth="1"/>
    <col min="13325" max="13326" width="7.5" style="89" customWidth="1"/>
    <col min="13327" max="13330" width="0" style="89" hidden="1" customWidth="1"/>
    <col min="13331" max="13331" width="26.25" style="89" customWidth="1"/>
    <col min="13332" max="13561" width="9" style="89"/>
    <col min="13562" max="13562" width="1.75" style="89" customWidth="1"/>
    <col min="13563" max="13568" width="0" style="89" hidden="1" customWidth="1"/>
    <col min="13569" max="13569" width="14.875" style="89" customWidth="1"/>
    <col min="13570" max="13570" width="14.125" style="89" customWidth="1"/>
    <col min="13571" max="13571" width="11" style="89" customWidth="1"/>
    <col min="13572" max="13572" width="14.125" style="89" bestFit="1" customWidth="1"/>
    <col min="13573" max="13576" width="5.5" style="89" customWidth="1"/>
    <col min="13577" max="13580" width="0" style="89" hidden="1" customWidth="1"/>
    <col min="13581" max="13582" width="7.5" style="89" customWidth="1"/>
    <col min="13583" max="13586" width="0" style="89" hidden="1" customWidth="1"/>
    <col min="13587" max="13587" width="26.25" style="89" customWidth="1"/>
    <col min="13588" max="13817" width="9" style="89"/>
    <col min="13818" max="13818" width="1.75" style="89" customWidth="1"/>
    <col min="13819" max="13824" width="0" style="89" hidden="1" customWidth="1"/>
    <col min="13825" max="13825" width="14.875" style="89" customWidth="1"/>
    <col min="13826" max="13826" width="14.125" style="89" customWidth="1"/>
    <col min="13827" max="13827" width="11" style="89" customWidth="1"/>
    <col min="13828" max="13828" width="14.125" style="89" bestFit="1" customWidth="1"/>
    <col min="13829" max="13832" width="5.5" style="89" customWidth="1"/>
    <col min="13833" max="13836" width="0" style="89" hidden="1" customWidth="1"/>
    <col min="13837" max="13838" width="7.5" style="89" customWidth="1"/>
    <col min="13839" max="13842" width="0" style="89" hidden="1" customWidth="1"/>
    <col min="13843" max="13843" width="26.25" style="89" customWidth="1"/>
    <col min="13844" max="14073" width="9" style="89"/>
    <col min="14074" max="14074" width="1.75" style="89" customWidth="1"/>
    <col min="14075" max="14080" width="0" style="89" hidden="1" customWidth="1"/>
    <col min="14081" max="14081" width="14.875" style="89" customWidth="1"/>
    <col min="14082" max="14082" width="14.125" style="89" customWidth="1"/>
    <col min="14083" max="14083" width="11" style="89" customWidth="1"/>
    <col min="14084" max="14084" width="14.125" style="89" bestFit="1" customWidth="1"/>
    <col min="14085" max="14088" width="5.5" style="89" customWidth="1"/>
    <col min="14089" max="14092" width="0" style="89" hidden="1" customWidth="1"/>
    <col min="14093" max="14094" width="7.5" style="89" customWidth="1"/>
    <col min="14095" max="14098" width="0" style="89" hidden="1" customWidth="1"/>
    <col min="14099" max="14099" width="26.25" style="89" customWidth="1"/>
    <col min="14100" max="14329" width="9" style="89"/>
    <col min="14330" max="14330" width="1.75" style="89" customWidth="1"/>
    <col min="14331" max="14336" width="0" style="89" hidden="1" customWidth="1"/>
    <col min="14337" max="14337" width="14.875" style="89" customWidth="1"/>
    <col min="14338" max="14338" width="14.125" style="89" customWidth="1"/>
    <col min="14339" max="14339" width="11" style="89" customWidth="1"/>
    <col min="14340" max="14340" width="14.125" style="89" bestFit="1" customWidth="1"/>
    <col min="14341" max="14344" width="5.5" style="89" customWidth="1"/>
    <col min="14345" max="14348" width="0" style="89" hidden="1" customWidth="1"/>
    <col min="14349" max="14350" width="7.5" style="89" customWidth="1"/>
    <col min="14351" max="14354" width="0" style="89" hidden="1" customWidth="1"/>
    <col min="14355" max="14355" width="26.25" style="89" customWidth="1"/>
    <col min="14356" max="14585" width="9" style="89"/>
    <col min="14586" max="14586" width="1.75" style="89" customWidth="1"/>
    <col min="14587" max="14592" width="0" style="89" hidden="1" customWidth="1"/>
    <col min="14593" max="14593" width="14.875" style="89" customWidth="1"/>
    <col min="14594" max="14594" width="14.125" style="89" customWidth="1"/>
    <col min="14595" max="14595" width="11" style="89" customWidth="1"/>
    <col min="14596" max="14596" width="14.125" style="89" bestFit="1" customWidth="1"/>
    <col min="14597" max="14600" width="5.5" style="89" customWidth="1"/>
    <col min="14601" max="14604" width="0" style="89" hidden="1" customWidth="1"/>
    <col min="14605" max="14606" width="7.5" style="89" customWidth="1"/>
    <col min="14607" max="14610" width="0" style="89" hidden="1" customWidth="1"/>
    <col min="14611" max="14611" width="26.25" style="89" customWidth="1"/>
    <col min="14612" max="14841" width="9" style="89"/>
    <col min="14842" max="14842" width="1.75" style="89" customWidth="1"/>
    <col min="14843" max="14848" width="0" style="89" hidden="1" customWidth="1"/>
    <col min="14849" max="14849" width="14.875" style="89" customWidth="1"/>
    <col min="14850" max="14850" width="14.125" style="89" customWidth="1"/>
    <col min="14851" max="14851" width="11" style="89" customWidth="1"/>
    <col min="14852" max="14852" width="14.125" style="89" bestFit="1" customWidth="1"/>
    <col min="14853" max="14856" width="5.5" style="89" customWidth="1"/>
    <col min="14857" max="14860" width="0" style="89" hidden="1" customWidth="1"/>
    <col min="14861" max="14862" width="7.5" style="89" customWidth="1"/>
    <col min="14863" max="14866" width="0" style="89" hidden="1" customWidth="1"/>
    <col min="14867" max="14867" width="26.25" style="89" customWidth="1"/>
    <col min="14868" max="15097" width="9" style="89"/>
    <col min="15098" max="15098" width="1.75" style="89" customWidth="1"/>
    <col min="15099" max="15104" width="0" style="89" hidden="1" customWidth="1"/>
    <col min="15105" max="15105" width="14.875" style="89" customWidth="1"/>
    <col min="15106" max="15106" width="14.125" style="89" customWidth="1"/>
    <col min="15107" max="15107" width="11" style="89" customWidth="1"/>
    <col min="15108" max="15108" width="14.125" style="89" bestFit="1" customWidth="1"/>
    <col min="15109" max="15112" width="5.5" style="89" customWidth="1"/>
    <col min="15113" max="15116" width="0" style="89" hidden="1" customWidth="1"/>
    <col min="15117" max="15118" width="7.5" style="89" customWidth="1"/>
    <col min="15119" max="15122" width="0" style="89" hidden="1" customWidth="1"/>
    <col min="15123" max="15123" width="26.25" style="89" customWidth="1"/>
    <col min="15124" max="15353" width="9" style="89"/>
    <col min="15354" max="15354" width="1.75" style="89" customWidth="1"/>
    <col min="15355" max="15360" width="0" style="89" hidden="1" customWidth="1"/>
    <col min="15361" max="15361" width="14.875" style="89" customWidth="1"/>
    <col min="15362" max="15362" width="14.125" style="89" customWidth="1"/>
    <col min="15363" max="15363" width="11" style="89" customWidth="1"/>
    <col min="15364" max="15364" width="14.125" style="89" bestFit="1" customWidth="1"/>
    <col min="15365" max="15368" width="5.5" style="89" customWidth="1"/>
    <col min="15369" max="15372" width="0" style="89" hidden="1" customWidth="1"/>
    <col min="15373" max="15374" width="7.5" style="89" customWidth="1"/>
    <col min="15375" max="15378" width="0" style="89" hidden="1" customWidth="1"/>
    <col min="15379" max="15379" width="26.25" style="89" customWidth="1"/>
    <col min="15380" max="15609" width="9" style="89"/>
    <col min="15610" max="15610" width="1.75" style="89" customWidth="1"/>
    <col min="15611" max="15616" width="0" style="89" hidden="1" customWidth="1"/>
    <col min="15617" max="15617" width="14.875" style="89" customWidth="1"/>
    <col min="15618" max="15618" width="14.125" style="89" customWidth="1"/>
    <col min="15619" max="15619" width="11" style="89" customWidth="1"/>
    <col min="15620" max="15620" width="14.125" style="89" bestFit="1" customWidth="1"/>
    <col min="15621" max="15624" width="5.5" style="89" customWidth="1"/>
    <col min="15625" max="15628" width="0" style="89" hidden="1" customWidth="1"/>
    <col min="15629" max="15630" width="7.5" style="89" customWidth="1"/>
    <col min="15631" max="15634" width="0" style="89" hidden="1" customWidth="1"/>
    <col min="15635" max="15635" width="26.25" style="89" customWidth="1"/>
    <col min="15636" max="15865" width="9" style="89"/>
    <col min="15866" max="15866" width="1.75" style="89" customWidth="1"/>
    <col min="15867" max="15872" width="0" style="89" hidden="1" customWidth="1"/>
    <col min="15873" max="15873" width="14.875" style="89" customWidth="1"/>
    <col min="15874" max="15874" width="14.125" style="89" customWidth="1"/>
    <col min="15875" max="15875" width="11" style="89" customWidth="1"/>
    <col min="15876" max="15876" width="14.125" style="89" bestFit="1" customWidth="1"/>
    <col min="15877" max="15880" width="5.5" style="89" customWidth="1"/>
    <col min="15881" max="15884" width="0" style="89" hidden="1" customWidth="1"/>
    <col min="15885" max="15886" width="7.5" style="89" customWidth="1"/>
    <col min="15887" max="15890" width="0" style="89" hidden="1" customWidth="1"/>
    <col min="15891" max="15891" width="26.25" style="89" customWidth="1"/>
    <col min="15892" max="16121" width="9" style="89"/>
    <col min="16122" max="16122" width="1.75" style="89" customWidth="1"/>
    <col min="16123" max="16128" width="0" style="89" hidden="1" customWidth="1"/>
    <col min="16129" max="16129" width="14.875" style="89" customWidth="1"/>
    <col min="16130" max="16130" width="14.125" style="89" customWidth="1"/>
    <col min="16131" max="16131" width="11" style="89" customWidth="1"/>
    <col min="16132" max="16132" width="14.125" style="89" bestFit="1" customWidth="1"/>
    <col min="16133" max="16136" width="5.5" style="89" customWidth="1"/>
    <col min="16137" max="16140" width="0" style="89" hidden="1" customWidth="1"/>
    <col min="16141" max="16142" width="7.5" style="89" customWidth="1"/>
    <col min="16143" max="16146" width="0" style="89" hidden="1" customWidth="1"/>
    <col min="16147" max="16147" width="26.25" style="89" customWidth="1"/>
    <col min="16148" max="16384" width="9" style="89"/>
  </cols>
  <sheetData>
    <row r="1" spans="2:22" ht="15" thickBot="1">
      <c r="J1" s="1399" t="s">
        <v>413</v>
      </c>
      <c r="K1" s="1399" t="s">
        <v>414</v>
      </c>
      <c r="L1" s="1399"/>
      <c r="M1" s="1399"/>
      <c r="N1" s="1399"/>
      <c r="O1" s="1399" t="s">
        <v>415</v>
      </c>
      <c r="P1" s="1399" t="s">
        <v>382</v>
      </c>
      <c r="Q1" s="1399"/>
      <c r="R1" s="1399"/>
      <c r="S1" s="1399"/>
    </row>
    <row r="2" spans="2:22" ht="27">
      <c r="B2" s="1447" t="s">
        <v>165</v>
      </c>
      <c r="C2" s="1449" t="s">
        <v>159</v>
      </c>
      <c r="D2" s="1450"/>
      <c r="E2" s="1453" t="s">
        <v>160</v>
      </c>
      <c r="F2" s="1453" t="s">
        <v>161</v>
      </c>
      <c r="G2" s="1451" t="s">
        <v>162</v>
      </c>
      <c r="H2" s="1456" t="s">
        <v>168</v>
      </c>
      <c r="I2" s="1458" t="s">
        <v>169</v>
      </c>
      <c r="J2" s="1399"/>
      <c r="K2" s="186" t="s">
        <v>46</v>
      </c>
      <c r="L2" s="580" t="s">
        <v>349</v>
      </c>
      <c r="M2" s="580" t="s">
        <v>352</v>
      </c>
      <c r="N2" s="580" t="s">
        <v>347</v>
      </c>
      <c r="O2" s="1399"/>
      <c r="P2" s="186" t="s">
        <v>46</v>
      </c>
      <c r="Q2" s="580" t="s">
        <v>349</v>
      </c>
      <c r="R2" s="580" t="s">
        <v>352</v>
      </c>
      <c r="S2" s="580" t="s">
        <v>347</v>
      </c>
    </row>
    <row r="3" spans="2:22">
      <c r="B3" s="1448"/>
      <c r="C3" s="110" t="s">
        <v>163</v>
      </c>
      <c r="D3" s="91" t="s">
        <v>164</v>
      </c>
      <c r="E3" s="1455"/>
      <c r="F3" s="1454"/>
      <c r="G3" s="1452"/>
      <c r="H3" s="1457"/>
      <c r="I3" s="1459"/>
      <c r="J3" s="1">
        <f>'労働時間（乳牛）入力'!AP3</f>
        <v>0</v>
      </c>
      <c r="K3" s="1"/>
      <c r="L3" s="1">
        <f>'労働時間（乳牛）入力'!AR3</f>
        <v>0</v>
      </c>
      <c r="M3" s="1">
        <f>'労働時間（乳牛）入力'!AS3</f>
        <v>-0.125</v>
      </c>
      <c r="N3" s="1">
        <f>'労働時間（乳牛）入力'!AT3</f>
        <v>-5.3749999999999999E-2</v>
      </c>
      <c r="O3" s="598">
        <f>'労働時間（肉牛）入力'!AO3</f>
        <v>0</v>
      </c>
      <c r="P3" s="598"/>
      <c r="Q3" s="598">
        <f>'労働時間（肉牛）入力'!AQ3</f>
        <v>0</v>
      </c>
      <c r="R3" s="598">
        <f>'労働時間（肉牛）入力'!AR3</f>
        <v>0</v>
      </c>
      <c r="S3" s="598">
        <f>'労働時間（肉牛）入力'!AS3</f>
        <v>0</v>
      </c>
      <c r="T3" s="89">
        <f>SUM(J3:S3)</f>
        <v>-0.17874999999999999</v>
      </c>
    </row>
    <row r="4" spans="2:22" ht="15" customHeight="1" thickBot="1">
      <c r="B4" s="98"/>
      <c r="C4" s="119" t="s">
        <v>166</v>
      </c>
      <c r="D4" s="108" t="s">
        <v>166</v>
      </c>
      <c r="E4" s="597" t="s">
        <v>167</v>
      </c>
      <c r="F4" s="95" t="s">
        <v>157</v>
      </c>
      <c r="G4" s="108" t="s">
        <v>158</v>
      </c>
      <c r="H4" s="108" t="s">
        <v>158</v>
      </c>
      <c r="I4" s="109" t="s">
        <v>158</v>
      </c>
      <c r="J4" s="89">
        <f>IFERROR(J3/$T$3,0)</f>
        <v>0</v>
      </c>
      <c r="K4" s="89">
        <f>SUM(L4:N4)</f>
        <v>1</v>
      </c>
      <c r="L4" s="89">
        <f>IFERROR(L3/$T$3,0)</f>
        <v>0</v>
      </c>
      <c r="M4" s="89">
        <f>IFERROR(M3/$T$3,0)</f>
        <v>0.69930069930069938</v>
      </c>
      <c r="N4" s="89">
        <f>IFERROR(N3/$T$3,0)</f>
        <v>0.30069930069930073</v>
      </c>
      <c r="O4" s="89">
        <f>IFERROR(O3/$T$3,0)</f>
        <v>0</v>
      </c>
      <c r="P4" s="89">
        <f>SUM(Q4:S4)</f>
        <v>0</v>
      </c>
      <c r="Q4" s="89">
        <f>IFERROR(Q3/$T$3,0)</f>
        <v>0</v>
      </c>
      <c r="R4" s="89">
        <f>IFERROR(R3/$T$3,0)</f>
        <v>0</v>
      </c>
      <c r="S4" s="89">
        <f>IFERROR(S3/$T$3,0)</f>
        <v>0</v>
      </c>
    </row>
    <row r="5" spans="2:22" ht="24" customHeight="1">
      <c r="B5" s="99"/>
      <c r="C5" s="96"/>
      <c r="D5" s="93"/>
      <c r="E5" s="94"/>
      <c r="F5" s="93"/>
      <c r="G5" s="102">
        <f>H5+I5</f>
        <v>0</v>
      </c>
      <c r="H5" s="103">
        <f t="shared" ref="H5:H44" si="0">C5*E5*F5</f>
        <v>0</v>
      </c>
      <c r="I5" s="104">
        <f t="shared" ref="I5:I44" si="1">D5*E5*F5</f>
        <v>0</v>
      </c>
      <c r="J5" s="599"/>
      <c r="K5" s="599"/>
      <c r="L5" s="599"/>
      <c r="M5" s="599"/>
      <c r="N5" s="599"/>
      <c r="O5" s="599"/>
      <c r="P5" s="599"/>
      <c r="Q5" s="599"/>
      <c r="R5" s="599"/>
      <c r="S5" s="599"/>
      <c r="U5" s="89">
        <v>1</v>
      </c>
      <c r="V5" s="89" t="s">
        <v>185</v>
      </c>
    </row>
    <row r="6" spans="2:22" ht="24" customHeight="1">
      <c r="B6" s="100"/>
      <c r="C6" s="97"/>
      <c r="D6" s="92"/>
      <c r="E6" s="92"/>
      <c r="F6" s="92"/>
      <c r="G6" s="105">
        <f t="shared" ref="G6:G44" si="2">H6+I6</f>
        <v>0</v>
      </c>
      <c r="H6" s="106">
        <f t="shared" si="0"/>
        <v>0</v>
      </c>
      <c r="I6" s="107">
        <f t="shared" si="1"/>
        <v>0</v>
      </c>
      <c r="J6" s="599"/>
      <c r="K6" s="599"/>
      <c r="L6" s="599"/>
      <c r="M6" s="599"/>
      <c r="N6" s="599"/>
      <c r="O6" s="599"/>
      <c r="P6" s="599"/>
      <c r="Q6" s="599"/>
      <c r="R6" s="599"/>
      <c r="S6" s="599"/>
      <c r="U6" s="89">
        <v>2</v>
      </c>
      <c r="V6" s="89" t="s">
        <v>221</v>
      </c>
    </row>
    <row r="7" spans="2:22" ht="24" customHeight="1">
      <c r="B7" s="100"/>
      <c r="C7" s="97"/>
      <c r="D7" s="92"/>
      <c r="E7" s="92"/>
      <c r="F7" s="92"/>
      <c r="G7" s="105">
        <f t="shared" si="2"/>
        <v>0</v>
      </c>
      <c r="H7" s="106">
        <f t="shared" si="0"/>
        <v>0</v>
      </c>
      <c r="I7" s="107">
        <f t="shared" si="1"/>
        <v>0</v>
      </c>
      <c r="J7" s="599"/>
      <c r="K7" s="599"/>
      <c r="L7" s="599"/>
      <c r="M7" s="599"/>
      <c r="N7" s="599"/>
      <c r="O7" s="599"/>
      <c r="P7" s="599"/>
      <c r="Q7" s="599"/>
      <c r="R7" s="599"/>
      <c r="S7" s="599"/>
      <c r="U7" s="89">
        <v>3</v>
      </c>
      <c r="V7" s="89" t="s">
        <v>186</v>
      </c>
    </row>
    <row r="8" spans="2:22" ht="24" customHeight="1">
      <c r="B8" s="100"/>
      <c r="C8" s="97"/>
      <c r="D8" s="92"/>
      <c r="E8" s="92"/>
      <c r="F8" s="92"/>
      <c r="G8" s="105">
        <f t="shared" si="2"/>
        <v>0</v>
      </c>
      <c r="H8" s="106">
        <f t="shared" si="0"/>
        <v>0</v>
      </c>
      <c r="I8" s="107">
        <f t="shared" si="1"/>
        <v>0</v>
      </c>
      <c r="J8" s="599"/>
      <c r="K8" s="599"/>
      <c r="L8" s="599"/>
      <c r="M8" s="599"/>
      <c r="N8" s="599"/>
      <c r="O8" s="599"/>
      <c r="P8" s="599"/>
      <c r="Q8" s="599"/>
      <c r="R8" s="599"/>
      <c r="S8" s="599"/>
      <c r="U8" s="89">
        <v>4</v>
      </c>
      <c r="V8" s="89" t="s">
        <v>214</v>
      </c>
    </row>
    <row r="9" spans="2:22" ht="24" customHeight="1">
      <c r="B9" s="100"/>
      <c r="C9" s="97"/>
      <c r="D9" s="92"/>
      <c r="E9" s="92"/>
      <c r="F9" s="92"/>
      <c r="G9" s="105">
        <f t="shared" si="2"/>
        <v>0</v>
      </c>
      <c r="H9" s="106">
        <f t="shared" si="0"/>
        <v>0</v>
      </c>
      <c r="I9" s="107">
        <f t="shared" si="1"/>
        <v>0</v>
      </c>
      <c r="J9" s="599"/>
      <c r="K9" s="599"/>
      <c r="L9" s="599"/>
      <c r="M9" s="599"/>
      <c r="N9" s="599"/>
      <c r="O9" s="599"/>
      <c r="P9" s="599"/>
      <c r="Q9" s="599"/>
      <c r="R9" s="599"/>
      <c r="S9" s="599"/>
      <c r="U9" s="89">
        <v>5</v>
      </c>
      <c r="V9" s="89" t="s">
        <v>222</v>
      </c>
    </row>
    <row r="10" spans="2:22" ht="24" customHeight="1">
      <c r="B10" s="100"/>
      <c r="C10" s="97"/>
      <c r="D10" s="92"/>
      <c r="E10" s="92"/>
      <c r="F10" s="92"/>
      <c r="G10" s="105">
        <f t="shared" si="2"/>
        <v>0</v>
      </c>
      <c r="H10" s="106">
        <f t="shared" si="0"/>
        <v>0</v>
      </c>
      <c r="I10" s="107">
        <f t="shared" si="1"/>
        <v>0</v>
      </c>
      <c r="J10" s="599"/>
      <c r="K10" s="599"/>
      <c r="L10" s="599"/>
      <c r="M10" s="599"/>
      <c r="N10" s="599"/>
      <c r="O10" s="599"/>
      <c r="P10" s="599"/>
      <c r="Q10" s="599"/>
      <c r="R10" s="599"/>
      <c r="S10" s="599"/>
      <c r="U10" s="89">
        <v>6</v>
      </c>
      <c r="V10" s="89" t="s">
        <v>223</v>
      </c>
    </row>
    <row r="11" spans="2:22" ht="24" customHeight="1">
      <c r="B11" s="100"/>
      <c r="C11" s="97"/>
      <c r="D11" s="92"/>
      <c r="E11" s="92"/>
      <c r="F11" s="92"/>
      <c r="G11" s="105">
        <f t="shared" si="2"/>
        <v>0</v>
      </c>
      <c r="H11" s="106">
        <f t="shared" si="0"/>
        <v>0</v>
      </c>
      <c r="I11" s="107">
        <f t="shared" si="1"/>
        <v>0</v>
      </c>
      <c r="J11" s="599"/>
      <c r="K11" s="599"/>
      <c r="L11" s="599"/>
      <c r="M11" s="599"/>
      <c r="N11" s="599"/>
      <c r="O11" s="599"/>
      <c r="P11" s="599"/>
      <c r="Q11" s="599"/>
      <c r="R11" s="599"/>
      <c r="S11" s="599"/>
      <c r="U11" s="89">
        <v>7</v>
      </c>
      <c r="V11" s="89" t="s">
        <v>224</v>
      </c>
    </row>
    <row r="12" spans="2:22" ht="24" customHeight="1">
      <c r="B12" s="100"/>
      <c r="C12" s="97"/>
      <c r="D12" s="92"/>
      <c r="E12" s="92"/>
      <c r="F12" s="92"/>
      <c r="G12" s="105">
        <f t="shared" si="2"/>
        <v>0</v>
      </c>
      <c r="H12" s="106">
        <f t="shared" si="0"/>
        <v>0</v>
      </c>
      <c r="I12" s="107">
        <f t="shared" si="1"/>
        <v>0</v>
      </c>
      <c r="J12" s="599"/>
      <c r="K12" s="599"/>
      <c r="L12" s="599"/>
      <c r="M12" s="599"/>
      <c r="N12" s="599"/>
      <c r="O12" s="599"/>
      <c r="P12" s="599"/>
      <c r="Q12" s="599"/>
      <c r="R12" s="599"/>
      <c r="S12" s="599"/>
      <c r="U12" s="89">
        <v>8</v>
      </c>
    </row>
    <row r="13" spans="2:22" ht="24" customHeight="1">
      <c r="B13" s="101"/>
      <c r="C13" s="97"/>
      <c r="D13" s="92"/>
      <c r="E13" s="92"/>
      <c r="F13" s="92"/>
      <c r="G13" s="105">
        <f t="shared" si="2"/>
        <v>0</v>
      </c>
      <c r="H13" s="106">
        <f t="shared" si="0"/>
        <v>0</v>
      </c>
      <c r="I13" s="107">
        <f t="shared" si="1"/>
        <v>0</v>
      </c>
      <c r="J13" s="599"/>
      <c r="K13" s="599"/>
      <c r="L13" s="599"/>
      <c r="M13" s="599"/>
      <c r="N13" s="599"/>
      <c r="O13" s="599"/>
      <c r="P13" s="599"/>
      <c r="Q13" s="599"/>
      <c r="R13" s="599"/>
      <c r="S13" s="599"/>
      <c r="U13" s="89">
        <v>9</v>
      </c>
    </row>
    <row r="14" spans="2:22" ht="24" customHeight="1">
      <c r="B14" s="101"/>
      <c r="C14" s="97"/>
      <c r="D14" s="92"/>
      <c r="E14" s="92"/>
      <c r="F14" s="92"/>
      <c r="G14" s="105">
        <f t="shared" si="2"/>
        <v>0</v>
      </c>
      <c r="H14" s="106">
        <f t="shared" si="0"/>
        <v>0</v>
      </c>
      <c r="I14" s="107">
        <f t="shared" si="1"/>
        <v>0</v>
      </c>
      <c r="J14" s="599"/>
      <c r="K14" s="599"/>
      <c r="L14" s="599"/>
      <c r="M14" s="599"/>
      <c r="N14" s="599"/>
      <c r="O14" s="599"/>
      <c r="P14" s="599"/>
      <c r="Q14" s="599"/>
      <c r="R14" s="599"/>
      <c r="S14" s="599"/>
      <c r="U14" s="89">
        <v>10</v>
      </c>
    </row>
    <row r="15" spans="2:22" ht="24" customHeight="1">
      <c r="B15" s="101"/>
      <c r="C15" s="97"/>
      <c r="D15" s="92"/>
      <c r="E15" s="92"/>
      <c r="F15" s="92"/>
      <c r="G15" s="105">
        <f t="shared" si="2"/>
        <v>0</v>
      </c>
      <c r="H15" s="106">
        <f t="shared" si="0"/>
        <v>0</v>
      </c>
      <c r="I15" s="107">
        <f t="shared" si="1"/>
        <v>0</v>
      </c>
      <c r="J15" s="599"/>
      <c r="K15" s="599"/>
      <c r="L15" s="599"/>
      <c r="M15" s="599"/>
      <c r="N15" s="599"/>
      <c r="O15" s="599"/>
      <c r="P15" s="599"/>
      <c r="Q15" s="599"/>
      <c r="R15" s="599"/>
      <c r="S15" s="599"/>
      <c r="U15" s="89">
        <v>11</v>
      </c>
    </row>
    <row r="16" spans="2:22" ht="24" customHeight="1">
      <c r="B16" s="101"/>
      <c r="C16" s="97"/>
      <c r="D16" s="92"/>
      <c r="E16" s="92"/>
      <c r="F16" s="92"/>
      <c r="G16" s="105">
        <f t="shared" si="2"/>
        <v>0</v>
      </c>
      <c r="H16" s="106">
        <f t="shared" si="0"/>
        <v>0</v>
      </c>
      <c r="I16" s="107">
        <f t="shared" si="1"/>
        <v>0</v>
      </c>
      <c r="J16" s="599"/>
      <c r="K16" s="599"/>
      <c r="L16" s="599"/>
      <c r="M16" s="599"/>
      <c r="N16" s="599"/>
      <c r="O16" s="599"/>
      <c r="P16" s="599"/>
      <c r="Q16" s="599"/>
      <c r="R16" s="599"/>
      <c r="S16" s="599"/>
      <c r="U16" s="89">
        <v>12</v>
      </c>
    </row>
    <row r="17" spans="2:21" ht="24" customHeight="1">
      <c r="B17" s="101"/>
      <c r="C17" s="97"/>
      <c r="D17" s="92"/>
      <c r="E17" s="92"/>
      <c r="F17" s="92"/>
      <c r="G17" s="105">
        <f t="shared" si="2"/>
        <v>0</v>
      </c>
      <c r="H17" s="106">
        <f t="shared" si="0"/>
        <v>0</v>
      </c>
      <c r="I17" s="107">
        <f t="shared" si="1"/>
        <v>0</v>
      </c>
      <c r="J17" s="599"/>
      <c r="K17" s="599"/>
      <c r="L17" s="599"/>
      <c r="M17" s="599"/>
      <c r="N17" s="599"/>
      <c r="O17" s="599"/>
      <c r="P17" s="599"/>
      <c r="Q17" s="599"/>
      <c r="R17" s="599"/>
      <c r="S17" s="599"/>
      <c r="U17" s="89">
        <v>13</v>
      </c>
    </row>
    <row r="18" spans="2:21" ht="24" customHeight="1">
      <c r="B18" s="101"/>
      <c r="C18" s="97"/>
      <c r="D18" s="92"/>
      <c r="E18" s="92"/>
      <c r="F18" s="92"/>
      <c r="G18" s="105">
        <f t="shared" si="2"/>
        <v>0</v>
      </c>
      <c r="H18" s="106">
        <f t="shared" si="0"/>
        <v>0</v>
      </c>
      <c r="I18" s="107">
        <f t="shared" si="1"/>
        <v>0</v>
      </c>
      <c r="J18" s="599"/>
      <c r="K18" s="599"/>
      <c r="L18" s="599"/>
      <c r="M18" s="599"/>
      <c r="N18" s="599"/>
      <c r="O18" s="599"/>
      <c r="P18" s="599"/>
      <c r="Q18" s="599"/>
      <c r="R18" s="599"/>
      <c r="S18" s="599"/>
      <c r="U18" s="89">
        <v>14</v>
      </c>
    </row>
    <row r="19" spans="2:21" ht="24" customHeight="1">
      <c r="B19" s="101"/>
      <c r="C19" s="97"/>
      <c r="D19" s="92"/>
      <c r="E19" s="92"/>
      <c r="F19" s="92"/>
      <c r="G19" s="105">
        <f t="shared" si="2"/>
        <v>0</v>
      </c>
      <c r="H19" s="106">
        <f t="shared" si="0"/>
        <v>0</v>
      </c>
      <c r="I19" s="107">
        <f t="shared" si="1"/>
        <v>0</v>
      </c>
      <c r="J19" s="599"/>
      <c r="K19" s="599"/>
      <c r="L19" s="599"/>
      <c r="M19" s="599"/>
      <c r="N19" s="599"/>
      <c r="O19" s="599"/>
      <c r="P19" s="599"/>
      <c r="Q19" s="599"/>
      <c r="R19" s="599"/>
      <c r="S19" s="599"/>
      <c r="U19" s="89">
        <v>15</v>
      </c>
    </row>
    <row r="20" spans="2:21" ht="24" customHeight="1">
      <c r="B20" s="101"/>
      <c r="C20" s="97"/>
      <c r="D20" s="92"/>
      <c r="E20" s="92"/>
      <c r="F20" s="92"/>
      <c r="G20" s="105">
        <f t="shared" si="2"/>
        <v>0</v>
      </c>
      <c r="H20" s="106">
        <f t="shared" si="0"/>
        <v>0</v>
      </c>
      <c r="I20" s="107">
        <f t="shared" si="1"/>
        <v>0</v>
      </c>
      <c r="J20" s="599"/>
      <c r="K20" s="599"/>
      <c r="L20" s="599"/>
      <c r="M20" s="599"/>
      <c r="N20" s="599"/>
      <c r="O20" s="599"/>
      <c r="P20" s="599"/>
      <c r="Q20" s="599"/>
      <c r="R20" s="599"/>
      <c r="S20" s="599"/>
      <c r="U20" s="89">
        <v>16</v>
      </c>
    </row>
    <row r="21" spans="2:21" ht="24" customHeight="1">
      <c r="B21" s="101"/>
      <c r="C21" s="97"/>
      <c r="D21" s="92"/>
      <c r="E21" s="92"/>
      <c r="F21" s="92"/>
      <c r="G21" s="105">
        <f t="shared" si="2"/>
        <v>0</v>
      </c>
      <c r="H21" s="106">
        <f t="shared" si="0"/>
        <v>0</v>
      </c>
      <c r="I21" s="107">
        <f t="shared" si="1"/>
        <v>0</v>
      </c>
      <c r="J21" s="599"/>
      <c r="K21" s="599"/>
      <c r="L21" s="599"/>
      <c r="M21" s="599"/>
      <c r="N21" s="599"/>
      <c r="O21" s="599"/>
      <c r="P21" s="599"/>
      <c r="Q21" s="599"/>
      <c r="R21" s="599"/>
      <c r="S21" s="599"/>
      <c r="U21" s="89">
        <v>17</v>
      </c>
    </row>
    <row r="22" spans="2:21" ht="24" customHeight="1">
      <c r="B22" s="101"/>
      <c r="C22" s="97"/>
      <c r="D22" s="92"/>
      <c r="E22" s="92"/>
      <c r="F22" s="92"/>
      <c r="G22" s="105">
        <f t="shared" si="2"/>
        <v>0</v>
      </c>
      <c r="H22" s="106">
        <f t="shared" si="0"/>
        <v>0</v>
      </c>
      <c r="I22" s="107">
        <f t="shared" si="1"/>
        <v>0</v>
      </c>
      <c r="J22" s="599"/>
      <c r="K22" s="599"/>
      <c r="L22" s="599"/>
      <c r="M22" s="599"/>
      <c r="N22" s="599"/>
      <c r="O22" s="599"/>
      <c r="P22" s="599"/>
      <c r="Q22" s="599"/>
      <c r="R22" s="599"/>
      <c r="S22" s="599"/>
      <c r="U22" s="89">
        <v>18</v>
      </c>
    </row>
    <row r="23" spans="2:21" ht="24" customHeight="1">
      <c r="B23" s="101"/>
      <c r="C23" s="97"/>
      <c r="D23" s="92"/>
      <c r="E23" s="92"/>
      <c r="F23" s="92"/>
      <c r="G23" s="105">
        <f t="shared" si="2"/>
        <v>0</v>
      </c>
      <c r="H23" s="106">
        <f t="shared" si="0"/>
        <v>0</v>
      </c>
      <c r="I23" s="107">
        <f t="shared" si="1"/>
        <v>0</v>
      </c>
      <c r="J23" s="599"/>
      <c r="K23" s="599"/>
      <c r="L23" s="599"/>
      <c r="M23" s="599"/>
      <c r="N23" s="599"/>
      <c r="O23" s="599"/>
      <c r="P23" s="599"/>
      <c r="Q23" s="599"/>
      <c r="R23" s="599"/>
      <c r="S23" s="599"/>
      <c r="U23" s="89">
        <v>19</v>
      </c>
    </row>
    <row r="24" spans="2:21" ht="24" customHeight="1">
      <c r="B24" s="101"/>
      <c r="C24" s="97"/>
      <c r="D24" s="92"/>
      <c r="E24" s="92"/>
      <c r="F24" s="92"/>
      <c r="G24" s="105">
        <f t="shared" si="2"/>
        <v>0</v>
      </c>
      <c r="H24" s="106">
        <f t="shared" si="0"/>
        <v>0</v>
      </c>
      <c r="I24" s="107">
        <f t="shared" si="1"/>
        <v>0</v>
      </c>
      <c r="J24" s="599"/>
      <c r="K24" s="599"/>
      <c r="L24" s="599"/>
      <c r="M24" s="599"/>
      <c r="N24" s="599"/>
      <c r="O24" s="599"/>
      <c r="P24" s="599"/>
      <c r="Q24" s="599"/>
      <c r="R24" s="599"/>
      <c r="S24" s="599"/>
      <c r="U24" s="89">
        <v>20</v>
      </c>
    </row>
    <row r="25" spans="2:21">
      <c r="B25" s="100"/>
      <c r="C25" s="97"/>
      <c r="D25" s="92"/>
      <c r="E25" s="92"/>
      <c r="F25" s="92"/>
      <c r="G25" s="105">
        <f t="shared" si="2"/>
        <v>0</v>
      </c>
      <c r="H25" s="106">
        <f t="shared" si="0"/>
        <v>0</v>
      </c>
      <c r="I25" s="107">
        <f t="shared" si="1"/>
        <v>0</v>
      </c>
      <c r="J25" s="599"/>
      <c r="K25" s="599"/>
      <c r="L25" s="599"/>
      <c r="M25" s="599"/>
      <c r="N25" s="599"/>
      <c r="O25" s="599"/>
      <c r="P25" s="599"/>
      <c r="Q25" s="599"/>
      <c r="R25" s="599"/>
      <c r="S25" s="599"/>
      <c r="U25" s="89">
        <v>21</v>
      </c>
    </row>
    <row r="26" spans="2:21">
      <c r="B26" s="100"/>
      <c r="C26" s="97"/>
      <c r="D26" s="92"/>
      <c r="E26" s="92"/>
      <c r="F26" s="92"/>
      <c r="G26" s="105">
        <f t="shared" si="2"/>
        <v>0</v>
      </c>
      <c r="H26" s="106">
        <f t="shared" si="0"/>
        <v>0</v>
      </c>
      <c r="I26" s="107">
        <f t="shared" si="1"/>
        <v>0</v>
      </c>
      <c r="J26" s="599"/>
      <c r="K26" s="599"/>
      <c r="L26" s="599"/>
      <c r="M26" s="599"/>
      <c r="N26" s="599"/>
      <c r="O26" s="599"/>
      <c r="P26" s="599"/>
      <c r="Q26" s="599"/>
      <c r="R26" s="599"/>
      <c r="S26" s="599"/>
      <c r="U26" s="89">
        <v>22</v>
      </c>
    </row>
    <row r="27" spans="2:21">
      <c r="B27" s="100"/>
      <c r="C27" s="97"/>
      <c r="D27" s="92"/>
      <c r="E27" s="92"/>
      <c r="F27" s="92"/>
      <c r="G27" s="105">
        <f t="shared" si="2"/>
        <v>0</v>
      </c>
      <c r="H27" s="106">
        <f t="shared" si="0"/>
        <v>0</v>
      </c>
      <c r="I27" s="107">
        <f t="shared" si="1"/>
        <v>0</v>
      </c>
      <c r="J27" s="599"/>
      <c r="K27" s="599"/>
      <c r="L27" s="599"/>
      <c r="M27" s="599"/>
      <c r="N27" s="599"/>
      <c r="O27" s="599"/>
      <c r="P27" s="599"/>
      <c r="Q27" s="599"/>
      <c r="R27" s="599"/>
      <c r="S27" s="599"/>
      <c r="U27" s="89">
        <v>23</v>
      </c>
    </row>
    <row r="28" spans="2:21">
      <c r="B28" s="100"/>
      <c r="C28" s="97"/>
      <c r="D28" s="92"/>
      <c r="E28" s="92"/>
      <c r="F28" s="92"/>
      <c r="G28" s="105">
        <f t="shared" si="2"/>
        <v>0</v>
      </c>
      <c r="H28" s="106">
        <f t="shared" si="0"/>
        <v>0</v>
      </c>
      <c r="I28" s="107">
        <f t="shared" si="1"/>
        <v>0</v>
      </c>
      <c r="J28" s="599"/>
      <c r="K28" s="599"/>
      <c r="L28" s="599"/>
      <c r="M28" s="599"/>
      <c r="N28" s="599"/>
      <c r="O28" s="599"/>
      <c r="P28" s="599"/>
      <c r="Q28" s="599"/>
      <c r="R28" s="599"/>
      <c r="S28" s="599"/>
      <c r="U28" s="89">
        <v>24</v>
      </c>
    </row>
    <row r="29" spans="2:21">
      <c r="B29" s="100"/>
      <c r="C29" s="97"/>
      <c r="D29" s="92"/>
      <c r="E29" s="92"/>
      <c r="F29" s="92"/>
      <c r="G29" s="105">
        <f t="shared" si="2"/>
        <v>0</v>
      </c>
      <c r="H29" s="106">
        <f t="shared" si="0"/>
        <v>0</v>
      </c>
      <c r="I29" s="107">
        <f t="shared" si="1"/>
        <v>0</v>
      </c>
      <c r="J29" s="599"/>
      <c r="K29" s="599"/>
      <c r="L29" s="599"/>
      <c r="M29" s="599"/>
      <c r="N29" s="599"/>
      <c r="O29" s="599"/>
      <c r="P29" s="599"/>
      <c r="Q29" s="599"/>
      <c r="R29" s="599"/>
      <c r="S29" s="599"/>
    </row>
    <row r="30" spans="2:21">
      <c r="B30" s="100"/>
      <c r="C30" s="97"/>
      <c r="D30" s="92"/>
      <c r="E30" s="92"/>
      <c r="F30" s="92"/>
      <c r="G30" s="105">
        <f t="shared" si="2"/>
        <v>0</v>
      </c>
      <c r="H30" s="106">
        <f t="shared" si="0"/>
        <v>0</v>
      </c>
      <c r="I30" s="107">
        <f t="shared" si="1"/>
        <v>0</v>
      </c>
      <c r="J30" s="599"/>
      <c r="K30" s="599"/>
      <c r="L30" s="599"/>
      <c r="M30" s="599"/>
      <c r="N30" s="599"/>
      <c r="O30" s="599"/>
      <c r="P30" s="599"/>
      <c r="Q30" s="599"/>
      <c r="R30" s="599"/>
      <c r="S30" s="599"/>
    </row>
    <row r="31" spans="2:21">
      <c r="B31" s="100"/>
      <c r="C31" s="97"/>
      <c r="D31" s="92"/>
      <c r="E31" s="92"/>
      <c r="F31" s="92"/>
      <c r="G31" s="105">
        <f t="shared" si="2"/>
        <v>0</v>
      </c>
      <c r="H31" s="106">
        <f t="shared" si="0"/>
        <v>0</v>
      </c>
      <c r="I31" s="107">
        <f t="shared" si="1"/>
        <v>0</v>
      </c>
      <c r="J31" s="599"/>
      <c r="K31" s="599"/>
      <c r="L31" s="599"/>
      <c r="M31" s="599"/>
      <c r="N31" s="599"/>
      <c r="O31" s="599"/>
      <c r="P31" s="599"/>
      <c r="Q31" s="599"/>
      <c r="R31" s="599"/>
      <c r="S31" s="599"/>
    </row>
    <row r="32" spans="2:21">
      <c r="B32" s="100"/>
      <c r="C32" s="97"/>
      <c r="D32" s="92"/>
      <c r="E32" s="92"/>
      <c r="F32" s="92"/>
      <c r="G32" s="105">
        <f t="shared" si="2"/>
        <v>0</v>
      </c>
      <c r="H32" s="106">
        <f t="shared" si="0"/>
        <v>0</v>
      </c>
      <c r="I32" s="107">
        <f t="shared" si="1"/>
        <v>0</v>
      </c>
      <c r="J32" s="599"/>
      <c r="K32" s="599"/>
      <c r="L32" s="599"/>
      <c r="M32" s="599"/>
      <c r="N32" s="599"/>
      <c r="O32" s="599"/>
      <c r="P32" s="599"/>
      <c r="Q32" s="599"/>
      <c r="R32" s="599"/>
      <c r="S32" s="599"/>
    </row>
    <row r="33" spans="2:20">
      <c r="B33" s="101"/>
      <c r="C33" s="97"/>
      <c r="D33" s="92"/>
      <c r="E33" s="92"/>
      <c r="F33" s="92"/>
      <c r="G33" s="105">
        <f t="shared" si="2"/>
        <v>0</v>
      </c>
      <c r="H33" s="106">
        <f t="shared" si="0"/>
        <v>0</v>
      </c>
      <c r="I33" s="107">
        <f t="shared" si="1"/>
        <v>0</v>
      </c>
      <c r="J33" s="599"/>
      <c r="K33" s="599"/>
      <c r="L33" s="599"/>
      <c r="M33" s="599"/>
      <c r="N33" s="599"/>
      <c r="O33" s="599"/>
      <c r="P33" s="599"/>
      <c r="Q33" s="599"/>
      <c r="R33" s="599"/>
      <c r="S33" s="599"/>
    </row>
    <row r="34" spans="2:20">
      <c r="B34" s="101"/>
      <c r="C34" s="97"/>
      <c r="D34" s="92"/>
      <c r="E34" s="92"/>
      <c r="F34" s="92"/>
      <c r="G34" s="105">
        <f t="shared" si="2"/>
        <v>0</v>
      </c>
      <c r="H34" s="106">
        <f t="shared" si="0"/>
        <v>0</v>
      </c>
      <c r="I34" s="107">
        <f t="shared" si="1"/>
        <v>0</v>
      </c>
      <c r="J34" s="599"/>
      <c r="K34" s="599"/>
      <c r="L34" s="599"/>
      <c r="M34" s="599"/>
      <c r="N34" s="599"/>
      <c r="O34" s="599"/>
      <c r="P34" s="599"/>
      <c r="Q34" s="599"/>
      <c r="R34" s="599"/>
      <c r="S34" s="599"/>
    </row>
    <row r="35" spans="2:20">
      <c r="B35" s="101"/>
      <c r="C35" s="97"/>
      <c r="D35" s="92"/>
      <c r="E35" s="92"/>
      <c r="F35" s="92"/>
      <c r="G35" s="105">
        <f t="shared" si="2"/>
        <v>0</v>
      </c>
      <c r="H35" s="106">
        <f t="shared" si="0"/>
        <v>0</v>
      </c>
      <c r="I35" s="107">
        <f t="shared" si="1"/>
        <v>0</v>
      </c>
      <c r="J35" s="599"/>
      <c r="K35" s="599"/>
      <c r="L35" s="599"/>
      <c r="M35" s="599"/>
      <c r="N35" s="599"/>
      <c r="O35" s="599"/>
      <c r="P35" s="599"/>
      <c r="Q35" s="599"/>
      <c r="R35" s="599"/>
      <c r="S35" s="599"/>
    </row>
    <row r="36" spans="2:20">
      <c r="B36" s="101"/>
      <c r="C36" s="97"/>
      <c r="D36" s="92"/>
      <c r="E36" s="92"/>
      <c r="F36" s="92"/>
      <c r="G36" s="105">
        <f t="shared" si="2"/>
        <v>0</v>
      </c>
      <c r="H36" s="106">
        <f t="shared" si="0"/>
        <v>0</v>
      </c>
      <c r="I36" s="107">
        <f t="shared" si="1"/>
        <v>0</v>
      </c>
      <c r="J36" s="599"/>
      <c r="K36" s="599"/>
      <c r="L36" s="599"/>
      <c r="M36" s="599"/>
      <c r="N36" s="599"/>
      <c r="O36" s="599"/>
      <c r="P36" s="599"/>
      <c r="Q36" s="599"/>
      <c r="R36" s="599"/>
      <c r="S36" s="599"/>
    </row>
    <row r="37" spans="2:20">
      <c r="B37" s="101"/>
      <c r="C37" s="97"/>
      <c r="D37" s="92"/>
      <c r="E37" s="92"/>
      <c r="F37" s="92"/>
      <c r="G37" s="105">
        <f t="shared" si="2"/>
        <v>0</v>
      </c>
      <c r="H37" s="106">
        <f t="shared" si="0"/>
        <v>0</v>
      </c>
      <c r="I37" s="107">
        <f t="shared" si="1"/>
        <v>0</v>
      </c>
      <c r="J37" s="599"/>
      <c r="K37" s="599"/>
      <c r="L37" s="599"/>
      <c r="M37" s="599"/>
      <c r="N37" s="599"/>
      <c r="O37" s="599"/>
      <c r="P37" s="599"/>
      <c r="Q37" s="599"/>
      <c r="R37" s="599"/>
      <c r="S37" s="599"/>
    </row>
    <row r="38" spans="2:20">
      <c r="B38" s="101"/>
      <c r="C38" s="97"/>
      <c r="D38" s="92"/>
      <c r="E38" s="92"/>
      <c r="F38" s="92"/>
      <c r="G38" s="105">
        <f t="shared" si="2"/>
        <v>0</v>
      </c>
      <c r="H38" s="106">
        <f t="shared" si="0"/>
        <v>0</v>
      </c>
      <c r="I38" s="107">
        <f t="shared" si="1"/>
        <v>0</v>
      </c>
      <c r="J38" s="599"/>
      <c r="K38" s="599"/>
      <c r="L38" s="599"/>
      <c r="M38" s="599"/>
      <c r="N38" s="599"/>
      <c r="O38" s="599"/>
      <c r="P38" s="599"/>
      <c r="Q38" s="599"/>
      <c r="R38" s="599"/>
      <c r="S38" s="599"/>
    </row>
    <row r="39" spans="2:20">
      <c r="B39" s="100"/>
      <c r="C39" s="97"/>
      <c r="D39" s="92"/>
      <c r="E39" s="92"/>
      <c r="F39" s="92"/>
      <c r="G39" s="105">
        <f t="shared" si="2"/>
        <v>0</v>
      </c>
      <c r="H39" s="106">
        <f t="shared" si="0"/>
        <v>0</v>
      </c>
      <c r="I39" s="107">
        <f t="shared" si="1"/>
        <v>0</v>
      </c>
      <c r="J39" s="599"/>
      <c r="K39" s="599"/>
      <c r="L39" s="599"/>
      <c r="M39" s="599"/>
      <c r="N39" s="599"/>
      <c r="O39" s="599"/>
      <c r="P39" s="599"/>
      <c r="Q39" s="599"/>
      <c r="R39" s="599"/>
      <c r="S39" s="599"/>
    </row>
    <row r="40" spans="2:20">
      <c r="B40" s="100"/>
      <c r="C40" s="97"/>
      <c r="D40" s="92"/>
      <c r="E40" s="92"/>
      <c r="F40" s="92"/>
      <c r="G40" s="105">
        <f t="shared" si="2"/>
        <v>0</v>
      </c>
      <c r="H40" s="106">
        <f t="shared" si="0"/>
        <v>0</v>
      </c>
      <c r="I40" s="107">
        <f t="shared" si="1"/>
        <v>0</v>
      </c>
      <c r="J40" s="599"/>
      <c r="K40" s="599"/>
      <c r="L40" s="599"/>
      <c r="M40" s="599"/>
      <c r="N40" s="599"/>
      <c r="O40" s="599"/>
      <c r="P40" s="599"/>
      <c r="Q40" s="599"/>
      <c r="R40" s="599"/>
      <c r="S40" s="599"/>
    </row>
    <row r="41" spans="2:20">
      <c r="B41" s="100"/>
      <c r="C41" s="97"/>
      <c r="D41" s="92"/>
      <c r="E41" s="92"/>
      <c r="F41" s="92"/>
      <c r="G41" s="105">
        <f t="shared" si="2"/>
        <v>0</v>
      </c>
      <c r="H41" s="106">
        <f t="shared" si="0"/>
        <v>0</v>
      </c>
      <c r="I41" s="107">
        <f t="shared" si="1"/>
        <v>0</v>
      </c>
      <c r="J41" s="599"/>
      <c r="K41" s="599"/>
      <c r="L41" s="599"/>
      <c r="M41" s="599"/>
      <c r="N41" s="599"/>
      <c r="O41" s="599"/>
      <c r="P41" s="599"/>
      <c r="Q41" s="599"/>
      <c r="R41" s="599"/>
      <c r="S41" s="599"/>
    </row>
    <row r="42" spans="2:20">
      <c r="B42" s="100"/>
      <c r="C42" s="97"/>
      <c r="D42" s="92"/>
      <c r="E42" s="92"/>
      <c r="F42" s="92"/>
      <c r="G42" s="105">
        <f t="shared" si="2"/>
        <v>0</v>
      </c>
      <c r="H42" s="106">
        <f t="shared" si="0"/>
        <v>0</v>
      </c>
      <c r="I42" s="107">
        <f t="shared" si="1"/>
        <v>0</v>
      </c>
      <c r="J42" s="599"/>
      <c r="K42" s="599"/>
      <c r="L42" s="599"/>
      <c r="M42" s="599"/>
      <c r="N42" s="599"/>
      <c r="O42" s="599"/>
      <c r="P42" s="599"/>
      <c r="Q42" s="599"/>
      <c r="R42" s="599"/>
      <c r="S42" s="599"/>
    </row>
    <row r="43" spans="2:20">
      <c r="B43" s="100"/>
      <c r="C43" s="97"/>
      <c r="D43" s="92"/>
      <c r="E43" s="92"/>
      <c r="F43" s="92"/>
      <c r="G43" s="105">
        <f t="shared" si="2"/>
        <v>0</v>
      </c>
      <c r="H43" s="106">
        <f t="shared" si="0"/>
        <v>0</v>
      </c>
      <c r="I43" s="107">
        <f t="shared" si="1"/>
        <v>0</v>
      </c>
      <c r="J43" s="599"/>
      <c r="K43" s="599"/>
      <c r="L43" s="599"/>
      <c r="M43" s="599"/>
      <c r="N43" s="599"/>
      <c r="O43" s="599"/>
      <c r="P43" s="599"/>
      <c r="Q43" s="599"/>
      <c r="R43" s="599"/>
      <c r="S43" s="599"/>
    </row>
    <row r="44" spans="2:20" ht="15" thickBot="1">
      <c r="B44" s="120"/>
      <c r="C44" s="111"/>
      <c r="D44" s="112"/>
      <c r="E44" s="112"/>
      <c r="F44" s="112"/>
      <c r="G44" s="113">
        <f t="shared" si="2"/>
        <v>0</v>
      </c>
      <c r="H44" s="114">
        <f t="shared" si="0"/>
        <v>0</v>
      </c>
      <c r="I44" s="115">
        <f t="shared" si="1"/>
        <v>0</v>
      </c>
      <c r="J44" s="599"/>
      <c r="K44" s="599"/>
      <c r="L44" s="599"/>
      <c r="M44" s="599"/>
      <c r="N44" s="599"/>
      <c r="O44" s="599"/>
      <c r="P44" s="599"/>
      <c r="Q44" s="599"/>
      <c r="R44" s="599"/>
      <c r="S44" s="599"/>
    </row>
    <row r="45" spans="2:20" ht="15" thickBot="1">
      <c r="B45" s="121"/>
      <c r="C45" s="1444"/>
      <c r="D45" s="1445"/>
      <c r="E45" s="1445"/>
      <c r="F45" s="1446"/>
      <c r="G45" s="116">
        <f>SUM(G5:G44)</f>
        <v>0</v>
      </c>
      <c r="H45" s="117">
        <f>SUM(H5:H44)</f>
        <v>0</v>
      </c>
      <c r="I45" s="118">
        <f>SUM(I5:I44)</f>
        <v>0</v>
      </c>
      <c r="J45" s="600">
        <f>G45*J4</f>
        <v>0</v>
      </c>
      <c r="K45" s="600">
        <f t="shared" ref="K45:T45" si="3">H45*K4</f>
        <v>0</v>
      </c>
      <c r="L45" s="600">
        <f t="shared" si="3"/>
        <v>0</v>
      </c>
      <c r="M45" s="600">
        <f t="shared" si="3"/>
        <v>0</v>
      </c>
      <c r="N45" s="600">
        <f t="shared" si="3"/>
        <v>0</v>
      </c>
      <c r="O45" s="600">
        <f t="shared" si="3"/>
        <v>0</v>
      </c>
      <c r="P45" s="600">
        <f t="shared" si="3"/>
        <v>0</v>
      </c>
      <c r="Q45" s="600">
        <f t="shared" si="3"/>
        <v>0</v>
      </c>
      <c r="R45" s="600">
        <f t="shared" si="3"/>
        <v>0</v>
      </c>
      <c r="S45" s="600">
        <f t="shared" si="3"/>
        <v>0</v>
      </c>
      <c r="T45" s="89">
        <f t="shared" si="3"/>
        <v>0</v>
      </c>
    </row>
    <row r="46" spans="2:20">
      <c r="B46" s="90"/>
      <c r="C46" s="90"/>
      <c r="D46" s="90"/>
      <c r="E46" s="90"/>
      <c r="F46" s="90"/>
    </row>
    <row r="47" spans="2:20">
      <c r="B47" s="90"/>
      <c r="C47" s="90"/>
      <c r="D47" s="90"/>
      <c r="E47" s="90"/>
      <c r="F47" s="90"/>
    </row>
    <row r="48" spans="2:20">
      <c r="B48" s="90"/>
      <c r="C48" s="90"/>
      <c r="D48" s="90"/>
      <c r="E48" s="90"/>
      <c r="F48" s="90"/>
    </row>
  </sheetData>
  <mergeCells count="12">
    <mergeCell ref="J1:J2"/>
    <mergeCell ref="K1:N1"/>
    <mergeCell ref="O1:O2"/>
    <mergeCell ref="P1:S1"/>
    <mergeCell ref="H2:H3"/>
    <mergeCell ref="I2:I3"/>
    <mergeCell ref="C45:F45"/>
    <mergeCell ref="B2:B3"/>
    <mergeCell ref="C2:D2"/>
    <mergeCell ref="G2:G3"/>
    <mergeCell ref="F2:F3"/>
    <mergeCell ref="E2:E3"/>
  </mergeCells>
  <phoneticPr fontId="1"/>
  <dataValidations count="2">
    <dataValidation type="list" allowBlank="1" showInputMessage="1" showErrorMessage="1" sqref="E6:E44" xr:uid="{00000000-0002-0000-1800-000000000000}">
      <formula1>$U$5:$U$28</formula1>
    </dataValidation>
    <dataValidation type="list" allowBlank="1" showInputMessage="1" showErrorMessage="1" sqref="E5" xr:uid="{00000000-0002-0000-1800-000001000000}">
      <formula1>$M$5:$M$28</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dimension ref="B2:S27"/>
  <sheetViews>
    <sheetView workbookViewId="0">
      <selection activeCell="D13" sqref="D13"/>
    </sheetView>
  </sheetViews>
  <sheetFormatPr defaultRowHeight="13.5"/>
  <sheetData>
    <row r="2" spans="2:19">
      <c r="D2" t="s">
        <v>108</v>
      </c>
      <c r="G2" s="38">
        <f>入力⑧乳牛増殖計画!G4</f>
        <v>0</v>
      </c>
      <c r="H2" s="38">
        <f>入力⑧乳牛増殖計画!H4</f>
        <v>1</v>
      </c>
      <c r="I2" s="38">
        <f>入力⑧乳牛増殖計画!I4</f>
        <v>2</v>
      </c>
      <c r="J2" s="38">
        <f>入力⑧乳牛増殖計画!J4</f>
        <v>3</v>
      </c>
      <c r="K2" s="38">
        <f>入力⑧乳牛増殖計画!K4</f>
        <v>4</v>
      </c>
      <c r="L2" s="38">
        <f>入力⑧乳牛増殖計画!L4</f>
        <v>5</v>
      </c>
      <c r="M2" s="38">
        <f>入力⑧乳牛増殖計画!M4</f>
        <v>6</v>
      </c>
      <c r="N2" s="38">
        <f>入力⑧乳牛増殖計画!N4</f>
        <v>7</v>
      </c>
      <c r="O2" s="38">
        <f>入力⑧乳牛増殖計画!O4</f>
        <v>8</v>
      </c>
      <c r="P2" s="38">
        <f>入力⑧乳牛増殖計画!P4</f>
        <v>9</v>
      </c>
      <c r="Q2" s="38">
        <f>入力⑧乳牛増殖計画!Q4</f>
        <v>10</v>
      </c>
      <c r="R2" s="38">
        <f>入力⑧乳牛増殖計画!R4</f>
        <v>11</v>
      </c>
      <c r="S2" s="38">
        <f>入力⑧乳牛増殖計画!S4</f>
        <v>12</v>
      </c>
    </row>
    <row r="3" spans="2:19">
      <c r="B3" t="s">
        <v>101</v>
      </c>
      <c r="C3" s="403"/>
      <c r="D3" s="403">
        <v>31500</v>
      </c>
      <c r="F3" t="s">
        <v>109</v>
      </c>
      <c r="G3">
        <f>G4</f>
        <v>-380875</v>
      </c>
      <c r="H3">
        <f>G4</f>
        <v>-380875</v>
      </c>
      <c r="I3">
        <f t="shared" ref="I3:S3" si="0">H4</f>
        <v>-380875</v>
      </c>
      <c r="J3">
        <f t="shared" si="0"/>
        <v>-380875</v>
      </c>
      <c r="K3">
        <f t="shared" si="0"/>
        <v>-380875</v>
      </c>
      <c r="L3">
        <f t="shared" si="0"/>
        <v>-380875</v>
      </c>
      <c r="M3">
        <f t="shared" si="0"/>
        <v>-380875</v>
      </c>
      <c r="N3">
        <f t="shared" si="0"/>
        <v>-380875</v>
      </c>
      <c r="O3">
        <f t="shared" si="0"/>
        <v>-380875</v>
      </c>
      <c r="P3">
        <f t="shared" si="0"/>
        <v>-380875</v>
      </c>
      <c r="Q3">
        <f t="shared" si="0"/>
        <v>-380875</v>
      </c>
      <c r="R3">
        <f t="shared" si="0"/>
        <v>-380875</v>
      </c>
      <c r="S3">
        <f t="shared" si="0"/>
        <v>-380875</v>
      </c>
    </row>
    <row r="4" spans="2:19">
      <c r="B4" t="s">
        <v>83</v>
      </c>
      <c r="C4" s="403"/>
      <c r="D4" s="403">
        <v>45600</v>
      </c>
      <c r="F4" t="s">
        <v>110</v>
      </c>
      <c r="G4">
        <f>入力⑧乳牛増殖計画!G75*棚卸!$E$14+入力⑧乳牛増殖計画!G81*棚卸!$E$26+入力⑧乳牛増殖計画!G85*棚卸!$D$27+棚卸!$E$14*肉牛増殖計画!G87+棚卸!$E$26*肉牛増殖計画!G93+棚卸!$D$27*肉牛増殖計画!G97</f>
        <v>-380875</v>
      </c>
      <c r="H4">
        <f>入力⑧乳牛増殖計画!H75*棚卸!$E$14+入力⑧乳牛増殖計画!H81*棚卸!$E$26+入力⑧乳牛増殖計画!H85*棚卸!$D$27+棚卸!$E$14*肉牛増殖計画!H87+棚卸!$E$26*肉牛増殖計画!H93+棚卸!$D$27*肉牛増殖計画!H97</f>
        <v>-380875</v>
      </c>
      <c r="I4">
        <f>入力⑧乳牛増殖計画!I75*棚卸!$E$14+入力⑧乳牛増殖計画!I81*棚卸!$E$26+入力⑧乳牛増殖計画!I85*棚卸!$D$27+棚卸!$E$14*肉牛増殖計画!I87+棚卸!$E$26*肉牛増殖計画!I93+棚卸!$D$27*肉牛増殖計画!I97</f>
        <v>-380875</v>
      </c>
      <c r="J4">
        <f>入力⑧乳牛増殖計画!J75*棚卸!$E$14+入力⑧乳牛増殖計画!J81*棚卸!$E$26+入力⑧乳牛増殖計画!J85*棚卸!$D$27+棚卸!$E$14*肉牛増殖計画!J87+棚卸!$E$26*肉牛増殖計画!J93+棚卸!$D$27*肉牛増殖計画!J97</f>
        <v>-380875</v>
      </c>
      <c r="K4">
        <f>入力⑧乳牛増殖計画!K75*棚卸!$E$14+入力⑧乳牛増殖計画!K81*棚卸!$E$26+入力⑧乳牛増殖計画!K85*棚卸!$D$27+棚卸!$E$14*肉牛増殖計画!K87+棚卸!$E$26*肉牛増殖計画!K93+棚卸!$D$27*肉牛増殖計画!K97</f>
        <v>-380875</v>
      </c>
      <c r="L4">
        <f>入力⑧乳牛増殖計画!L75*棚卸!$E$14+入力⑧乳牛増殖計画!L81*棚卸!$E$26+入力⑧乳牛増殖計画!L85*棚卸!$D$27+棚卸!$E$14*肉牛増殖計画!L87+棚卸!$E$26*肉牛増殖計画!L93+棚卸!$D$27*肉牛増殖計画!L97</f>
        <v>-380875</v>
      </c>
      <c r="M4">
        <f>入力⑧乳牛増殖計画!M75*棚卸!$E$14+入力⑧乳牛増殖計画!M81*棚卸!$E$26+入力⑧乳牛増殖計画!M85*棚卸!$D$27+棚卸!$E$14*肉牛増殖計画!M87+棚卸!$E$26*肉牛増殖計画!M93+棚卸!$D$27*肉牛増殖計画!M97</f>
        <v>-380875</v>
      </c>
      <c r="N4">
        <f>入力⑧乳牛増殖計画!N75*棚卸!$E$14+入力⑧乳牛増殖計画!N81*棚卸!$E$26+入力⑧乳牛増殖計画!N85*棚卸!$D$27+棚卸!$E$14*肉牛増殖計画!N87+棚卸!$E$26*肉牛増殖計画!N93+棚卸!$D$27*肉牛増殖計画!N97</f>
        <v>-380875</v>
      </c>
      <c r="O4">
        <f>入力⑧乳牛増殖計画!O75*棚卸!$E$14+入力⑧乳牛増殖計画!O81*棚卸!$E$26+入力⑧乳牛増殖計画!O85*棚卸!$D$27+棚卸!$E$14*肉牛増殖計画!O87+棚卸!$E$26*肉牛増殖計画!O93+棚卸!$D$27*肉牛増殖計画!O97</f>
        <v>-380875</v>
      </c>
      <c r="P4">
        <f>入力⑧乳牛増殖計画!P75*棚卸!$E$14+入力⑧乳牛増殖計画!P81*棚卸!$E$26+入力⑧乳牛増殖計画!P85*棚卸!$D$27+棚卸!$E$14*肉牛増殖計画!P87+棚卸!$E$26*肉牛増殖計画!P93+棚卸!$D$27*肉牛増殖計画!P97</f>
        <v>-380875</v>
      </c>
      <c r="Q4">
        <f>入力⑧乳牛増殖計画!Q75*棚卸!$E$14+入力⑧乳牛増殖計画!Q81*棚卸!$E$26+入力⑧乳牛増殖計画!Q85*棚卸!$D$27+棚卸!$E$14*肉牛増殖計画!Q87+棚卸!$E$26*肉牛増殖計画!Q93+棚卸!$D$27*肉牛増殖計画!Q97</f>
        <v>-380875</v>
      </c>
      <c r="R4">
        <f>入力⑧乳牛増殖計画!R75*棚卸!$E$14+入力⑧乳牛増殖計画!R81*棚卸!$E$26+入力⑧乳牛増殖計画!R85*棚卸!$D$27+棚卸!$E$14*肉牛増殖計画!R87+棚卸!$E$26*肉牛増殖計画!R93+棚卸!$D$27*肉牛増殖計画!R97</f>
        <v>-380875</v>
      </c>
      <c r="S4">
        <f>入力⑧乳牛増殖計画!S75*棚卸!$E$14+入力⑧乳牛増殖計画!S81*棚卸!$E$26+入力⑧乳牛増殖計画!S85*棚卸!$D$27+棚卸!$E$14*肉牛増殖計画!S87+棚卸!$E$26*肉牛増殖計画!S93+棚卸!$D$27*肉牛増殖計画!S97</f>
        <v>-380875</v>
      </c>
    </row>
    <row r="5" spans="2:19">
      <c r="B5" t="s">
        <v>84</v>
      </c>
      <c r="C5" s="403"/>
      <c r="D5" s="403">
        <v>60300</v>
      </c>
      <c r="F5" t="s">
        <v>111</v>
      </c>
      <c r="G5">
        <f>入力⑧乳牛増殖計画!G31*棚卸!$D$27+肉牛増殖計画!G27*棚卸!$D$27</f>
        <v>0</v>
      </c>
      <c r="H5">
        <f>入力⑧乳牛増殖計画!H31*棚卸!$D$27+肉牛増殖計画!H27*棚卸!$D$27</f>
        <v>-312100</v>
      </c>
      <c r="I5">
        <f>入力⑧乳牛増殖計画!I31*棚卸!$D$27+肉牛増殖計画!I27*棚卸!$D$27</f>
        <v>-312100</v>
      </c>
      <c r="J5">
        <f>入力⑧乳牛増殖計画!J31*棚卸!$D$27+肉牛増殖計画!J27*棚卸!$D$27</f>
        <v>-312100</v>
      </c>
      <c r="K5">
        <f>入力⑧乳牛増殖計画!K31*棚卸!$D$27+肉牛増殖計画!K27*棚卸!$D$27</f>
        <v>-312100</v>
      </c>
      <c r="L5">
        <f>入力⑧乳牛増殖計画!L31*棚卸!$D$27+肉牛増殖計画!L27*棚卸!$D$27</f>
        <v>-312100</v>
      </c>
      <c r="M5">
        <f>入力⑧乳牛増殖計画!M31*棚卸!$D$27+肉牛増殖計画!M27*棚卸!$D$27</f>
        <v>-312100</v>
      </c>
      <c r="N5">
        <f>入力⑧乳牛増殖計画!N31*棚卸!$D$27+肉牛増殖計画!N27*棚卸!$D$27</f>
        <v>-312100</v>
      </c>
      <c r="O5">
        <f>入力⑧乳牛増殖計画!O31*棚卸!$D$27+肉牛増殖計画!O27*棚卸!$D$27</f>
        <v>-312100</v>
      </c>
      <c r="P5">
        <f>入力⑧乳牛増殖計画!P31*棚卸!$D$27+肉牛増殖計画!P27*棚卸!$D$27</f>
        <v>-312100</v>
      </c>
      <c r="Q5">
        <f>入力⑧乳牛増殖計画!Q31*棚卸!$D$27+肉牛増殖計画!Q27*棚卸!$D$27</f>
        <v>-312100</v>
      </c>
      <c r="R5">
        <f>入力⑧乳牛増殖計画!R31*棚卸!$D$27+肉牛増殖計画!R27*棚卸!$D$27</f>
        <v>-312100</v>
      </c>
      <c r="S5">
        <f>入力⑧乳牛増殖計画!S31*棚卸!$D$27+肉牛増殖計画!S27*棚卸!$D$27</f>
        <v>-312100</v>
      </c>
    </row>
    <row r="6" spans="2:19">
      <c r="B6" t="s">
        <v>85</v>
      </c>
      <c r="C6" s="403"/>
      <c r="D6" s="403">
        <v>74600</v>
      </c>
    </row>
    <row r="7" spans="2:19">
      <c r="B7" t="s">
        <v>86</v>
      </c>
      <c r="C7" s="403"/>
      <c r="D7" s="403">
        <v>93500</v>
      </c>
    </row>
    <row r="8" spans="2:19">
      <c r="B8" t="s">
        <v>87</v>
      </c>
      <c r="C8" s="403"/>
      <c r="D8" s="403">
        <v>110600</v>
      </c>
    </row>
    <row r="9" spans="2:19">
      <c r="B9" t="s">
        <v>88</v>
      </c>
      <c r="C9" s="403"/>
      <c r="D9" s="403">
        <v>128500</v>
      </c>
    </row>
    <row r="10" spans="2:19">
      <c r="B10" t="s">
        <v>89</v>
      </c>
      <c r="C10" s="403"/>
      <c r="D10" s="403">
        <v>14700</v>
      </c>
    </row>
    <row r="11" spans="2:19">
      <c r="B11" t="s">
        <v>90</v>
      </c>
      <c r="C11" s="403"/>
      <c r="D11" s="403">
        <v>166500</v>
      </c>
    </row>
    <row r="12" spans="2:19">
      <c r="B12" t="s">
        <v>91</v>
      </c>
      <c r="C12" s="403"/>
      <c r="D12" s="403">
        <v>185800</v>
      </c>
    </row>
    <row r="13" spans="2:19">
      <c r="B13" t="s">
        <v>92</v>
      </c>
      <c r="C13" s="403"/>
      <c r="D13" s="403">
        <v>206100</v>
      </c>
    </row>
    <row r="14" spans="2:19">
      <c r="B14" t="s">
        <v>93</v>
      </c>
      <c r="C14" s="403"/>
      <c r="D14" s="403">
        <v>227800</v>
      </c>
      <c r="E14">
        <f>AVERAGE(D3:D14)</f>
        <v>112125</v>
      </c>
    </row>
    <row r="15" spans="2:19">
      <c r="B15" t="s">
        <v>94</v>
      </c>
      <c r="C15" s="403"/>
      <c r="D15" s="403">
        <v>250300</v>
      </c>
    </row>
    <row r="16" spans="2:19">
      <c r="B16" t="s">
        <v>95</v>
      </c>
      <c r="C16" s="403"/>
      <c r="D16" s="403">
        <v>228800</v>
      </c>
    </row>
    <row r="17" spans="2:5">
      <c r="B17" t="s">
        <v>96</v>
      </c>
      <c r="C17" s="403"/>
      <c r="D17" s="403">
        <v>239000</v>
      </c>
    </row>
    <row r="18" spans="2:5">
      <c r="B18" t="s">
        <v>97</v>
      </c>
      <c r="C18" s="403"/>
      <c r="D18" s="403">
        <v>249800</v>
      </c>
    </row>
    <row r="19" spans="2:5">
      <c r="B19" t="s">
        <v>98</v>
      </c>
      <c r="C19" s="403"/>
      <c r="D19" s="403">
        <v>255400</v>
      </c>
    </row>
    <row r="20" spans="2:5">
      <c r="B20" t="s">
        <v>99</v>
      </c>
      <c r="C20" s="403"/>
      <c r="D20" s="403">
        <v>263400</v>
      </c>
    </row>
    <row r="21" spans="2:5">
      <c r="B21" t="s">
        <v>100</v>
      </c>
      <c r="C21" s="403"/>
      <c r="D21" s="403">
        <v>270800</v>
      </c>
    </row>
    <row r="22" spans="2:5">
      <c r="B22" t="s">
        <v>102</v>
      </c>
      <c r="C22" s="403"/>
      <c r="D22" s="403">
        <v>278900</v>
      </c>
    </row>
    <row r="23" spans="2:5">
      <c r="B23" t="s">
        <v>103</v>
      </c>
      <c r="C23" s="403"/>
      <c r="D23" s="403">
        <v>286200</v>
      </c>
    </row>
    <row r="24" spans="2:5">
      <c r="B24" t="s">
        <v>104</v>
      </c>
      <c r="C24" s="403"/>
      <c r="D24" s="403">
        <v>294000</v>
      </c>
    </row>
    <row r="25" spans="2:5">
      <c r="B25" t="s">
        <v>105</v>
      </c>
      <c r="C25" s="403"/>
      <c r="D25" s="403">
        <v>301200</v>
      </c>
    </row>
    <row r="26" spans="2:5">
      <c r="B26" t="s">
        <v>106</v>
      </c>
      <c r="C26" s="403"/>
      <c r="D26" s="403">
        <v>307200</v>
      </c>
      <c r="E26">
        <f>AVERAGE(D15:D26)</f>
        <v>268750</v>
      </c>
    </row>
    <row r="27" spans="2:5">
      <c r="B27" t="s">
        <v>107</v>
      </c>
      <c r="C27" s="403"/>
      <c r="D27" s="403">
        <v>312100</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workbookViewId="0">
      <selection activeCell="J28" sqref="J28"/>
    </sheetView>
  </sheetViews>
  <sheetFormatPr defaultRowHeight="14.25"/>
  <cols>
    <col min="1" max="1" width="3" style="965" customWidth="1"/>
    <col min="2" max="2" width="26" style="965" customWidth="1"/>
    <col min="3" max="7" width="15.625" style="965" customWidth="1"/>
    <col min="8" max="8" width="3" style="965" customWidth="1"/>
    <col min="9" max="14" width="15.625" style="958" customWidth="1"/>
    <col min="15" max="262" width="9" style="965"/>
    <col min="263" max="263" width="3" style="965" customWidth="1"/>
    <col min="264" max="264" width="26" style="965" customWidth="1"/>
    <col min="265" max="268" width="15.625" style="965" customWidth="1"/>
    <col min="269" max="518" width="9" style="965"/>
    <col min="519" max="519" width="3" style="965" customWidth="1"/>
    <col min="520" max="520" width="26" style="965" customWidth="1"/>
    <col min="521" max="524" width="15.625" style="965" customWidth="1"/>
    <col min="525" max="774" width="9" style="965"/>
    <col min="775" max="775" width="3" style="965" customWidth="1"/>
    <col min="776" max="776" width="26" style="965" customWidth="1"/>
    <col min="777" max="780" width="15.625" style="965" customWidth="1"/>
    <col min="781" max="1030" width="9" style="965"/>
    <col min="1031" max="1031" width="3" style="965" customWidth="1"/>
    <col min="1032" max="1032" width="26" style="965" customWidth="1"/>
    <col min="1033" max="1036" width="15.625" style="965" customWidth="1"/>
    <col min="1037" max="1286" width="9" style="965"/>
    <col min="1287" max="1287" width="3" style="965" customWidth="1"/>
    <col min="1288" max="1288" width="26" style="965" customWidth="1"/>
    <col min="1289" max="1292" width="15.625" style="965" customWidth="1"/>
    <col min="1293" max="1542" width="9" style="965"/>
    <col min="1543" max="1543" width="3" style="965" customWidth="1"/>
    <col min="1544" max="1544" width="26" style="965" customWidth="1"/>
    <col min="1545" max="1548" width="15.625" style="965" customWidth="1"/>
    <col min="1549" max="1798" width="9" style="965"/>
    <col min="1799" max="1799" width="3" style="965" customWidth="1"/>
    <col min="1800" max="1800" width="26" style="965" customWidth="1"/>
    <col min="1801" max="1804" width="15.625" style="965" customWidth="1"/>
    <col min="1805" max="2054" width="9" style="965"/>
    <col min="2055" max="2055" width="3" style="965" customWidth="1"/>
    <col min="2056" max="2056" width="26" style="965" customWidth="1"/>
    <col min="2057" max="2060" width="15.625" style="965" customWidth="1"/>
    <col min="2061" max="2310" width="9" style="965"/>
    <col min="2311" max="2311" width="3" style="965" customWidth="1"/>
    <col min="2312" max="2312" width="26" style="965" customWidth="1"/>
    <col min="2313" max="2316" width="15.625" style="965" customWidth="1"/>
    <col min="2317" max="2566" width="9" style="965"/>
    <col min="2567" max="2567" width="3" style="965" customWidth="1"/>
    <col min="2568" max="2568" width="26" style="965" customWidth="1"/>
    <col min="2569" max="2572" width="15.625" style="965" customWidth="1"/>
    <col min="2573" max="2822" width="9" style="965"/>
    <col min="2823" max="2823" width="3" style="965" customWidth="1"/>
    <col min="2824" max="2824" width="26" style="965" customWidth="1"/>
    <col min="2825" max="2828" width="15.625" style="965" customWidth="1"/>
    <col min="2829" max="3078" width="9" style="965"/>
    <col min="3079" max="3079" width="3" style="965" customWidth="1"/>
    <col min="3080" max="3080" width="26" style="965" customWidth="1"/>
    <col min="3081" max="3084" width="15.625" style="965" customWidth="1"/>
    <col min="3085" max="3334" width="9" style="965"/>
    <col min="3335" max="3335" width="3" style="965" customWidth="1"/>
    <col min="3336" max="3336" width="26" style="965" customWidth="1"/>
    <col min="3337" max="3340" width="15.625" style="965" customWidth="1"/>
    <col min="3341" max="3590" width="9" style="965"/>
    <col min="3591" max="3591" width="3" style="965" customWidth="1"/>
    <col min="3592" max="3592" width="26" style="965" customWidth="1"/>
    <col min="3593" max="3596" width="15.625" style="965" customWidth="1"/>
    <col min="3597" max="3846" width="9" style="965"/>
    <col min="3847" max="3847" width="3" style="965" customWidth="1"/>
    <col min="3848" max="3848" width="26" style="965" customWidth="1"/>
    <col min="3849" max="3852" width="15.625" style="965" customWidth="1"/>
    <col min="3853" max="4102" width="9" style="965"/>
    <col min="4103" max="4103" width="3" style="965" customWidth="1"/>
    <col min="4104" max="4104" width="26" style="965" customWidth="1"/>
    <col min="4105" max="4108" width="15.625" style="965" customWidth="1"/>
    <col min="4109" max="4358" width="9" style="965"/>
    <col min="4359" max="4359" width="3" style="965" customWidth="1"/>
    <col min="4360" max="4360" width="26" style="965" customWidth="1"/>
    <col min="4361" max="4364" width="15.625" style="965" customWidth="1"/>
    <col min="4365" max="4614" width="9" style="965"/>
    <col min="4615" max="4615" width="3" style="965" customWidth="1"/>
    <col min="4616" max="4616" width="26" style="965" customWidth="1"/>
    <col min="4617" max="4620" width="15.625" style="965" customWidth="1"/>
    <col min="4621" max="4870" width="9" style="965"/>
    <col min="4871" max="4871" width="3" style="965" customWidth="1"/>
    <col min="4872" max="4872" width="26" style="965" customWidth="1"/>
    <col min="4873" max="4876" width="15.625" style="965" customWidth="1"/>
    <col min="4877" max="5126" width="9" style="965"/>
    <col min="5127" max="5127" width="3" style="965" customWidth="1"/>
    <col min="5128" max="5128" width="26" style="965" customWidth="1"/>
    <col min="5129" max="5132" width="15.625" style="965" customWidth="1"/>
    <col min="5133" max="5382" width="9" style="965"/>
    <col min="5383" max="5383" width="3" style="965" customWidth="1"/>
    <col min="5384" max="5384" width="26" style="965" customWidth="1"/>
    <col min="5385" max="5388" width="15.625" style="965" customWidth="1"/>
    <col min="5389" max="5638" width="9" style="965"/>
    <col min="5639" max="5639" width="3" style="965" customWidth="1"/>
    <col min="5640" max="5640" width="26" style="965" customWidth="1"/>
    <col min="5641" max="5644" width="15.625" style="965" customWidth="1"/>
    <col min="5645" max="5894" width="9" style="965"/>
    <col min="5895" max="5895" width="3" style="965" customWidth="1"/>
    <col min="5896" max="5896" width="26" style="965" customWidth="1"/>
    <col min="5897" max="5900" width="15.625" style="965" customWidth="1"/>
    <col min="5901" max="6150" width="9" style="965"/>
    <col min="6151" max="6151" width="3" style="965" customWidth="1"/>
    <col min="6152" max="6152" width="26" style="965" customWidth="1"/>
    <col min="6153" max="6156" width="15.625" style="965" customWidth="1"/>
    <col min="6157" max="6406" width="9" style="965"/>
    <col min="6407" max="6407" width="3" style="965" customWidth="1"/>
    <col min="6408" max="6408" width="26" style="965" customWidth="1"/>
    <col min="6409" max="6412" width="15.625" style="965" customWidth="1"/>
    <col min="6413" max="6662" width="9" style="965"/>
    <col min="6663" max="6663" width="3" style="965" customWidth="1"/>
    <col min="6664" max="6664" width="26" style="965" customWidth="1"/>
    <col min="6665" max="6668" width="15.625" style="965" customWidth="1"/>
    <col min="6669" max="6918" width="9" style="965"/>
    <col min="6919" max="6919" width="3" style="965" customWidth="1"/>
    <col min="6920" max="6920" width="26" style="965" customWidth="1"/>
    <col min="6921" max="6924" width="15.625" style="965" customWidth="1"/>
    <col min="6925" max="7174" width="9" style="965"/>
    <col min="7175" max="7175" width="3" style="965" customWidth="1"/>
    <col min="7176" max="7176" width="26" style="965" customWidth="1"/>
    <col min="7177" max="7180" width="15.625" style="965" customWidth="1"/>
    <col min="7181" max="7430" width="9" style="965"/>
    <col min="7431" max="7431" width="3" style="965" customWidth="1"/>
    <col min="7432" max="7432" width="26" style="965" customWidth="1"/>
    <col min="7433" max="7436" width="15.625" style="965" customWidth="1"/>
    <col min="7437" max="7686" width="9" style="965"/>
    <col min="7687" max="7687" width="3" style="965" customWidth="1"/>
    <col min="7688" max="7688" width="26" style="965" customWidth="1"/>
    <col min="7689" max="7692" width="15.625" style="965" customWidth="1"/>
    <col min="7693" max="7942" width="9" style="965"/>
    <col min="7943" max="7943" width="3" style="965" customWidth="1"/>
    <col min="7944" max="7944" width="26" style="965" customWidth="1"/>
    <col min="7945" max="7948" width="15.625" style="965" customWidth="1"/>
    <col min="7949" max="8198" width="9" style="965"/>
    <col min="8199" max="8199" width="3" style="965" customWidth="1"/>
    <col min="8200" max="8200" width="26" style="965" customWidth="1"/>
    <col min="8201" max="8204" width="15.625" style="965" customWidth="1"/>
    <col min="8205" max="8454" width="9" style="965"/>
    <col min="8455" max="8455" width="3" style="965" customWidth="1"/>
    <col min="8456" max="8456" width="26" style="965" customWidth="1"/>
    <col min="8457" max="8460" width="15.625" style="965" customWidth="1"/>
    <col min="8461" max="8710" width="9" style="965"/>
    <col min="8711" max="8711" width="3" style="965" customWidth="1"/>
    <col min="8712" max="8712" width="26" style="965" customWidth="1"/>
    <col min="8713" max="8716" width="15.625" style="965" customWidth="1"/>
    <col min="8717" max="8966" width="9" style="965"/>
    <col min="8967" max="8967" width="3" style="965" customWidth="1"/>
    <col min="8968" max="8968" width="26" style="965" customWidth="1"/>
    <col min="8969" max="8972" width="15.625" style="965" customWidth="1"/>
    <col min="8973" max="9222" width="9" style="965"/>
    <col min="9223" max="9223" width="3" style="965" customWidth="1"/>
    <col min="9224" max="9224" width="26" style="965" customWidth="1"/>
    <col min="9225" max="9228" width="15.625" style="965" customWidth="1"/>
    <col min="9229" max="9478" width="9" style="965"/>
    <col min="9479" max="9479" width="3" style="965" customWidth="1"/>
    <col min="9480" max="9480" width="26" style="965" customWidth="1"/>
    <col min="9481" max="9484" width="15.625" style="965" customWidth="1"/>
    <col min="9485" max="9734" width="9" style="965"/>
    <col min="9735" max="9735" width="3" style="965" customWidth="1"/>
    <col min="9736" max="9736" width="26" style="965" customWidth="1"/>
    <col min="9737" max="9740" width="15.625" style="965" customWidth="1"/>
    <col min="9741" max="9990" width="9" style="965"/>
    <col min="9991" max="9991" width="3" style="965" customWidth="1"/>
    <col min="9992" max="9992" width="26" style="965" customWidth="1"/>
    <col min="9993" max="9996" width="15.625" style="965" customWidth="1"/>
    <col min="9997" max="10246" width="9" style="965"/>
    <col min="10247" max="10247" width="3" style="965" customWidth="1"/>
    <col min="10248" max="10248" width="26" style="965" customWidth="1"/>
    <col min="10249" max="10252" width="15.625" style="965" customWidth="1"/>
    <col min="10253" max="10502" width="9" style="965"/>
    <col min="10503" max="10503" width="3" style="965" customWidth="1"/>
    <col min="10504" max="10504" width="26" style="965" customWidth="1"/>
    <col min="10505" max="10508" width="15.625" style="965" customWidth="1"/>
    <col min="10509" max="10758" width="9" style="965"/>
    <col min="10759" max="10759" width="3" style="965" customWidth="1"/>
    <col min="10760" max="10760" width="26" style="965" customWidth="1"/>
    <col min="10761" max="10764" width="15.625" style="965" customWidth="1"/>
    <col min="10765" max="11014" width="9" style="965"/>
    <col min="11015" max="11015" width="3" style="965" customWidth="1"/>
    <col min="11016" max="11016" width="26" style="965" customWidth="1"/>
    <col min="11017" max="11020" width="15.625" style="965" customWidth="1"/>
    <col min="11021" max="11270" width="9" style="965"/>
    <col min="11271" max="11271" width="3" style="965" customWidth="1"/>
    <col min="11272" max="11272" width="26" style="965" customWidth="1"/>
    <col min="11273" max="11276" width="15.625" style="965" customWidth="1"/>
    <col min="11277" max="11526" width="9" style="965"/>
    <col min="11527" max="11527" width="3" style="965" customWidth="1"/>
    <col min="11528" max="11528" width="26" style="965" customWidth="1"/>
    <col min="11529" max="11532" width="15.625" style="965" customWidth="1"/>
    <col min="11533" max="11782" width="9" style="965"/>
    <col min="11783" max="11783" width="3" style="965" customWidth="1"/>
    <col min="11784" max="11784" width="26" style="965" customWidth="1"/>
    <col min="11785" max="11788" width="15.625" style="965" customWidth="1"/>
    <col min="11789" max="12038" width="9" style="965"/>
    <col min="12039" max="12039" width="3" style="965" customWidth="1"/>
    <col min="12040" max="12040" width="26" style="965" customWidth="1"/>
    <col min="12041" max="12044" width="15.625" style="965" customWidth="1"/>
    <col min="12045" max="12294" width="9" style="965"/>
    <col min="12295" max="12295" width="3" style="965" customWidth="1"/>
    <col min="12296" max="12296" width="26" style="965" customWidth="1"/>
    <col min="12297" max="12300" width="15.625" style="965" customWidth="1"/>
    <col min="12301" max="12550" width="9" style="965"/>
    <col min="12551" max="12551" width="3" style="965" customWidth="1"/>
    <col min="12552" max="12552" width="26" style="965" customWidth="1"/>
    <col min="12553" max="12556" width="15.625" style="965" customWidth="1"/>
    <col min="12557" max="12806" width="9" style="965"/>
    <col min="12807" max="12807" width="3" style="965" customWidth="1"/>
    <col min="12808" max="12808" width="26" style="965" customWidth="1"/>
    <col min="12809" max="12812" width="15.625" style="965" customWidth="1"/>
    <col min="12813" max="13062" width="9" style="965"/>
    <col min="13063" max="13063" width="3" style="965" customWidth="1"/>
    <col min="13064" max="13064" width="26" style="965" customWidth="1"/>
    <col min="13065" max="13068" width="15.625" style="965" customWidth="1"/>
    <col min="13069" max="13318" width="9" style="965"/>
    <col min="13319" max="13319" width="3" style="965" customWidth="1"/>
    <col min="13320" max="13320" width="26" style="965" customWidth="1"/>
    <col min="13321" max="13324" width="15.625" style="965" customWidth="1"/>
    <col min="13325" max="13574" width="9" style="965"/>
    <col min="13575" max="13575" width="3" style="965" customWidth="1"/>
    <col min="13576" max="13576" width="26" style="965" customWidth="1"/>
    <col min="13577" max="13580" width="15.625" style="965" customWidth="1"/>
    <col min="13581" max="13830" width="9" style="965"/>
    <col min="13831" max="13831" width="3" style="965" customWidth="1"/>
    <col min="13832" max="13832" width="26" style="965" customWidth="1"/>
    <col min="13833" max="13836" width="15.625" style="965" customWidth="1"/>
    <col min="13837" max="14086" width="9" style="965"/>
    <col min="14087" max="14087" width="3" style="965" customWidth="1"/>
    <col min="14088" max="14088" width="26" style="965" customWidth="1"/>
    <col min="14089" max="14092" width="15.625" style="965" customWidth="1"/>
    <col min="14093" max="14342" width="9" style="965"/>
    <col min="14343" max="14343" width="3" style="965" customWidth="1"/>
    <col min="14344" max="14344" width="26" style="965" customWidth="1"/>
    <col min="14345" max="14348" width="15.625" style="965" customWidth="1"/>
    <col min="14349" max="14598" width="9" style="965"/>
    <col min="14599" max="14599" width="3" style="965" customWidth="1"/>
    <col min="14600" max="14600" width="26" style="965" customWidth="1"/>
    <col min="14601" max="14604" width="15.625" style="965" customWidth="1"/>
    <col min="14605" max="14854" width="9" style="965"/>
    <col min="14855" max="14855" width="3" style="965" customWidth="1"/>
    <col min="14856" max="14856" width="26" style="965" customWidth="1"/>
    <col min="14857" max="14860" width="15.625" style="965" customWidth="1"/>
    <col min="14861" max="15110" width="9" style="965"/>
    <col min="15111" max="15111" width="3" style="965" customWidth="1"/>
    <col min="15112" max="15112" width="26" style="965" customWidth="1"/>
    <col min="15113" max="15116" width="15.625" style="965" customWidth="1"/>
    <col min="15117" max="15366" width="9" style="965"/>
    <col min="15367" max="15367" width="3" style="965" customWidth="1"/>
    <col min="15368" max="15368" width="26" style="965" customWidth="1"/>
    <col min="15369" max="15372" width="15.625" style="965" customWidth="1"/>
    <col min="15373" max="15622" width="9" style="965"/>
    <col min="15623" max="15623" width="3" style="965" customWidth="1"/>
    <col min="15624" max="15624" width="26" style="965" customWidth="1"/>
    <col min="15625" max="15628" width="15.625" style="965" customWidth="1"/>
    <col min="15629" max="15878" width="9" style="965"/>
    <col min="15879" max="15879" width="3" style="965" customWidth="1"/>
    <col min="15880" max="15880" width="26" style="965" customWidth="1"/>
    <col min="15881" max="15884" width="15.625" style="965" customWidth="1"/>
    <col min="15885" max="16134" width="9" style="965"/>
    <col min="16135" max="16135" width="3" style="965" customWidth="1"/>
    <col min="16136" max="16136" width="26" style="965" customWidth="1"/>
    <col min="16137" max="16140" width="15.625" style="965" customWidth="1"/>
    <col min="16141" max="16384" width="9" style="965"/>
  </cols>
  <sheetData>
    <row r="1" spans="2:14" ht="15" thickBot="1">
      <c r="B1" s="964"/>
      <c r="K1" s="958" t="s">
        <v>377</v>
      </c>
    </row>
    <row r="2" spans="2:14" ht="15" customHeight="1">
      <c r="B2" s="966"/>
      <c r="C2" s="967" t="s">
        <v>361</v>
      </c>
      <c r="D2" s="967" t="s">
        <v>362</v>
      </c>
      <c r="E2" s="967" t="s">
        <v>363</v>
      </c>
      <c r="F2" s="755" t="s">
        <v>386</v>
      </c>
      <c r="G2" s="968" t="s">
        <v>387</v>
      </c>
      <c r="I2" s="1465"/>
      <c r="J2" s="1466"/>
      <c r="K2" s="755" t="s">
        <v>237</v>
      </c>
      <c r="L2" s="755" t="s">
        <v>384</v>
      </c>
      <c r="M2" s="755" t="s">
        <v>385</v>
      </c>
      <c r="N2" s="969" t="s">
        <v>383</v>
      </c>
    </row>
    <row r="3" spans="2:14" ht="24" customHeight="1">
      <c r="B3" s="970" t="s">
        <v>364</v>
      </c>
      <c r="C3" s="971">
        <v>1</v>
      </c>
      <c r="D3" s="972">
        <v>1</v>
      </c>
      <c r="E3" s="971">
        <v>1</v>
      </c>
      <c r="F3" s="960"/>
      <c r="G3" s="973"/>
      <c r="I3" s="1460" t="s">
        <v>293</v>
      </c>
      <c r="J3" s="1461"/>
      <c r="K3" s="349">
        <f>入力⑧乳牛増殖計画!G48+入力⑧乳牛増殖計画!G49+入力⑧乳牛増殖計画!G50+入力⑧乳牛増殖計画!G51+入力⑧乳牛増殖計画!G52</f>
        <v>0</v>
      </c>
      <c r="L3" s="974">
        <f>乳量・価格!G14</f>
        <v>283000</v>
      </c>
      <c r="M3" s="974">
        <f>K3*L3</f>
        <v>0</v>
      </c>
      <c r="N3" s="975">
        <f>IF($M$11=0,0,M3/$M$11)</f>
        <v>0</v>
      </c>
    </row>
    <row r="4" spans="2:14" ht="24" customHeight="1">
      <c r="B4" s="970" t="s">
        <v>356</v>
      </c>
      <c r="C4" s="971">
        <v>0.45</v>
      </c>
      <c r="D4" s="972">
        <v>0.125</v>
      </c>
      <c r="E4" s="971">
        <v>0.7</v>
      </c>
      <c r="F4" s="960"/>
      <c r="G4" s="973"/>
      <c r="I4" s="78" t="s">
        <v>18</v>
      </c>
      <c r="J4" s="976" t="s">
        <v>13</v>
      </c>
      <c r="K4" s="351">
        <v>0</v>
      </c>
      <c r="L4" s="977">
        <f>乳量・価格!G13</f>
        <v>505000</v>
      </c>
      <c r="M4" s="977">
        <f t="shared" ref="M4:M10" si="0">K4*L4</f>
        <v>0</v>
      </c>
      <c r="N4" s="978">
        <f t="shared" ref="N4:N11" si="1">IF($M$11=0,0,M4/$M$11)</f>
        <v>0</v>
      </c>
    </row>
    <row r="5" spans="2:14" ht="24" customHeight="1">
      <c r="B5" s="970" t="s">
        <v>357</v>
      </c>
      <c r="C5" s="971">
        <v>0.35</v>
      </c>
      <c r="D5" s="972">
        <v>0.125</v>
      </c>
      <c r="E5" s="971">
        <v>0.5</v>
      </c>
      <c r="F5" s="960"/>
      <c r="G5" s="973"/>
      <c r="I5" s="78"/>
      <c r="J5" s="976" t="s">
        <v>378</v>
      </c>
      <c r="K5" s="351">
        <f>入力⑧乳牛増殖計画!G79</f>
        <v>0</v>
      </c>
      <c r="L5" s="977">
        <f>乳量・価格!G12</f>
        <v>212000</v>
      </c>
      <c r="M5" s="977">
        <f t="shared" si="0"/>
        <v>0</v>
      </c>
      <c r="N5" s="978">
        <f t="shared" si="1"/>
        <v>0</v>
      </c>
    </row>
    <row r="6" spans="2:14" ht="24" customHeight="1">
      <c r="B6" s="970" t="s">
        <v>358</v>
      </c>
      <c r="C6" s="971">
        <v>0.25</v>
      </c>
      <c r="D6" s="972">
        <v>0.09</v>
      </c>
      <c r="E6" s="971">
        <v>0.4</v>
      </c>
      <c r="F6" s="960"/>
      <c r="G6" s="973"/>
      <c r="I6" s="78"/>
      <c r="J6" s="976" t="s">
        <v>379</v>
      </c>
      <c r="K6" s="351">
        <f>入力⑧乳牛増殖計画!G73</f>
        <v>1</v>
      </c>
      <c r="L6" s="977">
        <f>乳量・価格!G8</f>
        <v>51360</v>
      </c>
      <c r="M6" s="977">
        <f t="shared" si="0"/>
        <v>51360</v>
      </c>
      <c r="N6" s="978">
        <f t="shared" si="1"/>
        <v>1</v>
      </c>
    </row>
    <row r="7" spans="2:14" ht="24" customHeight="1">
      <c r="B7" s="970" t="s">
        <v>359</v>
      </c>
      <c r="C7" s="971">
        <v>0.05</v>
      </c>
      <c r="D7" s="972">
        <v>0.09</v>
      </c>
      <c r="E7" s="971">
        <v>0.35</v>
      </c>
      <c r="F7" s="960"/>
      <c r="G7" s="973"/>
      <c r="I7" s="1462" t="s">
        <v>381</v>
      </c>
      <c r="J7" s="1115"/>
      <c r="K7" s="351">
        <f>肉牛増殖計画!G50+肉牛増殖計画!G51+肉牛増殖計画!G52+肉牛増殖計画!G53+肉牛増殖計画!G54+肉牛増殖計画!G55+肉牛増殖計画!G56</f>
        <v>0</v>
      </c>
      <c r="L7" s="977">
        <f>乳量・価格!G21</f>
        <v>453100</v>
      </c>
      <c r="M7" s="977">
        <f t="shared" si="0"/>
        <v>0</v>
      </c>
      <c r="N7" s="978">
        <f t="shared" si="1"/>
        <v>0</v>
      </c>
    </row>
    <row r="8" spans="2:14" ht="24" customHeight="1">
      <c r="B8" s="970" t="s">
        <v>365</v>
      </c>
      <c r="C8" s="971">
        <v>0.3</v>
      </c>
      <c r="D8" s="972">
        <v>0.6</v>
      </c>
      <c r="E8" s="971">
        <v>0.8</v>
      </c>
      <c r="F8" s="960"/>
      <c r="G8" s="973"/>
      <c r="I8" s="78" t="s">
        <v>382</v>
      </c>
      <c r="J8" s="976" t="s">
        <v>13</v>
      </c>
      <c r="K8" s="351">
        <v>0</v>
      </c>
      <c r="L8" s="977">
        <f>乳量・価格!G21</f>
        <v>453100</v>
      </c>
      <c r="M8" s="977">
        <f t="shared" si="0"/>
        <v>0</v>
      </c>
      <c r="N8" s="978">
        <f t="shared" si="1"/>
        <v>0</v>
      </c>
    </row>
    <row r="9" spans="2:14" ht="24" customHeight="1">
      <c r="B9" s="970" t="s">
        <v>366</v>
      </c>
      <c r="C9" s="971">
        <v>0.2</v>
      </c>
      <c r="D9" s="972">
        <v>0.2</v>
      </c>
      <c r="E9" s="971">
        <v>0.35</v>
      </c>
      <c r="F9" s="960"/>
      <c r="G9" s="973"/>
      <c r="I9" s="78"/>
      <c r="J9" s="976" t="s">
        <v>378</v>
      </c>
      <c r="K9" s="351">
        <f>肉牛増殖計画!G91</f>
        <v>0</v>
      </c>
      <c r="L9" s="977">
        <f>(乳量・価格!G19+乳量・価格!G20)/2</f>
        <v>696750</v>
      </c>
      <c r="M9" s="977">
        <f t="shared" si="0"/>
        <v>0</v>
      </c>
      <c r="N9" s="978">
        <f t="shared" si="1"/>
        <v>0</v>
      </c>
    </row>
    <row r="10" spans="2:14" ht="24" customHeight="1">
      <c r="B10" s="970" t="s">
        <v>367</v>
      </c>
      <c r="C10" s="971">
        <v>0.25</v>
      </c>
      <c r="D10" s="972">
        <v>0.3</v>
      </c>
      <c r="E10" s="971">
        <v>0.6</v>
      </c>
      <c r="F10" s="960"/>
      <c r="G10" s="973"/>
      <c r="I10" s="78"/>
      <c r="J10" s="976" t="s">
        <v>379</v>
      </c>
      <c r="K10" s="351">
        <f>肉牛増殖計画!G85</f>
        <v>0</v>
      </c>
      <c r="L10" s="977">
        <f>(乳量・価格!G17+乳量・価格!G18)/2</f>
        <v>351614</v>
      </c>
      <c r="M10" s="977">
        <f t="shared" si="0"/>
        <v>0</v>
      </c>
      <c r="N10" s="978">
        <f t="shared" si="1"/>
        <v>0</v>
      </c>
    </row>
    <row r="11" spans="2:14" ht="24" customHeight="1" thickBot="1">
      <c r="B11" s="970" t="s">
        <v>373</v>
      </c>
      <c r="C11" s="971"/>
      <c r="D11" s="972"/>
      <c r="E11" s="971"/>
      <c r="F11" s="960"/>
      <c r="G11" s="973"/>
      <c r="I11" s="1463" t="s">
        <v>46</v>
      </c>
      <c r="J11" s="1464"/>
      <c r="K11" s="360">
        <f>SUM(K3:K10)</f>
        <v>1</v>
      </c>
      <c r="L11" s="979"/>
      <c r="M11" s="979">
        <f>SUM(M3:M10)</f>
        <v>51360</v>
      </c>
      <c r="N11" s="980">
        <f t="shared" si="1"/>
        <v>1</v>
      </c>
    </row>
    <row r="12" spans="2:14" ht="24" customHeight="1">
      <c r="B12" s="970" t="s">
        <v>374</v>
      </c>
      <c r="C12" s="971"/>
      <c r="D12" s="972"/>
      <c r="E12" s="971"/>
      <c r="F12" s="960"/>
      <c r="G12" s="973"/>
    </row>
    <row r="13" spans="2:14" ht="24" customHeight="1">
      <c r="B13" s="970" t="s">
        <v>375</v>
      </c>
      <c r="C13" s="971"/>
      <c r="D13" s="972"/>
      <c r="E13" s="971"/>
      <c r="F13" s="960"/>
      <c r="G13" s="973"/>
    </row>
    <row r="14" spans="2:14" ht="24" customHeight="1">
      <c r="B14" s="970" t="s">
        <v>388</v>
      </c>
      <c r="C14" s="981"/>
      <c r="D14" s="982"/>
      <c r="E14" s="981"/>
      <c r="F14" s="960">
        <v>0.65</v>
      </c>
      <c r="G14" s="973">
        <v>0.98</v>
      </c>
    </row>
    <row r="15" spans="2:14" ht="24" customHeight="1" thickBot="1">
      <c r="B15" s="983" t="s">
        <v>342</v>
      </c>
      <c r="C15" s="984"/>
      <c r="D15" s="985"/>
      <c r="E15" s="984"/>
      <c r="F15" s="360">
        <f>1-F14</f>
        <v>0.35</v>
      </c>
      <c r="G15" s="986">
        <f>1-G14</f>
        <v>2.0000000000000018E-2</v>
      </c>
    </row>
    <row r="17" spans="1:1">
      <c r="A17" s="987" t="s">
        <v>368</v>
      </c>
    </row>
    <row r="18" spans="1:1">
      <c r="A18" s="964" t="s">
        <v>369</v>
      </c>
    </row>
    <row r="19" spans="1:1">
      <c r="A19" s="988" t="s">
        <v>370</v>
      </c>
    </row>
    <row r="20" spans="1:1">
      <c r="A20" s="988" t="s">
        <v>371</v>
      </c>
    </row>
    <row r="21" spans="1:1">
      <c r="A21" s="988" t="s">
        <v>372</v>
      </c>
    </row>
  </sheetData>
  <mergeCells count="4">
    <mergeCell ref="I3:J3"/>
    <mergeCell ref="I7:J7"/>
    <mergeCell ref="I11:J11"/>
    <mergeCell ref="I2:J2"/>
  </mergeCells>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dimension ref="A2:R43"/>
  <sheetViews>
    <sheetView topLeftCell="A13" workbookViewId="0">
      <selection activeCell="Q42" sqref="Q42"/>
    </sheetView>
  </sheetViews>
  <sheetFormatPr defaultRowHeight="13.5"/>
  <cols>
    <col min="1" max="1" width="5.375" customWidth="1"/>
    <col min="2" max="2" width="28.75" customWidth="1"/>
    <col min="4" max="4" width="12.75" style="39" bestFit="1" customWidth="1"/>
    <col min="5" max="16" width="12.75" style="39" customWidth="1"/>
    <col min="18" max="18" width="12.125" customWidth="1"/>
    <col min="268" max="268" width="5.375" customWidth="1"/>
    <col min="269" max="269" width="28.75" customWidth="1"/>
    <col min="270" max="270" width="10.875" bestFit="1" customWidth="1"/>
    <col min="272" max="272" width="99" customWidth="1"/>
    <col min="274" max="274" width="12.125" customWidth="1"/>
    <col min="524" max="524" width="5.375" customWidth="1"/>
    <col min="525" max="525" width="28.75" customWidth="1"/>
    <col min="526" max="526" width="10.875" bestFit="1" customWidth="1"/>
    <col min="528" max="528" width="99" customWidth="1"/>
    <col min="530" max="530" width="12.125" customWidth="1"/>
    <col min="780" max="780" width="5.375" customWidth="1"/>
    <col min="781" max="781" width="28.75" customWidth="1"/>
    <col min="782" max="782" width="10.875" bestFit="1" customWidth="1"/>
    <col min="784" max="784" width="99" customWidth="1"/>
    <col min="786" max="786" width="12.125" customWidth="1"/>
    <col min="1036" max="1036" width="5.375" customWidth="1"/>
    <col min="1037" max="1037" width="28.75" customWidth="1"/>
    <col min="1038" max="1038" width="10.875" bestFit="1" customWidth="1"/>
    <col min="1040" max="1040" width="99" customWidth="1"/>
    <col min="1042" max="1042" width="12.125" customWidth="1"/>
    <col min="1292" max="1292" width="5.375" customWidth="1"/>
    <col min="1293" max="1293" width="28.75" customWidth="1"/>
    <col min="1294" max="1294" width="10.875" bestFit="1" customWidth="1"/>
    <col min="1296" max="1296" width="99" customWidth="1"/>
    <col min="1298" max="1298" width="12.125" customWidth="1"/>
    <col min="1548" max="1548" width="5.375" customWidth="1"/>
    <col min="1549" max="1549" width="28.75" customWidth="1"/>
    <col min="1550" max="1550" width="10.875" bestFit="1" customWidth="1"/>
    <col min="1552" max="1552" width="99" customWidth="1"/>
    <col min="1554" max="1554" width="12.125" customWidth="1"/>
    <col min="1804" max="1804" width="5.375" customWidth="1"/>
    <col min="1805" max="1805" width="28.75" customWidth="1"/>
    <col min="1806" max="1806" width="10.875" bestFit="1" customWidth="1"/>
    <col min="1808" max="1808" width="99" customWidth="1"/>
    <col min="1810" max="1810" width="12.125" customWidth="1"/>
    <col min="2060" max="2060" width="5.375" customWidth="1"/>
    <col min="2061" max="2061" width="28.75" customWidth="1"/>
    <col min="2062" max="2062" width="10.875" bestFit="1" customWidth="1"/>
    <col min="2064" max="2064" width="99" customWidth="1"/>
    <col min="2066" max="2066" width="12.125" customWidth="1"/>
    <col min="2316" max="2316" width="5.375" customWidth="1"/>
    <col min="2317" max="2317" width="28.75" customWidth="1"/>
    <col min="2318" max="2318" width="10.875" bestFit="1" customWidth="1"/>
    <col min="2320" max="2320" width="99" customWidth="1"/>
    <col min="2322" max="2322" width="12.125" customWidth="1"/>
    <col min="2572" max="2572" width="5.375" customWidth="1"/>
    <col min="2573" max="2573" width="28.75" customWidth="1"/>
    <col min="2574" max="2574" width="10.875" bestFit="1" customWidth="1"/>
    <col min="2576" max="2576" width="99" customWidth="1"/>
    <col min="2578" max="2578" width="12.125" customWidth="1"/>
    <col min="2828" max="2828" width="5.375" customWidth="1"/>
    <col min="2829" max="2829" width="28.75" customWidth="1"/>
    <col min="2830" max="2830" width="10.875" bestFit="1" customWidth="1"/>
    <col min="2832" max="2832" width="99" customWidth="1"/>
    <col min="2834" max="2834" width="12.125" customWidth="1"/>
    <col min="3084" max="3084" width="5.375" customWidth="1"/>
    <col min="3085" max="3085" width="28.75" customWidth="1"/>
    <col min="3086" max="3086" width="10.875" bestFit="1" customWidth="1"/>
    <col min="3088" max="3088" width="99" customWidth="1"/>
    <col min="3090" max="3090" width="12.125" customWidth="1"/>
    <col min="3340" max="3340" width="5.375" customWidth="1"/>
    <col min="3341" max="3341" width="28.75" customWidth="1"/>
    <col min="3342" max="3342" width="10.875" bestFit="1" customWidth="1"/>
    <col min="3344" max="3344" width="99" customWidth="1"/>
    <col min="3346" max="3346" width="12.125" customWidth="1"/>
    <col min="3596" max="3596" width="5.375" customWidth="1"/>
    <col min="3597" max="3597" width="28.75" customWidth="1"/>
    <col min="3598" max="3598" width="10.875" bestFit="1" customWidth="1"/>
    <col min="3600" max="3600" width="99" customWidth="1"/>
    <col min="3602" max="3602" width="12.125" customWidth="1"/>
    <col min="3852" max="3852" width="5.375" customWidth="1"/>
    <col min="3853" max="3853" width="28.75" customWidth="1"/>
    <col min="3854" max="3854" width="10.875" bestFit="1" customWidth="1"/>
    <col min="3856" max="3856" width="99" customWidth="1"/>
    <col min="3858" max="3858" width="12.125" customWidth="1"/>
    <col min="4108" max="4108" width="5.375" customWidth="1"/>
    <col min="4109" max="4109" width="28.75" customWidth="1"/>
    <col min="4110" max="4110" width="10.875" bestFit="1" customWidth="1"/>
    <col min="4112" max="4112" width="99" customWidth="1"/>
    <col min="4114" max="4114" width="12.125" customWidth="1"/>
    <col min="4364" max="4364" width="5.375" customWidth="1"/>
    <col min="4365" max="4365" width="28.75" customWidth="1"/>
    <col min="4366" max="4366" width="10.875" bestFit="1" customWidth="1"/>
    <col min="4368" max="4368" width="99" customWidth="1"/>
    <col min="4370" max="4370" width="12.125" customWidth="1"/>
    <col min="4620" max="4620" width="5.375" customWidth="1"/>
    <col min="4621" max="4621" width="28.75" customWidth="1"/>
    <col min="4622" max="4622" width="10.875" bestFit="1" customWidth="1"/>
    <col min="4624" max="4624" width="99" customWidth="1"/>
    <col min="4626" max="4626" width="12.125" customWidth="1"/>
    <col min="4876" max="4876" width="5.375" customWidth="1"/>
    <col min="4877" max="4877" width="28.75" customWidth="1"/>
    <col min="4878" max="4878" width="10.875" bestFit="1" customWidth="1"/>
    <col min="4880" max="4880" width="99" customWidth="1"/>
    <col min="4882" max="4882" width="12.125" customWidth="1"/>
    <col min="5132" max="5132" width="5.375" customWidth="1"/>
    <col min="5133" max="5133" width="28.75" customWidth="1"/>
    <col min="5134" max="5134" width="10.875" bestFit="1" customWidth="1"/>
    <col min="5136" max="5136" width="99" customWidth="1"/>
    <col min="5138" max="5138" width="12.125" customWidth="1"/>
    <col min="5388" max="5388" width="5.375" customWidth="1"/>
    <col min="5389" max="5389" width="28.75" customWidth="1"/>
    <col min="5390" max="5390" width="10.875" bestFit="1" customWidth="1"/>
    <col min="5392" max="5392" width="99" customWidth="1"/>
    <col min="5394" max="5394" width="12.125" customWidth="1"/>
    <col min="5644" max="5644" width="5.375" customWidth="1"/>
    <col min="5645" max="5645" width="28.75" customWidth="1"/>
    <col min="5646" max="5646" width="10.875" bestFit="1" customWidth="1"/>
    <col min="5648" max="5648" width="99" customWidth="1"/>
    <col min="5650" max="5650" width="12.125" customWidth="1"/>
    <col min="5900" max="5900" width="5.375" customWidth="1"/>
    <col min="5901" max="5901" width="28.75" customWidth="1"/>
    <col min="5902" max="5902" width="10.875" bestFit="1" customWidth="1"/>
    <col min="5904" max="5904" width="99" customWidth="1"/>
    <col min="5906" max="5906" width="12.125" customWidth="1"/>
    <col min="6156" max="6156" width="5.375" customWidth="1"/>
    <col min="6157" max="6157" width="28.75" customWidth="1"/>
    <col min="6158" max="6158" width="10.875" bestFit="1" customWidth="1"/>
    <col min="6160" max="6160" width="99" customWidth="1"/>
    <col min="6162" max="6162" width="12.125" customWidth="1"/>
    <col min="6412" max="6412" width="5.375" customWidth="1"/>
    <col min="6413" max="6413" width="28.75" customWidth="1"/>
    <col min="6414" max="6414" width="10.875" bestFit="1" customWidth="1"/>
    <col min="6416" max="6416" width="99" customWidth="1"/>
    <col min="6418" max="6418" width="12.125" customWidth="1"/>
    <col min="6668" max="6668" width="5.375" customWidth="1"/>
    <col min="6669" max="6669" width="28.75" customWidth="1"/>
    <col min="6670" max="6670" width="10.875" bestFit="1" customWidth="1"/>
    <col min="6672" max="6672" width="99" customWidth="1"/>
    <col min="6674" max="6674" width="12.125" customWidth="1"/>
    <col min="6924" max="6924" width="5.375" customWidth="1"/>
    <col min="6925" max="6925" width="28.75" customWidth="1"/>
    <col min="6926" max="6926" width="10.875" bestFit="1" customWidth="1"/>
    <col min="6928" max="6928" width="99" customWidth="1"/>
    <col min="6930" max="6930" width="12.125" customWidth="1"/>
    <col min="7180" max="7180" width="5.375" customWidth="1"/>
    <col min="7181" max="7181" width="28.75" customWidth="1"/>
    <col min="7182" max="7182" width="10.875" bestFit="1" customWidth="1"/>
    <col min="7184" max="7184" width="99" customWidth="1"/>
    <col min="7186" max="7186" width="12.125" customWidth="1"/>
    <col min="7436" max="7436" width="5.375" customWidth="1"/>
    <col min="7437" max="7437" width="28.75" customWidth="1"/>
    <col min="7438" max="7438" width="10.875" bestFit="1" customWidth="1"/>
    <col min="7440" max="7440" width="99" customWidth="1"/>
    <col min="7442" max="7442" width="12.125" customWidth="1"/>
    <col min="7692" max="7692" width="5.375" customWidth="1"/>
    <col min="7693" max="7693" width="28.75" customWidth="1"/>
    <col min="7694" max="7694" width="10.875" bestFit="1" customWidth="1"/>
    <col min="7696" max="7696" width="99" customWidth="1"/>
    <col min="7698" max="7698" width="12.125" customWidth="1"/>
    <col min="7948" max="7948" width="5.375" customWidth="1"/>
    <col min="7949" max="7949" width="28.75" customWidth="1"/>
    <col min="7950" max="7950" width="10.875" bestFit="1" customWidth="1"/>
    <col min="7952" max="7952" width="99" customWidth="1"/>
    <col min="7954" max="7954" width="12.125" customWidth="1"/>
    <col min="8204" max="8204" width="5.375" customWidth="1"/>
    <col min="8205" max="8205" width="28.75" customWidth="1"/>
    <col min="8206" max="8206" width="10.875" bestFit="1" customWidth="1"/>
    <col min="8208" max="8208" width="99" customWidth="1"/>
    <col min="8210" max="8210" width="12.125" customWidth="1"/>
    <col min="8460" max="8460" width="5.375" customWidth="1"/>
    <col min="8461" max="8461" width="28.75" customWidth="1"/>
    <col min="8462" max="8462" width="10.875" bestFit="1" customWidth="1"/>
    <col min="8464" max="8464" width="99" customWidth="1"/>
    <col min="8466" max="8466" width="12.125" customWidth="1"/>
    <col min="8716" max="8716" width="5.375" customWidth="1"/>
    <col min="8717" max="8717" width="28.75" customWidth="1"/>
    <col min="8718" max="8718" width="10.875" bestFit="1" customWidth="1"/>
    <col min="8720" max="8720" width="99" customWidth="1"/>
    <col min="8722" max="8722" width="12.125" customWidth="1"/>
    <col min="8972" max="8972" width="5.375" customWidth="1"/>
    <col min="8973" max="8973" width="28.75" customWidth="1"/>
    <col min="8974" max="8974" width="10.875" bestFit="1" customWidth="1"/>
    <col min="8976" max="8976" width="99" customWidth="1"/>
    <col min="8978" max="8978" width="12.125" customWidth="1"/>
    <col min="9228" max="9228" width="5.375" customWidth="1"/>
    <col min="9229" max="9229" width="28.75" customWidth="1"/>
    <col min="9230" max="9230" width="10.875" bestFit="1" customWidth="1"/>
    <col min="9232" max="9232" width="99" customWidth="1"/>
    <col min="9234" max="9234" width="12.125" customWidth="1"/>
    <col min="9484" max="9484" width="5.375" customWidth="1"/>
    <col min="9485" max="9485" width="28.75" customWidth="1"/>
    <col min="9486" max="9486" width="10.875" bestFit="1" customWidth="1"/>
    <col min="9488" max="9488" width="99" customWidth="1"/>
    <col min="9490" max="9490" width="12.125" customWidth="1"/>
    <col min="9740" max="9740" width="5.375" customWidth="1"/>
    <col min="9741" max="9741" width="28.75" customWidth="1"/>
    <col min="9742" max="9742" width="10.875" bestFit="1" customWidth="1"/>
    <col min="9744" max="9744" width="99" customWidth="1"/>
    <col min="9746" max="9746" width="12.125" customWidth="1"/>
    <col min="9996" max="9996" width="5.375" customWidth="1"/>
    <col min="9997" max="9997" width="28.75" customWidth="1"/>
    <col min="9998" max="9998" width="10.875" bestFit="1" customWidth="1"/>
    <col min="10000" max="10000" width="99" customWidth="1"/>
    <col min="10002" max="10002" width="12.125" customWidth="1"/>
    <col min="10252" max="10252" width="5.375" customWidth="1"/>
    <col min="10253" max="10253" width="28.75" customWidth="1"/>
    <col min="10254" max="10254" width="10.875" bestFit="1" customWidth="1"/>
    <col min="10256" max="10256" width="99" customWidth="1"/>
    <col min="10258" max="10258" width="12.125" customWidth="1"/>
    <col min="10508" max="10508" width="5.375" customWidth="1"/>
    <col min="10509" max="10509" width="28.75" customWidth="1"/>
    <col min="10510" max="10510" width="10.875" bestFit="1" customWidth="1"/>
    <col min="10512" max="10512" width="99" customWidth="1"/>
    <col min="10514" max="10514" width="12.125" customWidth="1"/>
    <col min="10764" max="10764" width="5.375" customWidth="1"/>
    <col min="10765" max="10765" width="28.75" customWidth="1"/>
    <col min="10766" max="10766" width="10.875" bestFit="1" customWidth="1"/>
    <col min="10768" max="10768" width="99" customWidth="1"/>
    <col min="10770" max="10770" width="12.125" customWidth="1"/>
    <col min="11020" max="11020" width="5.375" customWidth="1"/>
    <col min="11021" max="11021" width="28.75" customWidth="1"/>
    <col min="11022" max="11022" width="10.875" bestFit="1" customWidth="1"/>
    <col min="11024" max="11024" width="99" customWidth="1"/>
    <col min="11026" max="11026" width="12.125" customWidth="1"/>
    <col min="11276" max="11276" width="5.375" customWidth="1"/>
    <col min="11277" max="11277" width="28.75" customWidth="1"/>
    <col min="11278" max="11278" width="10.875" bestFit="1" customWidth="1"/>
    <col min="11280" max="11280" width="99" customWidth="1"/>
    <col min="11282" max="11282" width="12.125" customWidth="1"/>
    <col min="11532" max="11532" width="5.375" customWidth="1"/>
    <col min="11533" max="11533" width="28.75" customWidth="1"/>
    <col min="11534" max="11534" width="10.875" bestFit="1" customWidth="1"/>
    <col min="11536" max="11536" width="99" customWidth="1"/>
    <col min="11538" max="11538" width="12.125" customWidth="1"/>
    <col min="11788" max="11788" width="5.375" customWidth="1"/>
    <col min="11789" max="11789" width="28.75" customWidth="1"/>
    <col min="11790" max="11790" width="10.875" bestFit="1" customWidth="1"/>
    <col min="11792" max="11792" width="99" customWidth="1"/>
    <col min="11794" max="11794" width="12.125" customWidth="1"/>
    <col min="12044" max="12044" width="5.375" customWidth="1"/>
    <col min="12045" max="12045" width="28.75" customWidth="1"/>
    <col min="12046" max="12046" width="10.875" bestFit="1" customWidth="1"/>
    <col min="12048" max="12048" width="99" customWidth="1"/>
    <col min="12050" max="12050" width="12.125" customWidth="1"/>
    <col min="12300" max="12300" width="5.375" customWidth="1"/>
    <col min="12301" max="12301" width="28.75" customWidth="1"/>
    <col min="12302" max="12302" width="10.875" bestFit="1" customWidth="1"/>
    <col min="12304" max="12304" width="99" customWidth="1"/>
    <col min="12306" max="12306" width="12.125" customWidth="1"/>
    <col min="12556" max="12556" width="5.375" customWidth="1"/>
    <col min="12557" max="12557" width="28.75" customWidth="1"/>
    <col min="12558" max="12558" width="10.875" bestFit="1" customWidth="1"/>
    <col min="12560" max="12560" width="99" customWidth="1"/>
    <col min="12562" max="12562" width="12.125" customWidth="1"/>
    <col min="12812" max="12812" width="5.375" customWidth="1"/>
    <col min="12813" max="12813" width="28.75" customWidth="1"/>
    <col min="12814" max="12814" width="10.875" bestFit="1" customWidth="1"/>
    <col min="12816" max="12816" width="99" customWidth="1"/>
    <col min="12818" max="12818" width="12.125" customWidth="1"/>
    <col min="13068" max="13068" width="5.375" customWidth="1"/>
    <col min="13069" max="13069" width="28.75" customWidth="1"/>
    <col min="13070" max="13070" width="10.875" bestFit="1" customWidth="1"/>
    <col min="13072" max="13072" width="99" customWidth="1"/>
    <col min="13074" max="13074" width="12.125" customWidth="1"/>
    <col min="13324" max="13324" width="5.375" customWidth="1"/>
    <col min="13325" max="13325" width="28.75" customWidth="1"/>
    <col min="13326" max="13326" width="10.875" bestFit="1" customWidth="1"/>
    <col min="13328" max="13328" width="99" customWidth="1"/>
    <col min="13330" max="13330" width="12.125" customWidth="1"/>
    <col min="13580" max="13580" width="5.375" customWidth="1"/>
    <col min="13581" max="13581" width="28.75" customWidth="1"/>
    <col min="13582" max="13582" width="10.875" bestFit="1" customWidth="1"/>
    <col min="13584" max="13584" width="99" customWidth="1"/>
    <col min="13586" max="13586" width="12.125" customWidth="1"/>
    <col min="13836" max="13836" width="5.375" customWidth="1"/>
    <col min="13837" max="13837" width="28.75" customWidth="1"/>
    <col min="13838" max="13838" width="10.875" bestFit="1" customWidth="1"/>
    <col min="13840" max="13840" width="99" customWidth="1"/>
    <col min="13842" max="13842" width="12.125" customWidth="1"/>
    <col min="14092" max="14092" width="5.375" customWidth="1"/>
    <col min="14093" max="14093" width="28.75" customWidth="1"/>
    <col min="14094" max="14094" width="10.875" bestFit="1" customWidth="1"/>
    <col min="14096" max="14096" width="99" customWidth="1"/>
    <col min="14098" max="14098" width="12.125" customWidth="1"/>
    <col min="14348" max="14348" width="5.375" customWidth="1"/>
    <col min="14349" max="14349" width="28.75" customWidth="1"/>
    <col min="14350" max="14350" width="10.875" bestFit="1" customWidth="1"/>
    <col min="14352" max="14352" width="99" customWidth="1"/>
    <col min="14354" max="14354" width="12.125" customWidth="1"/>
    <col min="14604" max="14604" width="5.375" customWidth="1"/>
    <col min="14605" max="14605" width="28.75" customWidth="1"/>
    <col min="14606" max="14606" width="10.875" bestFit="1" customWidth="1"/>
    <col min="14608" max="14608" width="99" customWidth="1"/>
    <col min="14610" max="14610" width="12.125" customWidth="1"/>
    <col min="14860" max="14860" width="5.375" customWidth="1"/>
    <col min="14861" max="14861" width="28.75" customWidth="1"/>
    <col min="14862" max="14862" width="10.875" bestFit="1" customWidth="1"/>
    <col min="14864" max="14864" width="99" customWidth="1"/>
    <col min="14866" max="14866" width="12.125" customWidth="1"/>
    <col min="15116" max="15116" width="5.375" customWidth="1"/>
    <col min="15117" max="15117" width="28.75" customWidth="1"/>
    <col min="15118" max="15118" width="10.875" bestFit="1" customWidth="1"/>
    <col min="15120" max="15120" width="99" customWidth="1"/>
    <col min="15122" max="15122" width="12.125" customWidth="1"/>
    <col min="15372" max="15372" width="5.375" customWidth="1"/>
    <col min="15373" max="15373" width="28.75" customWidth="1"/>
    <col min="15374" max="15374" width="10.875" bestFit="1" customWidth="1"/>
    <col min="15376" max="15376" width="99" customWidth="1"/>
    <col min="15378" max="15378" width="12.125" customWidth="1"/>
    <col min="15628" max="15628" width="5.375" customWidth="1"/>
    <col min="15629" max="15629" width="28.75" customWidth="1"/>
    <col min="15630" max="15630" width="10.875" bestFit="1" customWidth="1"/>
    <col min="15632" max="15632" width="99" customWidth="1"/>
    <col min="15634" max="15634" width="12.125" customWidth="1"/>
    <col min="15884" max="15884" width="5.375" customWidth="1"/>
    <col min="15885" max="15885" width="28.75" customWidth="1"/>
    <col min="15886" max="15886" width="10.875" bestFit="1" customWidth="1"/>
    <col min="15888" max="15888" width="99" customWidth="1"/>
    <col min="15890" max="15890" width="12.125" customWidth="1"/>
    <col min="16140" max="16140" width="5.375" customWidth="1"/>
    <col min="16141" max="16141" width="28.75" customWidth="1"/>
    <col min="16142" max="16142" width="10.875" bestFit="1" customWidth="1"/>
    <col min="16144" max="16144" width="99" customWidth="1"/>
    <col min="16146" max="16146" width="12.125" customWidth="1"/>
  </cols>
  <sheetData>
    <row r="2" spans="1:16">
      <c r="A2" t="s">
        <v>49</v>
      </c>
    </row>
    <row r="3" spans="1:16">
      <c r="A3" s="34" t="s">
        <v>50</v>
      </c>
      <c r="B3" s="35" t="s">
        <v>51</v>
      </c>
      <c r="C3" s="34" t="s">
        <v>52</v>
      </c>
      <c r="D3" s="36">
        <f>入力⑧乳牛増殖計画!G4</f>
        <v>0</v>
      </c>
      <c r="E3" s="36">
        <f>入力⑧乳牛増殖計画!H4</f>
        <v>1</v>
      </c>
      <c r="F3" s="36">
        <f>入力⑧乳牛増殖計画!I4</f>
        <v>2</v>
      </c>
      <c r="G3" s="36">
        <f>入力⑧乳牛増殖計画!J4</f>
        <v>3</v>
      </c>
      <c r="H3" s="36">
        <f>入力⑧乳牛増殖計画!K4</f>
        <v>4</v>
      </c>
      <c r="I3" s="36">
        <f>入力⑧乳牛増殖計画!L4</f>
        <v>5</v>
      </c>
      <c r="J3" s="36">
        <f>入力⑧乳牛増殖計画!M4</f>
        <v>6</v>
      </c>
      <c r="K3" s="36">
        <f>入力⑧乳牛増殖計画!N4</f>
        <v>7</v>
      </c>
      <c r="L3" s="36">
        <f>入力⑧乳牛増殖計画!O4</f>
        <v>8</v>
      </c>
      <c r="M3" s="37">
        <f>入力⑧乳牛増殖計画!P4</f>
        <v>9</v>
      </c>
      <c r="N3" s="37">
        <f>入力⑧乳牛増殖計画!Q4</f>
        <v>10</v>
      </c>
      <c r="O3" s="37">
        <f>入力⑧乳牛増殖計画!R4</f>
        <v>11</v>
      </c>
      <c r="P3" s="37">
        <f>入力⑧乳牛増殖計画!S4</f>
        <v>12</v>
      </c>
    </row>
    <row r="4" spans="1:16">
      <c r="A4" s="20">
        <v>1</v>
      </c>
      <c r="B4" s="21" t="s">
        <v>53</v>
      </c>
      <c r="C4" s="22" t="s">
        <v>54</v>
      </c>
      <c r="D4" s="40">
        <f>入力⑧乳牛増殖計画!G19</f>
        <v>0</v>
      </c>
      <c r="E4" s="40">
        <f>入力⑧乳牛増殖計画!H19</f>
        <v>0</v>
      </c>
      <c r="F4" s="40">
        <f>入力⑧乳牛増殖計画!I19</f>
        <v>-1</v>
      </c>
      <c r="G4" s="40">
        <f>入力⑧乳牛増殖計画!J19</f>
        <v>-2</v>
      </c>
      <c r="H4" s="40">
        <f>入力⑧乳牛増殖計画!K19</f>
        <v>-3</v>
      </c>
      <c r="I4" s="40">
        <f>入力⑧乳牛増殖計画!L19</f>
        <v>-4</v>
      </c>
      <c r="J4" s="40">
        <f>入力⑧乳牛増殖計画!M19</f>
        <v>-5</v>
      </c>
      <c r="K4" s="40">
        <f>入力⑧乳牛増殖計画!N19</f>
        <v>-6</v>
      </c>
      <c r="L4" s="40">
        <f>入力⑧乳牛増殖計画!O19</f>
        <v>-7</v>
      </c>
      <c r="M4" s="40">
        <f>入力⑧乳牛増殖計画!P19</f>
        <v>-8</v>
      </c>
      <c r="N4" s="40">
        <f>入力⑧乳牛増殖計画!Q19</f>
        <v>-9</v>
      </c>
      <c r="O4" s="40">
        <f>入力⑧乳牛増殖計画!R19</f>
        <v>-10</v>
      </c>
      <c r="P4" s="40">
        <f>入力⑧乳牛増殖計画!S19</f>
        <v>-11</v>
      </c>
    </row>
    <row r="5" spans="1:16">
      <c r="A5" s="23">
        <v>2</v>
      </c>
      <c r="B5" s="24" t="s">
        <v>55</v>
      </c>
      <c r="C5" s="22" t="s">
        <v>54</v>
      </c>
      <c r="D5" s="41">
        <f>入力⑧乳牛増殖計画!G64</f>
        <v>0</v>
      </c>
      <c r="E5" s="41">
        <f>入力⑧乳牛増殖計画!H64</f>
        <v>-1</v>
      </c>
      <c r="F5" s="41">
        <f>入力⑧乳牛増殖計画!I64</f>
        <v>-2</v>
      </c>
      <c r="G5" s="41">
        <f>入力⑧乳牛増殖計画!J64</f>
        <v>-3</v>
      </c>
      <c r="H5" s="41">
        <f>入力⑧乳牛増殖計画!K64</f>
        <v>-4</v>
      </c>
      <c r="I5" s="41">
        <f>入力⑧乳牛増殖計画!L64</f>
        <v>-5</v>
      </c>
      <c r="J5" s="41">
        <f>入力⑧乳牛増殖計画!M64</f>
        <v>-6</v>
      </c>
      <c r="K5" s="41">
        <f>入力⑧乳牛増殖計画!N64</f>
        <v>-7</v>
      </c>
      <c r="L5" s="41">
        <f>入力⑧乳牛増殖計画!O64</f>
        <v>-8</v>
      </c>
      <c r="M5" s="41">
        <f>入力⑧乳牛増殖計画!P64</f>
        <v>-9</v>
      </c>
      <c r="N5" s="41">
        <f>入力⑧乳牛増殖計画!Q64</f>
        <v>-10</v>
      </c>
      <c r="O5" s="41">
        <f>入力⑧乳牛増殖計画!R64</f>
        <v>-11</v>
      </c>
      <c r="P5" s="41">
        <f>入力⑧乳牛増殖計画!S64</f>
        <v>-12</v>
      </c>
    </row>
    <row r="6" spans="1:16">
      <c r="A6" s="25">
        <v>3</v>
      </c>
      <c r="B6" s="22" t="s">
        <v>56</v>
      </c>
      <c r="C6" s="22" t="s">
        <v>54</v>
      </c>
      <c r="D6" s="42">
        <f>+(D5+D4)/2</f>
        <v>0</v>
      </c>
      <c r="E6" s="42">
        <f t="shared" ref="E6:P6" si="0">+(E5+E4)/2</f>
        <v>-0.5</v>
      </c>
      <c r="F6" s="42">
        <f t="shared" si="0"/>
        <v>-1.5</v>
      </c>
      <c r="G6" s="42">
        <f t="shared" si="0"/>
        <v>-2.5</v>
      </c>
      <c r="H6" s="42">
        <f t="shared" si="0"/>
        <v>-3.5</v>
      </c>
      <c r="I6" s="42">
        <f t="shared" si="0"/>
        <v>-4.5</v>
      </c>
      <c r="J6" s="42">
        <f t="shared" si="0"/>
        <v>-5.5</v>
      </c>
      <c r="K6" s="42">
        <f t="shared" si="0"/>
        <v>-6.5</v>
      </c>
      <c r="L6" s="42">
        <f t="shared" si="0"/>
        <v>-7.5</v>
      </c>
      <c r="M6" s="42">
        <f t="shared" si="0"/>
        <v>-8.5</v>
      </c>
      <c r="N6" s="42">
        <f t="shared" si="0"/>
        <v>-9.5</v>
      </c>
      <c r="O6" s="42">
        <f t="shared" si="0"/>
        <v>-10.5</v>
      </c>
      <c r="P6" s="42">
        <f t="shared" si="0"/>
        <v>-11.5</v>
      </c>
    </row>
    <row r="7" spans="1:16">
      <c r="A7" s="20">
        <v>4</v>
      </c>
      <c r="B7" s="22" t="s">
        <v>57</v>
      </c>
      <c r="C7" s="22" t="s">
        <v>54</v>
      </c>
      <c r="D7" s="42">
        <f>入力⑧乳牛増殖計画!G48</f>
        <v>0</v>
      </c>
      <c r="E7" s="42">
        <f>入力⑧乳牛増殖計画!H48</f>
        <v>0</v>
      </c>
      <c r="F7" s="42">
        <f>入力⑧乳牛増殖計画!I48</f>
        <v>0</v>
      </c>
      <c r="G7" s="42">
        <f>入力⑧乳牛増殖計画!J48</f>
        <v>0</v>
      </c>
      <c r="H7" s="42">
        <f>入力⑧乳牛増殖計画!K48</f>
        <v>0</v>
      </c>
      <c r="I7" s="42">
        <f>入力⑧乳牛増殖計画!L48</f>
        <v>0</v>
      </c>
      <c r="J7" s="42">
        <f>入力⑧乳牛増殖計画!M48</f>
        <v>0</v>
      </c>
      <c r="K7" s="42">
        <f>入力⑧乳牛増殖計画!N48</f>
        <v>0</v>
      </c>
      <c r="L7" s="42">
        <f>入力⑧乳牛増殖計画!O48</f>
        <v>0</v>
      </c>
      <c r="M7" s="42">
        <f>入力⑧乳牛増殖計画!P48</f>
        <v>0</v>
      </c>
      <c r="N7" s="42">
        <f>入力⑧乳牛増殖計画!Q48</f>
        <v>0</v>
      </c>
      <c r="O7" s="42">
        <f>入力⑧乳牛増殖計画!R48</f>
        <v>0</v>
      </c>
      <c r="P7" s="42">
        <f>入力⑧乳牛増殖計画!S48</f>
        <v>0</v>
      </c>
    </row>
    <row r="8" spans="1:16">
      <c r="A8" s="27">
        <v>5</v>
      </c>
      <c r="B8" s="22" t="s">
        <v>58</v>
      </c>
      <c r="C8" s="22" t="s">
        <v>54</v>
      </c>
      <c r="D8" s="42">
        <f>入力⑧乳牛増殖計画!G49+入力⑧乳牛増殖計画!G50+入力⑧乳牛増殖計画!G51+入力⑧乳牛増殖計画!G52</f>
        <v>0</v>
      </c>
      <c r="E8" s="42">
        <f>入力⑧乳牛増殖計画!H49+入力⑧乳牛増殖計画!H50+入力⑧乳牛増殖計画!H51+入力⑧乳牛増殖計画!H52</f>
        <v>0</v>
      </c>
      <c r="F8" s="42">
        <f>入力⑧乳牛増殖計画!I49+入力⑧乳牛増殖計画!I50+入力⑧乳牛増殖計画!I51+入力⑧乳牛増殖計画!I52</f>
        <v>0</v>
      </c>
      <c r="G8" s="42">
        <f>入力⑧乳牛増殖計画!J49+入力⑧乳牛増殖計画!J50+入力⑧乳牛増殖計画!J51+入力⑧乳牛増殖計画!J52</f>
        <v>0</v>
      </c>
      <c r="H8" s="42">
        <f>入力⑧乳牛増殖計画!K49+入力⑧乳牛増殖計画!K50+入力⑧乳牛増殖計画!K51+入力⑧乳牛増殖計画!K52</f>
        <v>0</v>
      </c>
      <c r="I8" s="42">
        <f>入力⑧乳牛増殖計画!L49+入力⑧乳牛増殖計画!L50+入力⑧乳牛増殖計画!L51+入力⑧乳牛増殖計画!L52</f>
        <v>0</v>
      </c>
      <c r="J8" s="42">
        <f>入力⑧乳牛増殖計画!M49+入力⑧乳牛増殖計画!M50+入力⑧乳牛増殖計画!M51+入力⑧乳牛増殖計画!M52</f>
        <v>0</v>
      </c>
      <c r="K8" s="42">
        <f>入力⑧乳牛増殖計画!N49+入力⑧乳牛増殖計画!N50+入力⑧乳牛増殖計画!N51+入力⑧乳牛増殖計画!N52</f>
        <v>0</v>
      </c>
      <c r="L8" s="42">
        <f>入力⑧乳牛増殖計画!O49+入力⑧乳牛増殖計画!O50+入力⑧乳牛増殖計画!O51+入力⑧乳牛増殖計画!O52</f>
        <v>0</v>
      </c>
      <c r="M8" s="42">
        <f>入力⑧乳牛増殖計画!P49+入力⑧乳牛増殖計画!P50+入力⑧乳牛増殖計画!P51+入力⑧乳牛増殖計画!P52</f>
        <v>0</v>
      </c>
      <c r="N8" s="42">
        <f>入力⑧乳牛増殖計画!Q49+入力⑧乳牛増殖計画!Q50+入力⑧乳牛増殖計画!Q51+入力⑧乳牛増殖計画!Q52</f>
        <v>0</v>
      </c>
      <c r="O8" s="42">
        <f>入力⑧乳牛増殖計画!R49+入力⑧乳牛増殖計画!R50+入力⑧乳牛増殖計画!R51+入力⑧乳牛増殖計画!R52</f>
        <v>0</v>
      </c>
      <c r="P8" s="42">
        <f>入力⑧乳牛増殖計画!S49+入力⑧乳牛増殖計画!S50+入力⑧乳牛増殖計画!S51+入力⑧乳牛増殖計画!S52</f>
        <v>0</v>
      </c>
    </row>
    <row r="9" spans="1:16">
      <c r="A9" s="27">
        <v>9</v>
      </c>
      <c r="B9" s="22" t="s">
        <v>76</v>
      </c>
      <c r="C9" s="21" t="s">
        <v>54</v>
      </c>
      <c r="D9" s="42">
        <f>入力⑧乳牛増殖計画!G43</f>
        <v>0</v>
      </c>
      <c r="E9" s="42">
        <f>入力⑧乳牛増殖計画!H43</f>
        <v>0</v>
      </c>
      <c r="F9" s="42">
        <f>入力⑧乳牛増殖計画!I43</f>
        <v>0</v>
      </c>
      <c r="G9" s="42">
        <f>入力⑧乳牛増殖計画!J43</f>
        <v>0</v>
      </c>
      <c r="H9" s="42">
        <f>入力⑧乳牛増殖計画!K43</f>
        <v>0</v>
      </c>
      <c r="I9" s="42">
        <f>入力⑧乳牛増殖計画!L43</f>
        <v>0</v>
      </c>
      <c r="J9" s="42">
        <f>入力⑧乳牛増殖計画!M43</f>
        <v>0</v>
      </c>
      <c r="K9" s="42">
        <f>入力⑧乳牛増殖計画!N43</f>
        <v>0</v>
      </c>
      <c r="L9" s="42">
        <f>入力⑧乳牛増殖計画!O43</f>
        <v>0</v>
      </c>
      <c r="M9" s="42">
        <f>入力⑧乳牛増殖計画!P43</f>
        <v>0</v>
      </c>
      <c r="N9" s="42">
        <f>入力⑧乳牛増殖計画!Q43</f>
        <v>0</v>
      </c>
      <c r="O9" s="42">
        <f>入力⑧乳牛増殖計画!R43</f>
        <v>0</v>
      </c>
      <c r="P9" s="42">
        <f>入力⑧乳牛増殖計画!S43</f>
        <v>0</v>
      </c>
    </row>
    <row r="10" spans="1:16">
      <c r="A10" s="27">
        <v>10</v>
      </c>
      <c r="B10" s="22" t="s">
        <v>77</v>
      </c>
      <c r="C10" s="21" t="s">
        <v>54</v>
      </c>
      <c r="D10" s="42">
        <f>入力⑧乳牛増殖計画!G44+入力⑧乳牛増殖計画!G45</f>
        <v>0</v>
      </c>
      <c r="E10" s="42">
        <f>入力⑧乳牛増殖計画!H44+入力⑧乳牛増殖計画!H45</f>
        <v>0</v>
      </c>
      <c r="F10" s="42">
        <f>入力⑧乳牛増殖計画!I44+入力⑧乳牛増殖計画!I45</f>
        <v>0</v>
      </c>
      <c r="G10" s="42">
        <f>入力⑧乳牛増殖計画!J44+入力⑧乳牛増殖計画!J45</f>
        <v>0</v>
      </c>
      <c r="H10" s="42">
        <f>入力⑧乳牛増殖計画!K44+入力⑧乳牛増殖計画!K45</f>
        <v>0</v>
      </c>
      <c r="I10" s="42">
        <f>入力⑧乳牛増殖計画!L44+入力⑧乳牛増殖計画!L45</f>
        <v>0</v>
      </c>
      <c r="J10" s="42">
        <f>入力⑧乳牛増殖計画!M44+入力⑧乳牛増殖計画!M45</f>
        <v>0</v>
      </c>
      <c r="K10" s="42">
        <f>入力⑧乳牛増殖計画!N44+入力⑧乳牛増殖計画!N45</f>
        <v>0</v>
      </c>
      <c r="L10" s="42">
        <f>入力⑧乳牛増殖計画!O44+入力⑧乳牛増殖計画!O45</f>
        <v>0</v>
      </c>
      <c r="M10" s="42">
        <f>入力⑧乳牛増殖計画!P44+入力⑧乳牛増殖計画!P45</f>
        <v>0</v>
      </c>
      <c r="N10" s="42">
        <f>入力⑧乳牛増殖計画!Q44+入力⑧乳牛増殖計画!Q45</f>
        <v>0</v>
      </c>
      <c r="O10" s="42">
        <f>入力⑧乳牛増殖計画!R44+入力⑧乳牛増殖計画!R45</f>
        <v>0</v>
      </c>
      <c r="P10" s="42">
        <f>入力⑧乳牛増殖計画!S44+入力⑧乳牛増殖計画!S45</f>
        <v>0</v>
      </c>
    </row>
    <row r="11" spans="1:16">
      <c r="A11" s="27">
        <v>11</v>
      </c>
      <c r="B11" s="22" t="s">
        <v>78</v>
      </c>
      <c r="C11" s="22" t="s">
        <v>54</v>
      </c>
      <c r="D11" s="42">
        <f>入力⑧乳牛増殖計画!G46+入力⑧乳牛増殖計画!G47</f>
        <v>0</v>
      </c>
      <c r="E11" s="42">
        <f>入力⑧乳牛増殖計画!H46+入力⑧乳牛増殖計画!H47</f>
        <v>0</v>
      </c>
      <c r="F11" s="42">
        <f>入力⑧乳牛増殖計画!I46+入力⑧乳牛増殖計画!I47</f>
        <v>0</v>
      </c>
      <c r="G11" s="42">
        <f>入力⑧乳牛増殖計画!J46+入力⑧乳牛増殖計画!J47</f>
        <v>0</v>
      </c>
      <c r="H11" s="42">
        <f>入力⑧乳牛増殖計画!K46+入力⑧乳牛増殖計画!K47</f>
        <v>0</v>
      </c>
      <c r="I11" s="42">
        <f>入力⑧乳牛増殖計画!L46+入力⑧乳牛増殖計画!L47</f>
        <v>0</v>
      </c>
      <c r="J11" s="42">
        <f>入力⑧乳牛増殖計画!M46+入力⑧乳牛増殖計画!M47</f>
        <v>0</v>
      </c>
      <c r="K11" s="42">
        <f>入力⑧乳牛増殖計画!N46+入力⑧乳牛増殖計画!N47</f>
        <v>0</v>
      </c>
      <c r="L11" s="42">
        <f>入力⑧乳牛増殖計画!O46+入力⑧乳牛増殖計画!O47</f>
        <v>0</v>
      </c>
      <c r="M11" s="42">
        <f>入力⑧乳牛増殖計画!P46+入力⑧乳牛増殖計画!P47</f>
        <v>0</v>
      </c>
      <c r="N11" s="42">
        <f>入力⑧乳牛増殖計画!Q46+入力⑧乳牛増殖計画!Q47</f>
        <v>0</v>
      </c>
      <c r="O11" s="42">
        <f>入力⑧乳牛増殖計画!R46+入力⑧乳牛増殖計画!R47</f>
        <v>0</v>
      </c>
      <c r="P11" s="42">
        <f>入力⑧乳牛増殖計画!S46+入力⑧乳牛増殖計画!S47</f>
        <v>0</v>
      </c>
    </row>
    <row r="12" spans="1:16">
      <c r="A12" s="27">
        <v>12</v>
      </c>
      <c r="B12" s="28" t="s">
        <v>59</v>
      </c>
      <c r="C12" s="26" t="s">
        <v>54</v>
      </c>
      <c r="D12" s="43">
        <f>入力⑧乳牛増殖計画!G65</f>
        <v>0</v>
      </c>
      <c r="E12" s="43">
        <f>入力⑧乳牛増殖計画!H65</f>
        <v>0</v>
      </c>
      <c r="F12" s="43">
        <f>入力⑧乳牛増殖計画!I65</f>
        <v>0</v>
      </c>
      <c r="G12" s="43">
        <f>入力⑧乳牛増殖計画!J65</f>
        <v>0</v>
      </c>
      <c r="H12" s="43">
        <f>入力⑧乳牛増殖計画!K65</f>
        <v>0</v>
      </c>
      <c r="I12" s="43">
        <f>入力⑧乳牛増殖計画!L65</f>
        <v>-1</v>
      </c>
      <c r="J12" s="43">
        <f>入力⑧乳牛増殖計画!M65</f>
        <v>-2</v>
      </c>
      <c r="K12" s="43">
        <f>入力⑧乳牛増殖計画!N65</f>
        <v>-3</v>
      </c>
      <c r="L12" s="43">
        <f>入力⑧乳牛増殖計画!O65</f>
        <v>-4</v>
      </c>
      <c r="M12" s="43">
        <f>入力⑧乳牛増殖計画!P65</f>
        <v>-5</v>
      </c>
      <c r="N12" s="43">
        <f>入力⑧乳牛増殖計画!Q65</f>
        <v>-6</v>
      </c>
      <c r="O12" s="43">
        <f>入力⑧乳牛増殖計画!R65</f>
        <v>-7</v>
      </c>
      <c r="P12" s="43">
        <f>入力⑧乳牛増殖計画!S65</f>
        <v>-8</v>
      </c>
    </row>
    <row r="13" spans="1:16">
      <c r="A13" s="20">
        <v>13</v>
      </c>
      <c r="B13" s="22" t="s">
        <v>60</v>
      </c>
      <c r="C13" s="22" t="s">
        <v>54</v>
      </c>
      <c r="D13" s="40">
        <f>++D4-SUM(D7:D11)-D12</f>
        <v>0</v>
      </c>
      <c r="E13" s="40">
        <f t="shared" ref="E13:P13" si="1">++E4-SUM(E7:E11)-E12</f>
        <v>0</v>
      </c>
      <c r="F13" s="40">
        <f t="shared" si="1"/>
        <v>-1</v>
      </c>
      <c r="G13" s="40">
        <f t="shared" si="1"/>
        <v>-2</v>
      </c>
      <c r="H13" s="40">
        <f t="shared" si="1"/>
        <v>-3</v>
      </c>
      <c r="I13" s="40">
        <f t="shared" si="1"/>
        <v>-3</v>
      </c>
      <c r="J13" s="40">
        <f t="shared" si="1"/>
        <v>-3</v>
      </c>
      <c r="K13" s="40">
        <f t="shared" si="1"/>
        <v>-3</v>
      </c>
      <c r="L13" s="40">
        <f t="shared" si="1"/>
        <v>-3</v>
      </c>
      <c r="M13" s="40">
        <f t="shared" si="1"/>
        <v>-3</v>
      </c>
      <c r="N13" s="40">
        <f t="shared" si="1"/>
        <v>-3</v>
      </c>
      <c r="O13" s="40">
        <f t="shared" si="1"/>
        <v>-3</v>
      </c>
      <c r="P13" s="40">
        <f t="shared" si="1"/>
        <v>-3</v>
      </c>
    </row>
    <row r="14" spans="1:16">
      <c r="A14" s="23">
        <v>14</v>
      </c>
      <c r="B14" s="28" t="s">
        <v>255</v>
      </c>
      <c r="C14" s="31" t="s">
        <v>54</v>
      </c>
      <c r="D14" s="44">
        <f>入力⑧乳牛増殖計画!G31+入力⑧乳牛増殖計画!G32</f>
        <v>0</v>
      </c>
      <c r="E14" s="44">
        <f>入力⑧乳牛増殖計画!H31+入力⑧乳牛増殖計画!H32</f>
        <v>-1</v>
      </c>
      <c r="F14" s="44">
        <f>入力⑧乳牛増殖計画!I31+入力⑧乳牛増殖計画!I32</f>
        <v>-1</v>
      </c>
      <c r="G14" s="44">
        <f>入力⑧乳牛増殖計画!J31+入力⑧乳牛増殖計画!J32</f>
        <v>-1</v>
      </c>
      <c r="H14" s="44">
        <f>入力⑧乳牛増殖計画!K31+入力⑧乳牛増殖計画!K32</f>
        <v>-1</v>
      </c>
      <c r="I14" s="44">
        <f>入力⑧乳牛増殖計画!L31+入力⑧乳牛増殖計画!L32</f>
        <v>-1</v>
      </c>
      <c r="J14" s="44">
        <f>入力⑧乳牛増殖計画!M31+入力⑧乳牛増殖計画!M32</f>
        <v>-1</v>
      </c>
      <c r="K14" s="44">
        <f>入力⑧乳牛増殖計画!N31+入力⑧乳牛増殖計画!N32</f>
        <v>-1</v>
      </c>
      <c r="L14" s="44">
        <f>入力⑧乳牛増殖計画!O31+入力⑧乳牛増殖計画!O32</f>
        <v>-1</v>
      </c>
      <c r="M14" s="44">
        <f>入力⑧乳牛増殖計画!P31+入力⑧乳牛増殖計画!P32</f>
        <v>-1</v>
      </c>
      <c r="N14" s="44">
        <f>入力⑧乳牛増殖計画!Q31+入力⑧乳牛増殖計画!Q32</f>
        <v>-1</v>
      </c>
      <c r="O14" s="44">
        <f>入力⑧乳牛増殖計画!R31+入力⑧乳牛増殖計画!R32</f>
        <v>-1</v>
      </c>
      <c r="P14" s="44">
        <f>入力⑧乳牛増殖計画!S31+入力⑧乳牛増殖計画!S32</f>
        <v>-1</v>
      </c>
    </row>
    <row r="15" spans="1:16">
      <c r="A15" s="20">
        <v>15</v>
      </c>
      <c r="B15" s="22" t="s">
        <v>61</v>
      </c>
      <c r="C15" s="22" t="s">
        <v>54</v>
      </c>
      <c r="D15" s="42">
        <f>+D7+D8+D9+D10+D11+D12+D13+D14</f>
        <v>0</v>
      </c>
      <c r="E15" s="42">
        <f t="shared" ref="E15:P15" si="2">+E7+E8+E9+E10+E11+E12+E13+E14</f>
        <v>-1</v>
      </c>
      <c r="F15" s="42">
        <f t="shared" si="2"/>
        <v>-2</v>
      </c>
      <c r="G15" s="42">
        <f t="shared" si="2"/>
        <v>-3</v>
      </c>
      <c r="H15" s="42">
        <f t="shared" si="2"/>
        <v>-4</v>
      </c>
      <c r="I15" s="42">
        <f t="shared" si="2"/>
        <v>-5</v>
      </c>
      <c r="J15" s="42">
        <f t="shared" si="2"/>
        <v>-6</v>
      </c>
      <c r="K15" s="42">
        <f t="shared" si="2"/>
        <v>-7</v>
      </c>
      <c r="L15" s="42">
        <f t="shared" si="2"/>
        <v>-8</v>
      </c>
      <c r="M15" s="42">
        <f t="shared" si="2"/>
        <v>-9</v>
      </c>
      <c r="N15" s="42">
        <f t="shared" si="2"/>
        <v>-10</v>
      </c>
      <c r="O15" s="42">
        <f t="shared" si="2"/>
        <v>-11</v>
      </c>
      <c r="P15" s="42">
        <f t="shared" si="2"/>
        <v>-12</v>
      </c>
    </row>
    <row r="16" spans="1:16">
      <c r="A16" s="30" t="s">
        <v>62</v>
      </c>
    </row>
    <row r="17" spans="1:16">
      <c r="A17" s="25">
        <v>16</v>
      </c>
      <c r="B17" s="31" t="str">
        <f>+B7</f>
        <v>死亡牛　（償却済み）</v>
      </c>
      <c r="C17" s="32" t="s">
        <v>63</v>
      </c>
      <c r="D17" s="45">
        <f t="shared" ref="D17:P17" si="3">+IF(ISERROR(D7/D15*100),0,D7/D15*100)</f>
        <v>0</v>
      </c>
      <c r="E17" s="46">
        <f t="shared" si="3"/>
        <v>0</v>
      </c>
      <c r="F17" s="46">
        <f t="shared" si="3"/>
        <v>0</v>
      </c>
      <c r="G17" s="46">
        <f t="shared" si="3"/>
        <v>0</v>
      </c>
      <c r="H17" s="46">
        <f t="shared" si="3"/>
        <v>0</v>
      </c>
      <c r="I17" s="46">
        <f t="shared" si="3"/>
        <v>0</v>
      </c>
      <c r="J17" s="46">
        <f t="shared" si="3"/>
        <v>0</v>
      </c>
      <c r="K17" s="46">
        <f t="shared" si="3"/>
        <v>0</v>
      </c>
      <c r="L17" s="46">
        <f t="shared" si="3"/>
        <v>0</v>
      </c>
      <c r="M17" s="46">
        <f t="shared" si="3"/>
        <v>0</v>
      </c>
      <c r="N17" s="46">
        <f t="shared" si="3"/>
        <v>0</v>
      </c>
      <c r="O17" s="46">
        <f t="shared" si="3"/>
        <v>0</v>
      </c>
      <c r="P17" s="46">
        <f t="shared" si="3"/>
        <v>0</v>
      </c>
    </row>
    <row r="18" spans="1:16">
      <c r="A18" s="20">
        <v>17</v>
      </c>
      <c r="B18" s="31" t="str">
        <f>+B8</f>
        <v>死亡牛　（償却中）</v>
      </c>
      <c r="C18" s="32" t="s">
        <v>63</v>
      </c>
      <c r="D18" s="45">
        <f t="shared" ref="D18:P18" si="4">+IF(ISERROR(D8/D15*100),0,D8/D15*100)</f>
        <v>0</v>
      </c>
      <c r="E18" s="46">
        <f t="shared" si="4"/>
        <v>0</v>
      </c>
      <c r="F18" s="46">
        <f t="shared" si="4"/>
        <v>0</v>
      </c>
      <c r="G18" s="46">
        <f t="shared" si="4"/>
        <v>0</v>
      </c>
      <c r="H18" s="46">
        <f t="shared" si="4"/>
        <v>0</v>
      </c>
      <c r="I18" s="46">
        <f t="shared" si="4"/>
        <v>0</v>
      </c>
      <c r="J18" s="46">
        <f t="shared" si="4"/>
        <v>0</v>
      </c>
      <c r="K18" s="46">
        <f t="shared" si="4"/>
        <v>0</v>
      </c>
      <c r="L18" s="46">
        <f t="shared" si="4"/>
        <v>0</v>
      </c>
      <c r="M18" s="46">
        <f t="shared" si="4"/>
        <v>0</v>
      </c>
      <c r="N18" s="46">
        <f t="shared" si="4"/>
        <v>0</v>
      </c>
      <c r="O18" s="46">
        <f t="shared" si="4"/>
        <v>0</v>
      </c>
      <c r="P18" s="46">
        <f t="shared" si="4"/>
        <v>0</v>
      </c>
    </row>
    <row r="19" spans="1:16">
      <c r="A19" s="25">
        <v>21</v>
      </c>
      <c r="B19" s="31" t="s">
        <v>79</v>
      </c>
      <c r="C19" s="32" t="s">
        <v>63</v>
      </c>
      <c r="D19" s="45">
        <f t="shared" ref="D19:P19" si="5">+IF(ISERROR(D9/D15*100),0,D9/D15*100)</f>
        <v>0</v>
      </c>
      <c r="E19" s="46">
        <f t="shared" si="5"/>
        <v>0</v>
      </c>
      <c r="F19" s="46">
        <f t="shared" si="5"/>
        <v>0</v>
      </c>
      <c r="G19" s="46">
        <f t="shared" si="5"/>
        <v>0</v>
      </c>
      <c r="H19" s="46">
        <f t="shared" si="5"/>
        <v>0</v>
      </c>
      <c r="I19" s="46">
        <f t="shared" si="5"/>
        <v>0</v>
      </c>
      <c r="J19" s="46">
        <f t="shared" si="5"/>
        <v>0</v>
      </c>
      <c r="K19" s="46">
        <f t="shared" si="5"/>
        <v>0</v>
      </c>
      <c r="L19" s="46">
        <f t="shared" si="5"/>
        <v>0</v>
      </c>
      <c r="M19" s="46">
        <f t="shared" si="5"/>
        <v>0</v>
      </c>
      <c r="N19" s="46">
        <f t="shared" si="5"/>
        <v>0</v>
      </c>
      <c r="O19" s="46">
        <f t="shared" si="5"/>
        <v>0</v>
      </c>
      <c r="P19" s="46">
        <f t="shared" si="5"/>
        <v>0</v>
      </c>
    </row>
    <row r="20" spans="1:16">
      <c r="A20" s="25">
        <v>22</v>
      </c>
      <c r="B20" s="31" t="s">
        <v>80</v>
      </c>
      <c r="C20" s="32" t="s">
        <v>63</v>
      </c>
      <c r="D20" s="45">
        <f t="shared" ref="D20:P20" si="6">+IF(ISERROR(D10/D15*100),0,D10/D15*100)</f>
        <v>0</v>
      </c>
      <c r="E20" s="46">
        <f t="shared" si="6"/>
        <v>0</v>
      </c>
      <c r="F20" s="46">
        <f t="shared" si="6"/>
        <v>0</v>
      </c>
      <c r="G20" s="46">
        <f t="shared" si="6"/>
        <v>0</v>
      </c>
      <c r="H20" s="46">
        <f t="shared" si="6"/>
        <v>0</v>
      </c>
      <c r="I20" s="46">
        <f t="shared" si="6"/>
        <v>0</v>
      </c>
      <c r="J20" s="46">
        <f t="shared" si="6"/>
        <v>0</v>
      </c>
      <c r="K20" s="46">
        <f t="shared" si="6"/>
        <v>0</v>
      </c>
      <c r="L20" s="46">
        <f t="shared" si="6"/>
        <v>0</v>
      </c>
      <c r="M20" s="46">
        <f t="shared" si="6"/>
        <v>0</v>
      </c>
      <c r="N20" s="46">
        <f t="shared" si="6"/>
        <v>0</v>
      </c>
      <c r="O20" s="46">
        <f t="shared" si="6"/>
        <v>0</v>
      </c>
      <c r="P20" s="46">
        <f t="shared" si="6"/>
        <v>0</v>
      </c>
    </row>
    <row r="21" spans="1:16">
      <c r="A21" s="25">
        <v>23</v>
      </c>
      <c r="B21" s="22" t="s">
        <v>81</v>
      </c>
      <c r="C21" s="32" t="s">
        <v>63</v>
      </c>
      <c r="D21" s="45">
        <f t="shared" ref="D21:P21" si="7">+IF(ISERROR(D11/D15*100),0,D11/D15*100)</f>
        <v>0</v>
      </c>
      <c r="E21" s="46">
        <f t="shared" si="7"/>
        <v>0</v>
      </c>
      <c r="F21" s="46">
        <f t="shared" si="7"/>
        <v>0</v>
      </c>
      <c r="G21" s="46">
        <f t="shared" si="7"/>
        <v>0</v>
      </c>
      <c r="H21" s="46">
        <f t="shared" si="7"/>
        <v>0</v>
      </c>
      <c r="I21" s="46">
        <f t="shared" si="7"/>
        <v>0</v>
      </c>
      <c r="J21" s="46">
        <f t="shared" si="7"/>
        <v>0</v>
      </c>
      <c r="K21" s="46">
        <f t="shared" si="7"/>
        <v>0</v>
      </c>
      <c r="L21" s="46">
        <f t="shared" si="7"/>
        <v>0</v>
      </c>
      <c r="M21" s="46">
        <f t="shared" si="7"/>
        <v>0</v>
      </c>
      <c r="N21" s="46">
        <f t="shared" si="7"/>
        <v>0</v>
      </c>
      <c r="O21" s="46">
        <f t="shared" si="7"/>
        <v>0</v>
      </c>
      <c r="P21" s="46">
        <f t="shared" si="7"/>
        <v>0</v>
      </c>
    </row>
    <row r="22" spans="1:16">
      <c r="A22" s="25">
        <v>24</v>
      </c>
      <c r="B22" s="26" t="s">
        <v>59</v>
      </c>
      <c r="C22" s="32" t="s">
        <v>82</v>
      </c>
      <c r="D22" s="45">
        <f t="shared" ref="D22:P22" si="8">+IF(ISERROR(D12/D15*100),0,D12/D15*100)</f>
        <v>0</v>
      </c>
      <c r="E22" s="46">
        <f t="shared" si="8"/>
        <v>0</v>
      </c>
      <c r="F22" s="46">
        <f t="shared" si="8"/>
        <v>0</v>
      </c>
      <c r="G22" s="46">
        <f t="shared" si="8"/>
        <v>0</v>
      </c>
      <c r="H22" s="46">
        <f t="shared" si="8"/>
        <v>0</v>
      </c>
      <c r="I22" s="46">
        <f t="shared" si="8"/>
        <v>20</v>
      </c>
      <c r="J22" s="46">
        <f t="shared" si="8"/>
        <v>33.333333333333329</v>
      </c>
      <c r="K22" s="46">
        <f t="shared" si="8"/>
        <v>42.857142857142854</v>
      </c>
      <c r="L22" s="46">
        <f t="shared" si="8"/>
        <v>50</v>
      </c>
      <c r="M22" s="46">
        <f t="shared" si="8"/>
        <v>55.555555555555557</v>
      </c>
      <c r="N22" s="46">
        <f t="shared" si="8"/>
        <v>60</v>
      </c>
      <c r="O22" s="46">
        <f t="shared" si="8"/>
        <v>63.636363636363633</v>
      </c>
      <c r="P22" s="46">
        <f t="shared" si="8"/>
        <v>66.666666666666657</v>
      </c>
    </row>
    <row r="23" spans="1:16">
      <c r="A23" s="20">
        <v>25</v>
      </c>
      <c r="B23" s="26" t="s">
        <v>60</v>
      </c>
      <c r="C23" s="32" t="s">
        <v>63</v>
      </c>
      <c r="D23" s="45">
        <f t="shared" ref="D23:P23" si="9">+IF(ISERROR(D13/D15*100),0,D13/D15*100)</f>
        <v>0</v>
      </c>
      <c r="E23" s="46">
        <f t="shared" si="9"/>
        <v>0</v>
      </c>
      <c r="F23" s="46">
        <f t="shared" si="9"/>
        <v>50</v>
      </c>
      <c r="G23" s="46">
        <f t="shared" si="9"/>
        <v>66.666666666666657</v>
      </c>
      <c r="H23" s="46">
        <f t="shared" si="9"/>
        <v>75</v>
      </c>
      <c r="I23" s="46">
        <f t="shared" si="9"/>
        <v>60</v>
      </c>
      <c r="J23" s="46">
        <f t="shared" si="9"/>
        <v>50</v>
      </c>
      <c r="K23" s="46">
        <f t="shared" si="9"/>
        <v>42.857142857142854</v>
      </c>
      <c r="L23" s="46">
        <f t="shared" si="9"/>
        <v>37.5</v>
      </c>
      <c r="M23" s="46">
        <f t="shared" si="9"/>
        <v>33.333333333333329</v>
      </c>
      <c r="N23" s="46">
        <f t="shared" si="9"/>
        <v>30</v>
      </c>
      <c r="O23" s="46">
        <f t="shared" si="9"/>
        <v>27.27272727272727</v>
      </c>
      <c r="P23" s="46">
        <f t="shared" si="9"/>
        <v>25</v>
      </c>
    </row>
    <row r="24" spans="1:16">
      <c r="A24" s="25">
        <v>26</v>
      </c>
      <c r="B24" s="26" t="str">
        <f>+B14</f>
        <v>新規繰入牛</v>
      </c>
      <c r="C24" s="32" t="s">
        <v>63</v>
      </c>
      <c r="D24" s="45">
        <f t="shared" ref="D24:P24" si="10">+IF(ISERROR(D14/D15*100),0,D14/D15*100)</f>
        <v>0</v>
      </c>
      <c r="E24" s="46">
        <f t="shared" si="10"/>
        <v>100</v>
      </c>
      <c r="F24" s="46">
        <f t="shared" si="10"/>
        <v>50</v>
      </c>
      <c r="G24" s="46">
        <f t="shared" si="10"/>
        <v>33.333333333333329</v>
      </c>
      <c r="H24" s="46">
        <f t="shared" si="10"/>
        <v>25</v>
      </c>
      <c r="I24" s="46">
        <f t="shared" si="10"/>
        <v>20</v>
      </c>
      <c r="J24" s="46">
        <f t="shared" si="10"/>
        <v>16.666666666666664</v>
      </c>
      <c r="K24" s="46">
        <f t="shared" si="10"/>
        <v>14.285714285714285</v>
      </c>
      <c r="L24" s="46">
        <f t="shared" si="10"/>
        <v>12.5</v>
      </c>
      <c r="M24" s="46">
        <f t="shared" si="10"/>
        <v>11.111111111111111</v>
      </c>
      <c r="N24" s="46">
        <f t="shared" si="10"/>
        <v>10</v>
      </c>
      <c r="O24" s="46">
        <f t="shared" si="10"/>
        <v>9.0909090909090917</v>
      </c>
      <c r="P24" s="46">
        <f t="shared" si="10"/>
        <v>8.3333333333333321</v>
      </c>
    </row>
    <row r="25" spans="1:16">
      <c r="A25" s="20">
        <v>28</v>
      </c>
      <c r="B25" s="22" t="str">
        <f>+B15</f>
        <v>乳牛償却費の計算対象畜数</v>
      </c>
      <c r="C25" s="22" t="s">
        <v>63</v>
      </c>
      <c r="D25" s="47">
        <f t="shared" ref="D25:P25" si="11">+IF(ISERROR(D15/D15*100),0,D15/D15*100)</f>
        <v>0</v>
      </c>
      <c r="E25" s="47">
        <f t="shared" si="11"/>
        <v>100</v>
      </c>
      <c r="F25" s="47">
        <f t="shared" si="11"/>
        <v>100</v>
      </c>
      <c r="G25" s="47">
        <f t="shared" si="11"/>
        <v>100</v>
      </c>
      <c r="H25" s="47">
        <f t="shared" si="11"/>
        <v>100</v>
      </c>
      <c r="I25" s="47">
        <f t="shared" si="11"/>
        <v>100</v>
      </c>
      <c r="J25" s="47">
        <f t="shared" si="11"/>
        <v>100</v>
      </c>
      <c r="K25" s="47">
        <f t="shared" si="11"/>
        <v>100</v>
      </c>
      <c r="L25" s="47">
        <f t="shared" si="11"/>
        <v>100</v>
      </c>
      <c r="M25" s="47">
        <f t="shared" si="11"/>
        <v>100</v>
      </c>
      <c r="N25" s="47">
        <f t="shared" si="11"/>
        <v>100</v>
      </c>
      <c r="O25" s="47">
        <f t="shared" si="11"/>
        <v>100</v>
      </c>
      <c r="P25" s="47">
        <f t="shared" si="11"/>
        <v>100</v>
      </c>
    </row>
    <row r="26" spans="1:16">
      <c r="A26" t="s">
        <v>64</v>
      </c>
    </row>
    <row r="27" spans="1:16">
      <c r="A27" s="25">
        <v>29</v>
      </c>
      <c r="B27" s="22" t="s">
        <v>65</v>
      </c>
      <c r="C27" s="32" t="s">
        <v>66</v>
      </c>
      <c r="D27" s="45" t="e">
        <f>(乳量・価格!G16*(入力⑧乳牛増殖計画!G64-入力⑧乳牛増殖計画!G66)+乳量・価格!G13*入力⑧乳牛増殖計画!G66)/入力⑧乳牛増殖計画!G64</f>
        <v>#DIV/0!</v>
      </c>
      <c r="E27" s="46">
        <f>(乳量・価格!H16*(入力⑧乳牛増殖計画!H64-入力⑧乳牛増殖計画!H66)+乳量・価格!H13*入力⑧乳牛増殖計画!H66)/入力⑧乳牛増殖計画!H64</f>
        <v>312100</v>
      </c>
      <c r="F27" s="46">
        <f>(乳量・価格!I16*(入力⑧乳牛増殖計画!I64-入力⑧乳牛増殖計画!I66)+乳量・価格!I13*入力⑧乳牛増殖計画!I66)/入力⑧乳牛増殖計画!I64</f>
        <v>312100</v>
      </c>
      <c r="G27" s="46">
        <f>(乳量・価格!J16*(入力⑧乳牛増殖計画!J64-入力⑧乳牛増殖計画!J66)+乳量・価格!J13*入力⑧乳牛増殖計画!J66)/入力⑧乳牛増殖計画!J64</f>
        <v>312100</v>
      </c>
      <c r="H27" s="46">
        <f>(乳量・価格!K16*(入力⑧乳牛増殖計画!K64-入力⑧乳牛増殖計画!K66)+乳量・価格!K13*入力⑧乳牛増殖計画!K66)/入力⑧乳牛増殖計画!K64</f>
        <v>312100</v>
      </c>
      <c r="I27" s="46">
        <f>(乳量・価格!L16*(入力⑧乳牛増殖計画!L64-入力⑧乳牛増殖計画!L66)+乳量・価格!L13*入力⑧乳牛増殖計画!L66)/入力⑧乳牛増殖計画!L64</f>
        <v>312100</v>
      </c>
      <c r="J27" s="46">
        <f>(乳量・価格!M16*(入力⑧乳牛増殖計画!M64-入力⑧乳牛増殖計画!M66)+乳量・価格!M13*入力⑧乳牛増殖計画!M66)/入力⑧乳牛増殖計画!M64</f>
        <v>312100</v>
      </c>
      <c r="K27" s="46">
        <f>(乳量・価格!N16*(入力⑧乳牛増殖計画!N64-入力⑧乳牛増殖計画!N66)+乳量・価格!N13*入力⑧乳牛増殖計画!N66)/入力⑧乳牛増殖計画!N64</f>
        <v>312100</v>
      </c>
      <c r="L27" s="46">
        <f>(乳量・価格!O16*(入力⑧乳牛増殖計画!O64-入力⑧乳牛増殖計画!O66)+乳量・価格!O13*入力⑧乳牛増殖計画!O66)/入力⑧乳牛増殖計画!O64</f>
        <v>312100</v>
      </c>
      <c r="M27" s="46">
        <f>(乳量・価格!P16*(入力⑧乳牛増殖計画!P64-入力⑧乳牛増殖計画!P66)+乳量・価格!P13*入力⑧乳牛増殖計画!P66)/入力⑧乳牛増殖計画!P64</f>
        <v>312100</v>
      </c>
      <c r="N27" s="46">
        <f>(乳量・価格!Q16*(入力⑧乳牛増殖計画!Q64-入力⑧乳牛増殖計画!Q66)+乳量・価格!Q13*入力⑧乳牛増殖計画!Q66)/入力⑧乳牛増殖計画!Q64</f>
        <v>312100</v>
      </c>
      <c r="O27" s="46">
        <f>(乳量・価格!R16*(入力⑧乳牛増殖計画!R64-入力⑧乳牛増殖計画!R66)+乳量・価格!R13*入力⑧乳牛増殖計画!R66)/入力⑧乳牛増殖計画!R64</f>
        <v>312100</v>
      </c>
      <c r="P27" s="46">
        <f>(乳量・価格!S16*(入力⑧乳牛増殖計画!S64-入力⑧乳牛増殖計画!S66)+乳量・価格!S13*入力⑧乳牛増殖計画!S66)/入力⑧乳牛増殖計画!S64</f>
        <v>312100</v>
      </c>
    </row>
    <row r="28" spans="1:16">
      <c r="A28" s="20">
        <v>30</v>
      </c>
      <c r="B28" s="22" t="s">
        <v>67</v>
      </c>
      <c r="C28" s="29" t="s">
        <v>66</v>
      </c>
      <c r="D28" s="47" t="e">
        <f>+(D27-1)*0.25</f>
        <v>#DIV/0!</v>
      </c>
      <c r="E28" s="47">
        <f t="shared" ref="E28:M28" si="12">+(E27-1)*0.25</f>
        <v>78024.75</v>
      </c>
      <c r="F28" s="47">
        <f t="shared" si="12"/>
        <v>78024.75</v>
      </c>
      <c r="G28" s="47">
        <f t="shared" si="12"/>
        <v>78024.75</v>
      </c>
      <c r="H28" s="47">
        <f t="shared" si="12"/>
        <v>78024.75</v>
      </c>
      <c r="I28" s="47">
        <f t="shared" si="12"/>
        <v>78024.75</v>
      </c>
      <c r="J28" s="47">
        <f t="shared" si="12"/>
        <v>78024.75</v>
      </c>
      <c r="K28" s="47">
        <f t="shared" si="12"/>
        <v>78024.75</v>
      </c>
      <c r="L28" s="47">
        <f t="shared" si="12"/>
        <v>78024.75</v>
      </c>
      <c r="M28" s="47">
        <f t="shared" si="12"/>
        <v>78024.75</v>
      </c>
      <c r="N28" s="47">
        <f>+(N27-1)*0.25</f>
        <v>78024.75</v>
      </c>
      <c r="O28" s="47">
        <f>+(O27-1)*0.25</f>
        <v>78024.75</v>
      </c>
      <c r="P28" s="47">
        <f>+(P27-1)*0.25</f>
        <v>78024.75</v>
      </c>
    </row>
    <row r="29" spans="1:16">
      <c r="A29" s="25">
        <v>31</v>
      </c>
      <c r="B29" s="22" t="s">
        <v>115</v>
      </c>
      <c r="C29" s="33" t="s">
        <v>66</v>
      </c>
      <c r="D29" s="47">
        <f>乳量・価格!G14</f>
        <v>283000</v>
      </c>
      <c r="E29" s="49">
        <f>乳量・価格!H14</f>
        <v>283000</v>
      </c>
      <c r="F29" s="49">
        <f>乳量・価格!I14</f>
        <v>283000</v>
      </c>
      <c r="G29" s="49">
        <f>乳量・価格!J14</f>
        <v>283000</v>
      </c>
      <c r="H29" s="49">
        <f>乳量・価格!K14</f>
        <v>283000</v>
      </c>
      <c r="I29" s="49">
        <f>乳量・価格!L14</f>
        <v>283000</v>
      </c>
      <c r="J29" s="49">
        <f>乳量・価格!M14</f>
        <v>283000</v>
      </c>
      <c r="K29" s="49">
        <f>乳量・価格!N14</f>
        <v>283000</v>
      </c>
      <c r="L29" s="49">
        <f>乳量・価格!O14</f>
        <v>283000</v>
      </c>
      <c r="M29" s="49">
        <f>乳量・価格!P14</f>
        <v>283000</v>
      </c>
      <c r="N29" s="49">
        <f>乳量・価格!Q14</f>
        <v>283000</v>
      </c>
      <c r="O29" s="49">
        <f>乳量・価格!R14</f>
        <v>283000</v>
      </c>
      <c r="P29" s="49">
        <f>乳量・価格!S14</f>
        <v>283000</v>
      </c>
    </row>
    <row r="30" spans="1:16" ht="12.75" customHeight="1">
      <c r="A30" s="20">
        <v>32</v>
      </c>
      <c r="B30" s="22" t="s">
        <v>116</v>
      </c>
      <c r="C30" s="33" t="s">
        <v>66</v>
      </c>
      <c r="D30" s="47">
        <f>乳量・価格!G15</f>
        <v>88918</v>
      </c>
      <c r="E30" s="49">
        <f>乳量・価格!H15</f>
        <v>88918</v>
      </c>
      <c r="F30" s="49">
        <f>乳量・価格!I15</f>
        <v>88918</v>
      </c>
      <c r="G30" s="49">
        <f>乳量・価格!J15</f>
        <v>88918</v>
      </c>
      <c r="H30" s="49">
        <f>乳量・価格!K15</f>
        <v>88918</v>
      </c>
      <c r="I30" s="49">
        <f>乳量・価格!L15</f>
        <v>88918</v>
      </c>
      <c r="J30" s="49">
        <f>乳量・価格!M15</f>
        <v>88918</v>
      </c>
      <c r="K30" s="49">
        <f>乳量・価格!N15</f>
        <v>88918</v>
      </c>
      <c r="L30" s="49">
        <f>乳量・価格!O15</f>
        <v>88918</v>
      </c>
      <c r="M30" s="49">
        <f>乳量・価格!P15</f>
        <v>88918</v>
      </c>
      <c r="N30" s="49">
        <f>乳量・価格!Q15</f>
        <v>88918</v>
      </c>
      <c r="O30" s="49">
        <f>乳量・価格!R15</f>
        <v>88918</v>
      </c>
      <c r="P30" s="49">
        <f>乳量・価格!S15</f>
        <v>88918</v>
      </c>
    </row>
    <row r="31" spans="1:16">
      <c r="A31" s="20">
        <v>33</v>
      </c>
      <c r="B31" s="22" t="s">
        <v>117</v>
      </c>
      <c r="C31" s="33" t="s">
        <v>66</v>
      </c>
      <c r="D31" s="49">
        <f>乳量・価格!G13</f>
        <v>505000</v>
      </c>
      <c r="E31" s="49">
        <f>乳量・価格!H13</f>
        <v>505000</v>
      </c>
      <c r="F31" s="49">
        <f>乳量・価格!I13</f>
        <v>505000</v>
      </c>
      <c r="G31" s="49">
        <f>乳量・価格!J13</f>
        <v>505000</v>
      </c>
      <c r="H31" s="49">
        <f>乳量・価格!K13</f>
        <v>505000</v>
      </c>
      <c r="I31" s="49">
        <f>乳量・価格!L13</f>
        <v>505000</v>
      </c>
      <c r="J31" s="49">
        <f>乳量・価格!M13</f>
        <v>505000</v>
      </c>
      <c r="K31" s="49">
        <f>乳量・価格!N13</f>
        <v>505000</v>
      </c>
      <c r="L31" s="49">
        <f>乳量・価格!O13</f>
        <v>505000</v>
      </c>
      <c r="M31" s="49">
        <f>乳量・価格!P13</f>
        <v>505000</v>
      </c>
      <c r="N31" s="49">
        <f>乳量・価格!Q13</f>
        <v>505000</v>
      </c>
      <c r="O31" s="49">
        <f>乳量・価格!R13</f>
        <v>505000</v>
      </c>
      <c r="P31" s="49">
        <f>乳量・価格!S13</f>
        <v>505000</v>
      </c>
    </row>
    <row r="32" spans="1:16">
      <c r="A32" t="s">
        <v>68</v>
      </c>
    </row>
    <row r="33" spans="1:18">
      <c r="A33" s="25">
        <v>34</v>
      </c>
      <c r="B33" s="31" t="s">
        <v>57</v>
      </c>
      <c r="C33" s="32" t="s">
        <v>66</v>
      </c>
      <c r="D33" s="45">
        <f t="shared" ref="D33:P33" si="13">0*(D17/100)</f>
        <v>0</v>
      </c>
      <c r="E33" s="46">
        <f t="shared" si="13"/>
        <v>0</v>
      </c>
      <c r="F33" s="46">
        <f t="shared" si="13"/>
        <v>0</v>
      </c>
      <c r="G33" s="46">
        <f t="shared" si="13"/>
        <v>0</v>
      </c>
      <c r="H33" s="46">
        <f t="shared" si="13"/>
        <v>0</v>
      </c>
      <c r="I33" s="46">
        <f t="shared" si="13"/>
        <v>0</v>
      </c>
      <c r="J33" s="46">
        <f t="shared" si="13"/>
        <v>0</v>
      </c>
      <c r="K33" s="46">
        <f t="shared" si="13"/>
        <v>0</v>
      </c>
      <c r="L33" s="46">
        <f t="shared" si="13"/>
        <v>0</v>
      </c>
      <c r="M33" s="46">
        <f t="shared" si="13"/>
        <v>0</v>
      </c>
      <c r="N33" s="46">
        <f t="shared" si="13"/>
        <v>0</v>
      </c>
      <c r="O33" s="46">
        <f t="shared" si="13"/>
        <v>0</v>
      </c>
      <c r="P33" s="46">
        <f t="shared" si="13"/>
        <v>0</v>
      </c>
    </row>
    <row r="34" spans="1:18">
      <c r="A34" s="25">
        <v>35</v>
      </c>
      <c r="B34" s="31" t="s">
        <v>58</v>
      </c>
      <c r="C34" s="32" t="s">
        <v>66</v>
      </c>
      <c r="D34" s="45" t="e">
        <f t="shared" ref="D34:P34" si="14">+D28*$R$36*(D18/100)</f>
        <v>#DIV/0!</v>
      </c>
      <c r="E34" s="46">
        <f t="shared" si="14"/>
        <v>0</v>
      </c>
      <c r="F34" s="46">
        <f t="shared" si="14"/>
        <v>0</v>
      </c>
      <c r="G34" s="46">
        <f t="shared" si="14"/>
        <v>0</v>
      </c>
      <c r="H34" s="46">
        <f t="shared" si="14"/>
        <v>0</v>
      </c>
      <c r="I34" s="46">
        <f t="shared" si="14"/>
        <v>0</v>
      </c>
      <c r="J34" s="46">
        <f t="shared" si="14"/>
        <v>0</v>
      </c>
      <c r="K34" s="46">
        <f t="shared" si="14"/>
        <v>0</v>
      </c>
      <c r="L34" s="46">
        <f t="shared" si="14"/>
        <v>0</v>
      </c>
      <c r="M34" s="46">
        <f t="shared" si="14"/>
        <v>0</v>
      </c>
      <c r="N34" s="46">
        <f t="shared" si="14"/>
        <v>0</v>
      </c>
      <c r="O34" s="46">
        <f t="shared" si="14"/>
        <v>0</v>
      </c>
      <c r="P34" s="46">
        <f t="shared" si="14"/>
        <v>0</v>
      </c>
    </row>
    <row r="35" spans="1:18">
      <c r="A35" s="25">
        <v>36</v>
      </c>
      <c r="B35" s="22" t="s">
        <v>76</v>
      </c>
      <c r="C35" s="32" t="s">
        <v>66</v>
      </c>
      <c r="D35" s="45">
        <f t="shared" ref="D35:P35" si="15">+(1)*(D19/100)</f>
        <v>0</v>
      </c>
      <c r="E35" s="46">
        <f t="shared" si="15"/>
        <v>0</v>
      </c>
      <c r="F35" s="46">
        <f t="shared" si="15"/>
        <v>0</v>
      </c>
      <c r="G35" s="46">
        <f t="shared" si="15"/>
        <v>0</v>
      </c>
      <c r="H35" s="46">
        <f t="shared" si="15"/>
        <v>0</v>
      </c>
      <c r="I35" s="46">
        <f t="shared" si="15"/>
        <v>0</v>
      </c>
      <c r="J35" s="46">
        <f t="shared" si="15"/>
        <v>0</v>
      </c>
      <c r="K35" s="46">
        <f t="shared" si="15"/>
        <v>0</v>
      </c>
      <c r="L35" s="46">
        <f t="shared" si="15"/>
        <v>0</v>
      </c>
      <c r="M35" s="46">
        <f t="shared" si="15"/>
        <v>0</v>
      </c>
      <c r="N35" s="46">
        <f t="shared" si="15"/>
        <v>0</v>
      </c>
      <c r="O35" s="46">
        <f t="shared" si="15"/>
        <v>0</v>
      </c>
      <c r="P35" s="46">
        <f t="shared" si="15"/>
        <v>0</v>
      </c>
      <c r="R35" s="19" t="s">
        <v>69</v>
      </c>
    </row>
    <row r="36" spans="1:18">
      <c r="A36" s="25">
        <v>37</v>
      </c>
      <c r="B36" s="22" t="s">
        <v>77</v>
      </c>
      <c r="C36" s="32" t="s">
        <v>66</v>
      </c>
      <c r="D36" s="45" t="e">
        <f t="shared" ref="D36:P36" si="16">(D28*$R$39)*(D20/100)</f>
        <v>#DIV/0!</v>
      </c>
      <c r="E36" s="46">
        <f t="shared" si="16"/>
        <v>0</v>
      </c>
      <c r="F36" s="46">
        <f t="shared" si="16"/>
        <v>0</v>
      </c>
      <c r="G36" s="46">
        <f t="shared" si="16"/>
        <v>0</v>
      </c>
      <c r="H36" s="46">
        <f t="shared" si="16"/>
        <v>0</v>
      </c>
      <c r="I36" s="46">
        <f t="shared" si="16"/>
        <v>0</v>
      </c>
      <c r="J36" s="46">
        <f t="shared" si="16"/>
        <v>0</v>
      </c>
      <c r="K36" s="46">
        <f t="shared" si="16"/>
        <v>0</v>
      </c>
      <c r="L36" s="46">
        <f t="shared" si="16"/>
        <v>0</v>
      </c>
      <c r="M36" s="46">
        <f t="shared" si="16"/>
        <v>0</v>
      </c>
      <c r="N36" s="46">
        <f t="shared" si="16"/>
        <v>0</v>
      </c>
      <c r="O36" s="46">
        <f t="shared" si="16"/>
        <v>0</v>
      </c>
      <c r="P36" s="46">
        <f t="shared" si="16"/>
        <v>0</v>
      </c>
      <c r="R36" s="26">
        <v>2.5</v>
      </c>
    </row>
    <row r="37" spans="1:18">
      <c r="A37" s="25">
        <v>38</v>
      </c>
      <c r="B37" s="22" t="s">
        <v>78</v>
      </c>
      <c r="C37" s="29" t="s">
        <v>66</v>
      </c>
      <c r="D37" s="47" t="e">
        <f t="shared" ref="D37:P37" si="17">+(D28*$R$42)*(D21/100)</f>
        <v>#DIV/0!</v>
      </c>
      <c r="E37" s="48">
        <f t="shared" si="17"/>
        <v>0</v>
      </c>
      <c r="F37" s="48">
        <f t="shared" si="17"/>
        <v>0</v>
      </c>
      <c r="G37" s="48">
        <f t="shared" si="17"/>
        <v>0</v>
      </c>
      <c r="H37" s="48">
        <f t="shared" si="17"/>
        <v>0</v>
      </c>
      <c r="I37" s="48">
        <f t="shared" si="17"/>
        <v>0</v>
      </c>
      <c r="J37" s="48">
        <f t="shared" si="17"/>
        <v>0</v>
      </c>
      <c r="K37" s="48">
        <f t="shared" si="17"/>
        <v>0</v>
      </c>
      <c r="L37" s="48">
        <f t="shared" si="17"/>
        <v>0</v>
      </c>
      <c r="M37" s="48">
        <f t="shared" si="17"/>
        <v>0</v>
      </c>
      <c r="N37" s="48">
        <f t="shared" si="17"/>
        <v>0</v>
      </c>
      <c r="O37" s="48">
        <f t="shared" si="17"/>
        <v>0</v>
      </c>
      <c r="P37" s="48">
        <f t="shared" si="17"/>
        <v>0</v>
      </c>
    </row>
    <row r="38" spans="1:18">
      <c r="A38" s="25">
        <v>39</v>
      </c>
      <c r="B38" s="26" t="s">
        <v>59</v>
      </c>
      <c r="C38" s="33" t="s">
        <v>66</v>
      </c>
      <c r="D38" s="50">
        <f t="shared" ref="D38:P38" si="18">0*(D22/100)</f>
        <v>0</v>
      </c>
      <c r="E38" s="49">
        <f t="shared" si="18"/>
        <v>0</v>
      </c>
      <c r="F38" s="49">
        <f t="shared" si="18"/>
        <v>0</v>
      </c>
      <c r="G38" s="49">
        <f t="shared" si="18"/>
        <v>0</v>
      </c>
      <c r="H38" s="49">
        <f t="shared" si="18"/>
        <v>0</v>
      </c>
      <c r="I38" s="49">
        <f t="shared" si="18"/>
        <v>0</v>
      </c>
      <c r="J38" s="49">
        <f t="shared" si="18"/>
        <v>0</v>
      </c>
      <c r="K38" s="49">
        <f t="shared" si="18"/>
        <v>0</v>
      </c>
      <c r="L38" s="49">
        <f t="shared" si="18"/>
        <v>0</v>
      </c>
      <c r="M38" s="49">
        <f t="shared" si="18"/>
        <v>0</v>
      </c>
      <c r="N38" s="49">
        <f t="shared" si="18"/>
        <v>0</v>
      </c>
      <c r="O38" s="49">
        <f t="shared" si="18"/>
        <v>0</v>
      </c>
      <c r="P38" s="49">
        <f t="shared" si="18"/>
        <v>0</v>
      </c>
      <c r="R38" s="19" t="s">
        <v>70</v>
      </c>
    </row>
    <row r="39" spans="1:18">
      <c r="A39" s="25">
        <v>40</v>
      </c>
      <c r="B39" s="26" t="s">
        <v>60</v>
      </c>
      <c r="C39" s="33" t="s">
        <v>66</v>
      </c>
      <c r="D39" s="50" t="e">
        <f t="shared" ref="D39:P39" si="19">+D28*(D23/100)</f>
        <v>#DIV/0!</v>
      </c>
      <c r="E39" s="49">
        <f t="shared" si="19"/>
        <v>0</v>
      </c>
      <c r="F39" s="49">
        <f t="shared" si="19"/>
        <v>39012.375</v>
      </c>
      <c r="G39" s="49">
        <f t="shared" si="19"/>
        <v>52016.499999999985</v>
      </c>
      <c r="H39" s="49">
        <f t="shared" si="19"/>
        <v>58518.5625</v>
      </c>
      <c r="I39" s="49">
        <f t="shared" si="19"/>
        <v>46814.85</v>
      </c>
      <c r="J39" s="49">
        <f t="shared" si="19"/>
        <v>39012.375</v>
      </c>
      <c r="K39" s="49">
        <f t="shared" si="19"/>
        <v>33439.178571428572</v>
      </c>
      <c r="L39" s="49">
        <f t="shared" si="19"/>
        <v>29259.28125</v>
      </c>
      <c r="M39" s="49">
        <f t="shared" si="19"/>
        <v>26008.249999999993</v>
      </c>
      <c r="N39" s="49">
        <f t="shared" si="19"/>
        <v>23407.424999999999</v>
      </c>
      <c r="O39" s="49">
        <f t="shared" si="19"/>
        <v>21279.477272727272</v>
      </c>
      <c r="P39" s="49">
        <f t="shared" si="19"/>
        <v>19506.1875</v>
      </c>
      <c r="R39" s="26">
        <v>1</v>
      </c>
    </row>
    <row r="40" spans="1:18">
      <c r="A40" s="25">
        <v>41</v>
      </c>
      <c r="B40" s="26" t="s">
        <v>114</v>
      </c>
      <c r="C40" s="33" t="s">
        <v>66</v>
      </c>
      <c r="D40" s="50" t="e">
        <f t="shared" ref="D40:P40" si="20">D28*(D24/100)</f>
        <v>#DIV/0!</v>
      </c>
      <c r="E40" s="49">
        <f t="shared" si="20"/>
        <v>78024.75</v>
      </c>
      <c r="F40" s="49">
        <f t="shared" si="20"/>
        <v>39012.375</v>
      </c>
      <c r="G40" s="49">
        <f t="shared" si="20"/>
        <v>26008.249999999993</v>
      </c>
      <c r="H40" s="49">
        <f t="shared" si="20"/>
        <v>19506.1875</v>
      </c>
      <c r="I40" s="49">
        <f t="shared" si="20"/>
        <v>15604.95</v>
      </c>
      <c r="J40" s="49">
        <f t="shared" si="20"/>
        <v>13004.124999999996</v>
      </c>
      <c r="K40" s="49">
        <f t="shared" si="20"/>
        <v>11146.392857142857</v>
      </c>
      <c r="L40" s="49">
        <f t="shared" si="20"/>
        <v>9753.09375</v>
      </c>
      <c r="M40" s="49">
        <f t="shared" si="20"/>
        <v>8669.4166666666661</v>
      </c>
      <c r="N40" s="49">
        <f t="shared" si="20"/>
        <v>7802.4750000000004</v>
      </c>
      <c r="O40" s="49">
        <f t="shared" si="20"/>
        <v>7093.159090909091</v>
      </c>
      <c r="P40" s="49">
        <f t="shared" si="20"/>
        <v>6502.0624999999982</v>
      </c>
    </row>
    <row r="41" spans="1:18">
      <c r="A41" s="25">
        <v>42</v>
      </c>
      <c r="B41" s="26" t="s">
        <v>71</v>
      </c>
      <c r="C41" s="33" t="s">
        <v>66</v>
      </c>
      <c r="D41" s="50" t="e">
        <f t="shared" ref="D41:P41" si="21">+SUM(D33:D40)</f>
        <v>#DIV/0!</v>
      </c>
      <c r="E41" s="49">
        <f t="shared" si="21"/>
        <v>78024.75</v>
      </c>
      <c r="F41" s="49">
        <f t="shared" si="21"/>
        <v>78024.75</v>
      </c>
      <c r="G41" s="49">
        <f t="shared" si="21"/>
        <v>78024.749999999971</v>
      </c>
      <c r="H41" s="49">
        <f t="shared" si="21"/>
        <v>78024.75</v>
      </c>
      <c r="I41" s="49">
        <f t="shared" si="21"/>
        <v>62419.8</v>
      </c>
      <c r="J41" s="49">
        <f t="shared" si="21"/>
        <v>52016.5</v>
      </c>
      <c r="K41" s="49">
        <f t="shared" si="21"/>
        <v>44585.571428571428</v>
      </c>
      <c r="L41" s="49">
        <f t="shared" si="21"/>
        <v>39012.375</v>
      </c>
      <c r="M41" s="49">
        <f t="shared" si="21"/>
        <v>34677.666666666657</v>
      </c>
      <c r="N41" s="49">
        <f t="shared" si="21"/>
        <v>31209.9</v>
      </c>
      <c r="O41" s="49">
        <f t="shared" si="21"/>
        <v>28372.636363636364</v>
      </c>
      <c r="P41" s="49">
        <f t="shared" si="21"/>
        <v>26008.25</v>
      </c>
      <c r="R41" s="19" t="s">
        <v>72</v>
      </c>
    </row>
    <row r="42" spans="1:18">
      <c r="A42" s="25">
        <v>43</v>
      </c>
      <c r="B42" s="22" t="s">
        <v>73</v>
      </c>
      <c r="C42" s="29" t="s">
        <v>66</v>
      </c>
      <c r="D42" s="47">
        <f t="shared" ref="D42:P42" si="22">+IF(ISERROR((D41*D15)/D6),0,(D41*D15)/D6)</f>
        <v>0</v>
      </c>
      <c r="E42" s="48">
        <f t="shared" si="22"/>
        <v>156049.5</v>
      </c>
      <c r="F42" s="48">
        <f t="shared" si="22"/>
        <v>104033</v>
      </c>
      <c r="G42" s="48">
        <f t="shared" si="22"/>
        <v>93629.699999999968</v>
      </c>
      <c r="H42" s="48">
        <f t="shared" si="22"/>
        <v>89171.142857142855</v>
      </c>
      <c r="I42" s="48">
        <f t="shared" si="22"/>
        <v>69355.333333333328</v>
      </c>
      <c r="J42" s="48">
        <f t="shared" si="22"/>
        <v>56745.272727272728</v>
      </c>
      <c r="K42" s="48">
        <f t="shared" si="22"/>
        <v>48015.230769230766</v>
      </c>
      <c r="L42" s="48">
        <f t="shared" si="22"/>
        <v>41613.199999999997</v>
      </c>
      <c r="M42" s="48">
        <f t="shared" si="22"/>
        <v>36717.529411764692</v>
      </c>
      <c r="N42" s="48">
        <f t="shared" si="22"/>
        <v>32852.526315789473</v>
      </c>
      <c r="O42" s="48">
        <f t="shared" si="22"/>
        <v>29723.714285714286</v>
      </c>
      <c r="P42" s="48">
        <f t="shared" si="22"/>
        <v>27139.043478260868</v>
      </c>
      <c r="R42" s="26">
        <v>3</v>
      </c>
    </row>
    <row r="43" spans="1:18">
      <c r="A43" s="20">
        <v>44</v>
      </c>
      <c r="B43" s="22" t="s">
        <v>74</v>
      </c>
      <c r="C43" s="21" t="s">
        <v>75</v>
      </c>
      <c r="D43" s="47">
        <f t="shared" ref="D43:P43" si="23">+D42*D6</f>
        <v>0</v>
      </c>
      <c r="E43" s="47">
        <f t="shared" si="23"/>
        <v>-78024.75</v>
      </c>
      <c r="F43" s="47">
        <f t="shared" si="23"/>
        <v>-156049.5</v>
      </c>
      <c r="G43" s="47">
        <f t="shared" si="23"/>
        <v>-234074.24999999991</v>
      </c>
      <c r="H43" s="47">
        <f t="shared" si="23"/>
        <v>-312099</v>
      </c>
      <c r="I43" s="47">
        <f t="shared" si="23"/>
        <v>-312099</v>
      </c>
      <c r="J43" s="47">
        <f t="shared" si="23"/>
        <v>-312099</v>
      </c>
      <c r="K43" s="47">
        <f t="shared" si="23"/>
        <v>-312099</v>
      </c>
      <c r="L43" s="47">
        <f t="shared" si="23"/>
        <v>-312099</v>
      </c>
      <c r="M43" s="47">
        <f t="shared" si="23"/>
        <v>-312098.99999999988</v>
      </c>
      <c r="N43" s="47">
        <f t="shared" si="23"/>
        <v>-312099</v>
      </c>
      <c r="O43" s="47">
        <f t="shared" si="23"/>
        <v>-312099</v>
      </c>
      <c r="P43" s="47">
        <f t="shared" si="23"/>
        <v>-312099</v>
      </c>
    </row>
  </sheetData>
  <phoneticPr fontId="1"/>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R41"/>
  <sheetViews>
    <sheetView workbookViewId="0">
      <selection activeCell="E27" sqref="E27:P27"/>
    </sheetView>
  </sheetViews>
  <sheetFormatPr defaultRowHeight="13.5"/>
  <cols>
    <col min="1" max="1" width="5.375" customWidth="1"/>
    <col min="2" max="2" width="28.75" customWidth="1"/>
    <col min="4" max="4" width="12.75" style="39" bestFit="1" customWidth="1"/>
    <col min="5" max="16" width="12.75" style="39" customWidth="1"/>
    <col min="18" max="18" width="12.125" customWidth="1"/>
    <col min="268" max="268" width="5.375" customWidth="1"/>
    <col min="269" max="269" width="28.75" customWidth="1"/>
    <col min="270" max="270" width="10.875" bestFit="1" customWidth="1"/>
    <col min="272" max="272" width="99" customWidth="1"/>
    <col min="274" max="274" width="12.125" customWidth="1"/>
    <col min="524" max="524" width="5.375" customWidth="1"/>
    <col min="525" max="525" width="28.75" customWidth="1"/>
    <col min="526" max="526" width="10.875" bestFit="1" customWidth="1"/>
    <col min="528" max="528" width="99" customWidth="1"/>
    <col min="530" max="530" width="12.125" customWidth="1"/>
    <col min="780" max="780" width="5.375" customWidth="1"/>
    <col min="781" max="781" width="28.75" customWidth="1"/>
    <col min="782" max="782" width="10.875" bestFit="1" customWidth="1"/>
    <col min="784" max="784" width="99" customWidth="1"/>
    <col min="786" max="786" width="12.125" customWidth="1"/>
    <col min="1036" max="1036" width="5.375" customWidth="1"/>
    <col min="1037" max="1037" width="28.75" customWidth="1"/>
    <col min="1038" max="1038" width="10.875" bestFit="1" customWidth="1"/>
    <col min="1040" max="1040" width="99" customWidth="1"/>
    <col min="1042" max="1042" width="12.125" customWidth="1"/>
    <col min="1292" max="1292" width="5.375" customWidth="1"/>
    <col min="1293" max="1293" width="28.75" customWidth="1"/>
    <col min="1294" max="1294" width="10.875" bestFit="1" customWidth="1"/>
    <col min="1296" max="1296" width="99" customWidth="1"/>
    <col min="1298" max="1298" width="12.125" customWidth="1"/>
    <col min="1548" max="1548" width="5.375" customWidth="1"/>
    <col min="1549" max="1549" width="28.75" customWidth="1"/>
    <col min="1550" max="1550" width="10.875" bestFit="1" customWidth="1"/>
    <col min="1552" max="1552" width="99" customWidth="1"/>
    <col min="1554" max="1554" width="12.125" customWidth="1"/>
    <col min="1804" max="1804" width="5.375" customWidth="1"/>
    <col min="1805" max="1805" width="28.75" customWidth="1"/>
    <col min="1806" max="1806" width="10.875" bestFit="1" customWidth="1"/>
    <col min="1808" max="1808" width="99" customWidth="1"/>
    <col min="1810" max="1810" width="12.125" customWidth="1"/>
    <col min="2060" max="2060" width="5.375" customWidth="1"/>
    <col min="2061" max="2061" width="28.75" customWidth="1"/>
    <col min="2062" max="2062" width="10.875" bestFit="1" customWidth="1"/>
    <col min="2064" max="2064" width="99" customWidth="1"/>
    <col min="2066" max="2066" width="12.125" customWidth="1"/>
    <col min="2316" max="2316" width="5.375" customWidth="1"/>
    <col min="2317" max="2317" width="28.75" customWidth="1"/>
    <col min="2318" max="2318" width="10.875" bestFit="1" customWidth="1"/>
    <col min="2320" max="2320" width="99" customWidth="1"/>
    <col min="2322" max="2322" width="12.125" customWidth="1"/>
    <col min="2572" max="2572" width="5.375" customWidth="1"/>
    <col min="2573" max="2573" width="28.75" customWidth="1"/>
    <col min="2574" max="2574" width="10.875" bestFit="1" customWidth="1"/>
    <col min="2576" max="2576" width="99" customWidth="1"/>
    <col min="2578" max="2578" width="12.125" customWidth="1"/>
    <col min="2828" max="2828" width="5.375" customWidth="1"/>
    <col min="2829" max="2829" width="28.75" customWidth="1"/>
    <col min="2830" max="2830" width="10.875" bestFit="1" customWidth="1"/>
    <col min="2832" max="2832" width="99" customWidth="1"/>
    <col min="2834" max="2834" width="12.125" customWidth="1"/>
    <col min="3084" max="3084" width="5.375" customWidth="1"/>
    <col min="3085" max="3085" width="28.75" customWidth="1"/>
    <col min="3086" max="3086" width="10.875" bestFit="1" customWidth="1"/>
    <col min="3088" max="3088" width="99" customWidth="1"/>
    <col min="3090" max="3090" width="12.125" customWidth="1"/>
    <col min="3340" max="3340" width="5.375" customWidth="1"/>
    <col min="3341" max="3341" width="28.75" customWidth="1"/>
    <col min="3342" max="3342" width="10.875" bestFit="1" customWidth="1"/>
    <col min="3344" max="3344" width="99" customWidth="1"/>
    <col min="3346" max="3346" width="12.125" customWidth="1"/>
    <col min="3596" max="3596" width="5.375" customWidth="1"/>
    <col min="3597" max="3597" width="28.75" customWidth="1"/>
    <col min="3598" max="3598" width="10.875" bestFit="1" customWidth="1"/>
    <col min="3600" max="3600" width="99" customWidth="1"/>
    <col min="3602" max="3602" width="12.125" customWidth="1"/>
    <col min="3852" max="3852" width="5.375" customWidth="1"/>
    <col min="3853" max="3853" width="28.75" customWidth="1"/>
    <col min="3854" max="3854" width="10.875" bestFit="1" customWidth="1"/>
    <col min="3856" max="3856" width="99" customWidth="1"/>
    <col min="3858" max="3858" width="12.125" customWidth="1"/>
    <col min="4108" max="4108" width="5.375" customWidth="1"/>
    <col min="4109" max="4109" width="28.75" customWidth="1"/>
    <col min="4110" max="4110" width="10.875" bestFit="1" customWidth="1"/>
    <col min="4112" max="4112" width="99" customWidth="1"/>
    <col min="4114" max="4114" width="12.125" customWidth="1"/>
    <col min="4364" max="4364" width="5.375" customWidth="1"/>
    <col min="4365" max="4365" width="28.75" customWidth="1"/>
    <col min="4366" max="4366" width="10.875" bestFit="1" customWidth="1"/>
    <col min="4368" max="4368" width="99" customWidth="1"/>
    <col min="4370" max="4370" width="12.125" customWidth="1"/>
    <col min="4620" max="4620" width="5.375" customWidth="1"/>
    <col min="4621" max="4621" width="28.75" customWidth="1"/>
    <col min="4622" max="4622" width="10.875" bestFit="1" customWidth="1"/>
    <col min="4624" max="4624" width="99" customWidth="1"/>
    <col min="4626" max="4626" width="12.125" customWidth="1"/>
    <col min="4876" max="4876" width="5.375" customWidth="1"/>
    <col min="4877" max="4877" width="28.75" customWidth="1"/>
    <col min="4878" max="4878" width="10.875" bestFit="1" customWidth="1"/>
    <col min="4880" max="4880" width="99" customWidth="1"/>
    <col min="4882" max="4882" width="12.125" customWidth="1"/>
    <col min="5132" max="5132" width="5.375" customWidth="1"/>
    <col min="5133" max="5133" width="28.75" customWidth="1"/>
    <col min="5134" max="5134" width="10.875" bestFit="1" customWidth="1"/>
    <col min="5136" max="5136" width="99" customWidth="1"/>
    <col min="5138" max="5138" width="12.125" customWidth="1"/>
    <col min="5388" max="5388" width="5.375" customWidth="1"/>
    <col min="5389" max="5389" width="28.75" customWidth="1"/>
    <col min="5390" max="5390" width="10.875" bestFit="1" customWidth="1"/>
    <col min="5392" max="5392" width="99" customWidth="1"/>
    <col min="5394" max="5394" width="12.125" customWidth="1"/>
    <col min="5644" max="5644" width="5.375" customWidth="1"/>
    <col min="5645" max="5645" width="28.75" customWidth="1"/>
    <col min="5646" max="5646" width="10.875" bestFit="1" customWidth="1"/>
    <col min="5648" max="5648" width="99" customWidth="1"/>
    <col min="5650" max="5650" width="12.125" customWidth="1"/>
    <col min="5900" max="5900" width="5.375" customWidth="1"/>
    <col min="5901" max="5901" width="28.75" customWidth="1"/>
    <col min="5902" max="5902" width="10.875" bestFit="1" customWidth="1"/>
    <col min="5904" max="5904" width="99" customWidth="1"/>
    <col min="5906" max="5906" width="12.125" customWidth="1"/>
    <col min="6156" max="6156" width="5.375" customWidth="1"/>
    <col min="6157" max="6157" width="28.75" customWidth="1"/>
    <col min="6158" max="6158" width="10.875" bestFit="1" customWidth="1"/>
    <col min="6160" max="6160" width="99" customWidth="1"/>
    <col min="6162" max="6162" width="12.125" customWidth="1"/>
    <col min="6412" max="6412" width="5.375" customWidth="1"/>
    <col min="6413" max="6413" width="28.75" customWidth="1"/>
    <col min="6414" max="6414" width="10.875" bestFit="1" customWidth="1"/>
    <col min="6416" max="6416" width="99" customWidth="1"/>
    <col min="6418" max="6418" width="12.125" customWidth="1"/>
    <col min="6668" max="6668" width="5.375" customWidth="1"/>
    <col min="6669" max="6669" width="28.75" customWidth="1"/>
    <col min="6670" max="6670" width="10.875" bestFit="1" customWidth="1"/>
    <col min="6672" max="6672" width="99" customWidth="1"/>
    <col min="6674" max="6674" width="12.125" customWidth="1"/>
    <col min="6924" max="6924" width="5.375" customWidth="1"/>
    <col min="6925" max="6925" width="28.75" customWidth="1"/>
    <col min="6926" max="6926" width="10.875" bestFit="1" customWidth="1"/>
    <col min="6928" max="6928" width="99" customWidth="1"/>
    <col min="6930" max="6930" width="12.125" customWidth="1"/>
    <col min="7180" max="7180" width="5.375" customWidth="1"/>
    <col min="7181" max="7181" width="28.75" customWidth="1"/>
    <col min="7182" max="7182" width="10.875" bestFit="1" customWidth="1"/>
    <col min="7184" max="7184" width="99" customWidth="1"/>
    <col min="7186" max="7186" width="12.125" customWidth="1"/>
    <col min="7436" max="7436" width="5.375" customWidth="1"/>
    <col min="7437" max="7437" width="28.75" customWidth="1"/>
    <col min="7438" max="7438" width="10.875" bestFit="1" customWidth="1"/>
    <col min="7440" max="7440" width="99" customWidth="1"/>
    <col min="7442" max="7442" width="12.125" customWidth="1"/>
    <col min="7692" max="7692" width="5.375" customWidth="1"/>
    <col min="7693" max="7693" width="28.75" customWidth="1"/>
    <col min="7694" max="7694" width="10.875" bestFit="1" customWidth="1"/>
    <col min="7696" max="7696" width="99" customWidth="1"/>
    <col min="7698" max="7698" width="12.125" customWidth="1"/>
    <col min="7948" max="7948" width="5.375" customWidth="1"/>
    <col min="7949" max="7949" width="28.75" customWidth="1"/>
    <col min="7950" max="7950" width="10.875" bestFit="1" customWidth="1"/>
    <col min="7952" max="7952" width="99" customWidth="1"/>
    <col min="7954" max="7954" width="12.125" customWidth="1"/>
    <col min="8204" max="8204" width="5.375" customWidth="1"/>
    <col min="8205" max="8205" width="28.75" customWidth="1"/>
    <col min="8206" max="8206" width="10.875" bestFit="1" customWidth="1"/>
    <col min="8208" max="8208" width="99" customWidth="1"/>
    <col min="8210" max="8210" width="12.125" customWidth="1"/>
    <col min="8460" max="8460" width="5.375" customWidth="1"/>
    <col min="8461" max="8461" width="28.75" customWidth="1"/>
    <col min="8462" max="8462" width="10.875" bestFit="1" customWidth="1"/>
    <col min="8464" max="8464" width="99" customWidth="1"/>
    <col min="8466" max="8466" width="12.125" customWidth="1"/>
    <col min="8716" max="8716" width="5.375" customWidth="1"/>
    <col min="8717" max="8717" width="28.75" customWidth="1"/>
    <col min="8718" max="8718" width="10.875" bestFit="1" customWidth="1"/>
    <col min="8720" max="8720" width="99" customWidth="1"/>
    <col min="8722" max="8722" width="12.125" customWidth="1"/>
    <col min="8972" max="8972" width="5.375" customWidth="1"/>
    <col min="8973" max="8973" width="28.75" customWidth="1"/>
    <col min="8974" max="8974" width="10.875" bestFit="1" customWidth="1"/>
    <col min="8976" max="8976" width="99" customWidth="1"/>
    <col min="8978" max="8978" width="12.125" customWidth="1"/>
    <col min="9228" max="9228" width="5.375" customWidth="1"/>
    <col min="9229" max="9229" width="28.75" customWidth="1"/>
    <col min="9230" max="9230" width="10.875" bestFit="1" customWidth="1"/>
    <col min="9232" max="9232" width="99" customWidth="1"/>
    <col min="9234" max="9234" width="12.125" customWidth="1"/>
    <col min="9484" max="9484" width="5.375" customWidth="1"/>
    <col min="9485" max="9485" width="28.75" customWidth="1"/>
    <col min="9486" max="9486" width="10.875" bestFit="1" customWidth="1"/>
    <col min="9488" max="9488" width="99" customWidth="1"/>
    <col min="9490" max="9490" width="12.125" customWidth="1"/>
    <col min="9740" max="9740" width="5.375" customWidth="1"/>
    <col min="9741" max="9741" width="28.75" customWidth="1"/>
    <col min="9742" max="9742" width="10.875" bestFit="1" customWidth="1"/>
    <col min="9744" max="9744" width="99" customWidth="1"/>
    <col min="9746" max="9746" width="12.125" customWidth="1"/>
    <col min="9996" max="9996" width="5.375" customWidth="1"/>
    <col min="9997" max="9997" width="28.75" customWidth="1"/>
    <col min="9998" max="9998" width="10.875" bestFit="1" customWidth="1"/>
    <col min="10000" max="10000" width="99" customWidth="1"/>
    <col min="10002" max="10002" width="12.125" customWidth="1"/>
    <col min="10252" max="10252" width="5.375" customWidth="1"/>
    <col min="10253" max="10253" width="28.75" customWidth="1"/>
    <col min="10254" max="10254" width="10.875" bestFit="1" customWidth="1"/>
    <col min="10256" max="10256" width="99" customWidth="1"/>
    <col min="10258" max="10258" width="12.125" customWidth="1"/>
    <col min="10508" max="10508" width="5.375" customWidth="1"/>
    <col min="10509" max="10509" width="28.75" customWidth="1"/>
    <col min="10510" max="10510" width="10.875" bestFit="1" customWidth="1"/>
    <col min="10512" max="10512" width="99" customWidth="1"/>
    <col min="10514" max="10514" width="12.125" customWidth="1"/>
    <col min="10764" max="10764" width="5.375" customWidth="1"/>
    <col min="10765" max="10765" width="28.75" customWidth="1"/>
    <col min="10766" max="10766" width="10.875" bestFit="1" customWidth="1"/>
    <col min="10768" max="10768" width="99" customWidth="1"/>
    <col min="10770" max="10770" width="12.125" customWidth="1"/>
    <col min="11020" max="11020" width="5.375" customWidth="1"/>
    <col min="11021" max="11021" width="28.75" customWidth="1"/>
    <col min="11022" max="11022" width="10.875" bestFit="1" customWidth="1"/>
    <col min="11024" max="11024" width="99" customWidth="1"/>
    <col min="11026" max="11026" width="12.125" customWidth="1"/>
    <col min="11276" max="11276" width="5.375" customWidth="1"/>
    <col min="11277" max="11277" width="28.75" customWidth="1"/>
    <col min="11278" max="11278" width="10.875" bestFit="1" customWidth="1"/>
    <col min="11280" max="11280" width="99" customWidth="1"/>
    <col min="11282" max="11282" width="12.125" customWidth="1"/>
    <col min="11532" max="11532" width="5.375" customWidth="1"/>
    <col min="11533" max="11533" width="28.75" customWidth="1"/>
    <col min="11534" max="11534" width="10.875" bestFit="1" customWidth="1"/>
    <col min="11536" max="11536" width="99" customWidth="1"/>
    <col min="11538" max="11538" width="12.125" customWidth="1"/>
    <col min="11788" max="11788" width="5.375" customWidth="1"/>
    <col min="11789" max="11789" width="28.75" customWidth="1"/>
    <col min="11790" max="11790" width="10.875" bestFit="1" customWidth="1"/>
    <col min="11792" max="11792" width="99" customWidth="1"/>
    <col min="11794" max="11794" width="12.125" customWidth="1"/>
    <col min="12044" max="12044" width="5.375" customWidth="1"/>
    <col min="12045" max="12045" width="28.75" customWidth="1"/>
    <col min="12046" max="12046" width="10.875" bestFit="1" customWidth="1"/>
    <col min="12048" max="12048" width="99" customWidth="1"/>
    <col min="12050" max="12050" width="12.125" customWidth="1"/>
    <col min="12300" max="12300" width="5.375" customWidth="1"/>
    <col min="12301" max="12301" width="28.75" customWidth="1"/>
    <col min="12302" max="12302" width="10.875" bestFit="1" customWidth="1"/>
    <col min="12304" max="12304" width="99" customWidth="1"/>
    <col min="12306" max="12306" width="12.125" customWidth="1"/>
    <col min="12556" max="12556" width="5.375" customWidth="1"/>
    <col min="12557" max="12557" width="28.75" customWidth="1"/>
    <col min="12558" max="12558" width="10.875" bestFit="1" customWidth="1"/>
    <col min="12560" max="12560" width="99" customWidth="1"/>
    <col min="12562" max="12562" width="12.125" customWidth="1"/>
    <col min="12812" max="12812" width="5.375" customWidth="1"/>
    <col min="12813" max="12813" width="28.75" customWidth="1"/>
    <col min="12814" max="12814" width="10.875" bestFit="1" customWidth="1"/>
    <col min="12816" max="12816" width="99" customWidth="1"/>
    <col min="12818" max="12818" width="12.125" customWidth="1"/>
    <col min="13068" max="13068" width="5.375" customWidth="1"/>
    <col min="13069" max="13069" width="28.75" customWidth="1"/>
    <col min="13070" max="13070" width="10.875" bestFit="1" customWidth="1"/>
    <col min="13072" max="13072" width="99" customWidth="1"/>
    <col min="13074" max="13074" width="12.125" customWidth="1"/>
    <col min="13324" max="13324" width="5.375" customWidth="1"/>
    <col min="13325" max="13325" width="28.75" customWidth="1"/>
    <col min="13326" max="13326" width="10.875" bestFit="1" customWidth="1"/>
    <col min="13328" max="13328" width="99" customWidth="1"/>
    <col min="13330" max="13330" width="12.125" customWidth="1"/>
    <col min="13580" max="13580" width="5.375" customWidth="1"/>
    <col min="13581" max="13581" width="28.75" customWidth="1"/>
    <col min="13582" max="13582" width="10.875" bestFit="1" customWidth="1"/>
    <col min="13584" max="13584" width="99" customWidth="1"/>
    <col min="13586" max="13586" width="12.125" customWidth="1"/>
    <col min="13836" max="13836" width="5.375" customWidth="1"/>
    <col min="13837" max="13837" width="28.75" customWidth="1"/>
    <col min="13838" max="13838" width="10.875" bestFit="1" customWidth="1"/>
    <col min="13840" max="13840" width="99" customWidth="1"/>
    <col min="13842" max="13842" width="12.125" customWidth="1"/>
    <col min="14092" max="14092" width="5.375" customWidth="1"/>
    <col min="14093" max="14093" width="28.75" customWidth="1"/>
    <col min="14094" max="14094" width="10.875" bestFit="1" customWidth="1"/>
    <col min="14096" max="14096" width="99" customWidth="1"/>
    <col min="14098" max="14098" width="12.125" customWidth="1"/>
    <col min="14348" max="14348" width="5.375" customWidth="1"/>
    <col min="14349" max="14349" width="28.75" customWidth="1"/>
    <col min="14350" max="14350" width="10.875" bestFit="1" customWidth="1"/>
    <col min="14352" max="14352" width="99" customWidth="1"/>
    <col min="14354" max="14354" width="12.125" customWidth="1"/>
    <col min="14604" max="14604" width="5.375" customWidth="1"/>
    <col min="14605" max="14605" width="28.75" customWidth="1"/>
    <col min="14606" max="14606" width="10.875" bestFit="1" customWidth="1"/>
    <col min="14608" max="14608" width="99" customWidth="1"/>
    <col min="14610" max="14610" width="12.125" customWidth="1"/>
    <col min="14860" max="14860" width="5.375" customWidth="1"/>
    <col min="14861" max="14861" width="28.75" customWidth="1"/>
    <col min="14862" max="14862" width="10.875" bestFit="1" customWidth="1"/>
    <col min="14864" max="14864" width="99" customWidth="1"/>
    <col min="14866" max="14866" width="12.125" customWidth="1"/>
    <col min="15116" max="15116" width="5.375" customWidth="1"/>
    <col min="15117" max="15117" width="28.75" customWidth="1"/>
    <col min="15118" max="15118" width="10.875" bestFit="1" customWidth="1"/>
    <col min="15120" max="15120" width="99" customWidth="1"/>
    <col min="15122" max="15122" width="12.125" customWidth="1"/>
    <col min="15372" max="15372" width="5.375" customWidth="1"/>
    <col min="15373" max="15373" width="28.75" customWidth="1"/>
    <col min="15374" max="15374" width="10.875" bestFit="1" customWidth="1"/>
    <col min="15376" max="15376" width="99" customWidth="1"/>
    <col min="15378" max="15378" width="12.125" customWidth="1"/>
    <col min="15628" max="15628" width="5.375" customWidth="1"/>
    <col min="15629" max="15629" width="28.75" customWidth="1"/>
    <col min="15630" max="15630" width="10.875" bestFit="1" customWidth="1"/>
    <col min="15632" max="15632" width="99" customWidth="1"/>
    <col min="15634" max="15634" width="12.125" customWidth="1"/>
    <col min="15884" max="15884" width="5.375" customWidth="1"/>
    <col min="15885" max="15885" width="28.75" customWidth="1"/>
    <col min="15886" max="15886" width="10.875" bestFit="1" customWidth="1"/>
    <col min="15888" max="15888" width="99" customWidth="1"/>
    <col min="15890" max="15890" width="12.125" customWidth="1"/>
    <col min="16140" max="16140" width="5.375" customWidth="1"/>
    <col min="16141" max="16141" width="28.75" customWidth="1"/>
    <col min="16142" max="16142" width="10.875" bestFit="1" customWidth="1"/>
    <col min="16144" max="16144" width="99" customWidth="1"/>
    <col min="16146" max="16146" width="12.125" customWidth="1"/>
  </cols>
  <sheetData>
    <row r="2" spans="1:16">
      <c r="A2" t="s">
        <v>265</v>
      </c>
    </row>
    <row r="3" spans="1:16">
      <c r="A3" s="34" t="s">
        <v>50</v>
      </c>
      <c r="B3" s="35" t="s">
        <v>51</v>
      </c>
      <c r="C3" s="34" t="s">
        <v>52</v>
      </c>
      <c r="D3" s="36">
        <f>入力⑧乳牛増殖計画!G4</f>
        <v>0</v>
      </c>
      <c r="E3" s="36">
        <f>入力⑧乳牛増殖計画!H4</f>
        <v>1</v>
      </c>
      <c r="F3" s="36">
        <f>入力⑧乳牛増殖計画!I4</f>
        <v>2</v>
      </c>
      <c r="G3" s="36">
        <f>入力⑧乳牛増殖計画!J4</f>
        <v>3</v>
      </c>
      <c r="H3" s="36">
        <f>入力⑧乳牛増殖計画!K4</f>
        <v>4</v>
      </c>
      <c r="I3" s="36">
        <f>入力⑧乳牛増殖計画!L4</f>
        <v>5</v>
      </c>
      <c r="J3" s="36">
        <f>入力⑧乳牛増殖計画!M4</f>
        <v>6</v>
      </c>
      <c r="K3" s="36">
        <f>入力⑧乳牛増殖計画!N4</f>
        <v>7</v>
      </c>
      <c r="L3" s="36">
        <f>入力⑧乳牛増殖計画!O4</f>
        <v>8</v>
      </c>
      <c r="M3" s="37">
        <f>入力⑧乳牛増殖計画!P4</f>
        <v>9</v>
      </c>
      <c r="N3" s="37">
        <f>入力⑧乳牛増殖計画!Q4</f>
        <v>10</v>
      </c>
      <c r="O3" s="37">
        <f>入力⑧乳牛増殖計画!R4</f>
        <v>11</v>
      </c>
      <c r="P3" s="37">
        <f>入力⑧乳牛増殖計画!S4</f>
        <v>12</v>
      </c>
    </row>
    <row r="4" spans="1:16">
      <c r="A4" s="20">
        <v>1</v>
      </c>
      <c r="B4" s="21" t="s">
        <v>266</v>
      </c>
      <c r="C4" s="22" t="s">
        <v>54</v>
      </c>
      <c r="D4" s="40">
        <f>肉牛増殖計画!G11</f>
        <v>0</v>
      </c>
      <c r="E4" s="40">
        <f>肉牛増殖計画!H11</f>
        <v>0</v>
      </c>
      <c r="F4" s="40">
        <f>肉牛増殖計画!I11</f>
        <v>0</v>
      </c>
      <c r="G4" s="40">
        <f>肉牛増殖計画!J11</f>
        <v>0</v>
      </c>
      <c r="H4" s="40">
        <f>肉牛増殖計画!K11</f>
        <v>0</v>
      </c>
      <c r="I4" s="40">
        <f>肉牛増殖計画!L11</f>
        <v>0</v>
      </c>
      <c r="J4" s="40">
        <f>肉牛増殖計画!M11</f>
        <v>0</v>
      </c>
      <c r="K4" s="40">
        <f>肉牛増殖計画!N11</f>
        <v>0</v>
      </c>
      <c r="L4" s="40">
        <f>肉牛増殖計画!O11</f>
        <v>0</v>
      </c>
      <c r="M4" s="40">
        <f>肉牛増殖計画!P11</f>
        <v>0</v>
      </c>
      <c r="N4" s="40">
        <f>肉牛増殖計画!Q11</f>
        <v>0</v>
      </c>
      <c r="O4" s="40">
        <f>肉牛増殖計画!R11</f>
        <v>0</v>
      </c>
      <c r="P4" s="40">
        <f>肉牛増殖計画!S11</f>
        <v>0</v>
      </c>
    </row>
    <row r="5" spans="1:16">
      <c r="A5" s="23">
        <v>2</v>
      </c>
      <c r="B5" s="24" t="s">
        <v>267</v>
      </c>
      <c r="C5" s="22" t="s">
        <v>54</v>
      </c>
      <c r="D5" s="41">
        <f>肉牛増殖計画!G72</f>
        <v>0</v>
      </c>
      <c r="E5" s="41">
        <f>肉牛増殖計画!H72</f>
        <v>0</v>
      </c>
      <c r="F5" s="41">
        <f>肉牛増殖計画!I72</f>
        <v>0</v>
      </c>
      <c r="G5" s="41">
        <f>肉牛増殖計画!J72</f>
        <v>0</v>
      </c>
      <c r="H5" s="41">
        <f>肉牛増殖計画!K72</f>
        <v>0</v>
      </c>
      <c r="I5" s="41">
        <f>肉牛増殖計画!L72</f>
        <v>0</v>
      </c>
      <c r="J5" s="41">
        <f>肉牛増殖計画!M72</f>
        <v>0</v>
      </c>
      <c r="K5" s="41">
        <f>肉牛増殖計画!N72</f>
        <v>0</v>
      </c>
      <c r="L5" s="41">
        <f>肉牛増殖計画!O72</f>
        <v>0</v>
      </c>
      <c r="M5" s="41">
        <f>肉牛増殖計画!P72</f>
        <v>0</v>
      </c>
      <c r="N5" s="41">
        <f>肉牛増殖計画!Q72</f>
        <v>0</v>
      </c>
      <c r="O5" s="41">
        <f>肉牛増殖計画!R72</f>
        <v>0</v>
      </c>
      <c r="P5" s="41">
        <f>肉牛増殖計画!S72</f>
        <v>0</v>
      </c>
    </row>
    <row r="6" spans="1:16">
      <c r="A6" s="25">
        <v>3</v>
      </c>
      <c r="B6" s="22" t="s">
        <v>268</v>
      </c>
      <c r="C6" s="22" t="s">
        <v>54</v>
      </c>
      <c r="D6" s="42">
        <f>+(D5+D4)/2</f>
        <v>0</v>
      </c>
      <c r="E6" s="42">
        <f t="shared" ref="E6:P6" si="0">+(E5+E4)/2</f>
        <v>0</v>
      </c>
      <c r="F6" s="42">
        <f t="shared" si="0"/>
        <v>0</v>
      </c>
      <c r="G6" s="42">
        <f t="shared" si="0"/>
        <v>0</v>
      </c>
      <c r="H6" s="42">
        <f t="shared" si="0"/>
        <v>0</v>
      </c>
      <c r="I6" s="42">
        <f t="shared" si="0"/>
        <v>0</v>
      </c>
      <c r="J6" s="42">
        <f t="shared" si="0"/>
        <v>0</v>
      </c>
      <c r="K6" s="42">
        <f t="shared" si="0"/>
        <v>0</v>
      </c>
      <c r="L6" s="42">
        <f t="shared" si="0"/>
        <v>0</v>
      </c>
      <c r="M6" s="42">
        <f t="shared" si="0"/>
        <v>0</v>
      </c>
      <c r="N6" s="42">
        <f t="shared" si="0"/>
        <v>0</v>
      </c>
      <c r="O6" s="42">
        <f t="shared" si="0"/>
        <v>0</v>
      </c>
      <c r="P6" s="42">
        <f t="shared" si="0"/>
        <v>0</v>
      </c>
    </row>
    <row r="7" spans="1:16">
      <c r="A7" s="20">
        <v>4</v>
      </c>
      <c r="B7" s="22" t="s">
        <v>57</v>
      </c>
      <c r="C7" s="22" t="s">
        <v>54</v>
      </c>
      <c r="D7" s="42">
        <f>肉牛増殖計画!G50</f>
        <v>0</v>
      </c>
      <c r="E7" s="42">
        <f>肉牛増殖計画!H50</f>
        <v>0</v>
      </c>
      <c r="F7" s="42">
        <f>肉牛増殖計画!I50</f>
        <v>0</v>
      </c>
      <c r="G7" s="42">
        <f>肉牛増殖計画!J50</f>
        <v>0</v>
      </c>
      <c r="H7" s="42">
        <f>肉牛増殖計画!K50</f>
        <v>0</v>
      </c>
      <c r="I7" s="42">
        <f>肉牛増殖計画!L50</f>
        <v>0</v>
      </c>
      <c r="J7" s="42">
        <f>肉牛増殖計画!M50</f>
        <v>0</v>
      </c>
      <c r="K7" s="42">
        <f>肉牛増殖計画!N50</f>
        <v>0</v>
      </c>
      <c r="L7" s="42">
        <f>肉牛増殖計画!O50</f>
        <v>0</v>
      </c>
      <c r="M7" s="42">
        <f>肉牛増殖計画!P50</f>
        <v>0</v>
      </c>
      <c r="N7" s="42">
        <f>肉牛増殖計画!Q50</f>
        <v>0</v>
      </c>
      <c r="O7" s="42">
        <f>肉牛増殖計画!R50</f>
        <v>0</v>
      </c>
      <c r="P7" s="42">
        <f>肉牛増殖計画!S50</f>
        <v>0</v>
      </c>
    </row>
    <row r="8" spans="1:16">
      <c r="A8" s="27">
        <v>5</v>
      </c>
      <c r="B8" s="22" t="s">
        <v>58</v>
      </c>
      <c r="C8" s="22" t="s">
        <v>54</v>
      </c>
      <c r="D8" s="42">
        <f>肉牛増殖計画!G51+肉牛増殖計画!G52+肉牛増殖計画!G53+肉牛増殖計画!G54+肉牛増殖計画!G55+肉牛増殖計画!G56</f>
        <v>0</v>
      </c>
      <c r="E8" s="42">
        <f>肉牛増殖計画!H51+肉牛増殖計画!H52+肉牛増殖計画!H53+肉牛増殖計画!H54+肉牛増殖計画!H55+肉牛増殖計画!H56</f>
        <v>0</v>
      </c>
      <c r="F8" s="42">
        <f>肉牛増殖計画!I51+肉牛増殖計画!I52+肉牛増殖計画!I53+肉牛増殖計画!I54+肉牛増殖計画!I55+肉牛増殖計画!I56</f>
        <v>0</v>
      </c>
      <c r="G8" s="42">
        <f>肉牛増殖計画!J51+肉牛増殖計画!J52+肉牛増殖計画!J53+肉牛増殖計画!J54+肉牛増殖計画!J55+肉牛増殖計画!J56</f>
        <v>0</v>
      </c>
      <c r="H8" s="42">
        <f>肉牛増殖計画!K51+肉牛増殖計画!K52+肉牛増殖計画!K53+肉牛増殖計画!K54+肉牛増殖計画!K55+肉牛増殖計画!K56</f>
        <v>0</v>
      </c>
      <c r="I8" s="42">
        <f>肉牛増殖計画!L51+肉牛増殖計画!L52+肉牛増殖計画!L53+肉牛増殖計画!L54+肉牛増殖計画!L55+肉牛増殖計画!L56</f>
        <v>0</v>
      </c>
      <c r="J8" s="42">
        <f>肉牛増殖計画!M51+肉牛増殖計画!M52+肉牛増殖計画!M53+肉牛増殖計画!M54+肉牛増殖計画!M55+肉牛増殖計画!M56</f>
        <v>0</v>
      </c>
      <c r="K8" s="42">
        <f>肉牛増殖計画!N51+肉牛増殖計画!N52+肉牛増殖計画!N53+肉牛増殖計画!N54+肉牛増殖計画!N55+肉牛増殖計画!N56</f>
        <v>0</v>
      </c>
      <c r="L8" s="42">
        <f>肉牛増殖計画!O51+肉牛増殖計画!O52+肉牛増殖計画!O53+肉牛増殖計画!O54+肉牛増殖計画!O55+肉牛増殖計画!O56</f>
        <v>0</v>
      </c>
      <c r="M8" s="42">
        <f>肉牛増殖計画!P51+肉牛増殖計画!P52+肉牛増殖計画!P53+肉牛増殖計画!P54+肉牛増殖計画!P55+肉牛増殖計画!P56</f>
        <v>0</v>
      </c>
      <c r="N8" s="42">
        <f>肉牛増殖計画!Q51+肉牛増殖計画!Q52+肉牛増殖計画!Q53+肉牛増殖計画!Q54+肉牛増殖計画!Q55+肉牛増殖計画!Q56</f>
        <v>0</v>
      </c>
      <c r="O8" s="42">
        <f>肉牛増殖計画!R51+肉牛増殖計画!R52+肉牛増殖計画!R53+肉牛増殖計画!R54+肉牛増殖計画!R55+肉牛増殖計画!R56</f>
        <v>0</v>
      </c>
      <c r="P8" s="42">
        <f>肉牛増殖計画!S51+肉牛増殖計画!S52+肉牛増殖計画!S53+肉牛増殖計画!S54+肉牛増殖計画!S55+肉牛増殖計画!S56</f>
        <v>0</v>
      </c>
    </row>
    <row r="9" spans="1:16">
      <c r="A9" s="27">
        <v>9</v>
      </c>
      <c r="B9" s="22" t="s">
        <v>76</v>
      </c>
      <c r="C9" s="21" t="s">
        <v>54</v>
      </c>
      <c r="D9" s="42">
        <f>肉牛増殖計画!G43</f>
        <v>0</v>
      </c>
      <c r="E9" s="42">
        <f>肉牛増殖計画!H43</f>
        <v>0</v>
      </c>
      <c r="F9" s="42">
        <f>肉牛増殖計画!I43</f>
        <v>0</v>
      </c>
      <c r="G9" s="42">
        <f>肉牛増殖計画!J43</f>
        <v>0</v>
      </c>
      <c r="H9" s="42">
        <f>肉牛増殖計画!K43</f>
        <v>0</v>
      </c>
      <c r="I9" s="42">
        <f>肉牛増殖計画!L43</f>
        <v>0</v>
      </c>
      <c r="J9" s="42">
        <f>肉牛増殖計画!M43</f>
        <v>0</v>
      </c>
      <c r="K9" s="42">
        <f>肉牛増殖計画!N43</f>
        <v>0</v>
      </c>
      <c r="L9" s="42">
        <f>肉牛増殖計画!O43</f>
        <v>0</v>
      </c>
      <c r="M9" s="42">
        <f>肉牛増殖計画!P43</f>
        <v>0</v>
      </c>
      <c r="N9" s="42">
        <f>肉牛増殖計画!Q43</f>
        <v>0</v>
      </c>
      <c r="O9" s="42">
        <f>肉牛増殖計画!R43</f>
        <v>0</v>
      </c>
      <c r="P9" s="42">
        <f>肉牛増殖計画!S43</f>
        <v>0</v>
      </c>
    </row>
    <row r="10" spans="1:16">
      <c r="A10" s="27">
        <v>10</v>
      </c>
      <c r="B10" s="22" t="s">
        <v>77</v>
      </c>
      <c r="C10" s="21" t="s">
        <v>54</v>
      </c>
      <c r="D10" s="42">
        <f>肉牛増殖計画!G44+肉牛増殖計画!G45+肉牛増殖計画!G46</f>
        <v>0</v>
      </c>
      <c r="E10" s="42">
        <f>肉牛増殖計画!H44+肉牛増殖計画!H45+肉牛増殖計画!H46</f>
        <v>0</v>
      </c>
      <c r="F10" s="42">
        <f>肉牛増殖計画!I44+肉牛増殖計画!I45+肉牛増殖計画!I46</f>
        <v>0</v>
      </c>
      <c r="G10" s="42">
        <f>肉牛増殖計画!J44+肉牛増殖計画!J45+肉牛増殖計画!J46</f>
        <v>0</v>
      </c>
      <c r="H10" s="42">
        <f>肉牛増殖計画!K44+肉牛増殖計画!K45+肉牛増殖計画!K46</f>
        <v>0</v>
      </c>
      <c r="I10" s="42">
        <f>肉牛増殖計画!L44+肉牛増殖計画!L45+肉牛増殖計画!L46</f>
        <v>0</v>
      </c>
      <c r="J10" s="42">
        <f>肉牛増殖計画!M44+肉牛増殖計画!M45+肉牛増殖計画!M46</f>
        <v>0</v>
      </c>
      <c r="K10" s="42">
        <f>肉牛増殖計画!N44+肉牛増殖計画!N45+肉牛増殖計画!N46</f>
        <v>0</v>
      </c>
      <c r="L10" s="42">
        <f>肉牛増殖計画!O44+肉牛増殖計画!O45+肉牛増殖計画!O46</f>
        <v>0</v>
      </c>
      <c r="M10" s="42">
        <f>肉牛増殖計画!P44+肉牛増殖計画!P45+肉牛増殖計画!P46</f>
        <v>0</v>
      </c>
      <c r="N10" s="42">
        <f>肉牛増殖計画!Q44+肉牛増殖計画!Q45+肉牛増殖計画!Q46</f>
        <v>0</v>
      </c>
      <c r="O10" s="42">
        <f>肉牛増殖計画!R44+肉牛増殖計画!R45+肉牛増殖計画!R46</f>
        <v>0</v>
      </c>
      <c r="P10" s="42">
        <f>肉牛増殖計画!S44+肉牛増殖計画!S45+肉牛増殖計画!S46</f>
        <v>0</v>
      </c>
    </row>
    <row r="11" spans="1:16">
      <c r="A11" s="27">
        <v>11</v>
      </c>
      <c r="B11" s="22" t="s">
        <v>78</v>
      </c>
      <c r="C11" s="22" t="s">
        <v>54</v>
      </c>
      <c r="D11" s="42">
        <f>肉牛増殖計画!G47+肉牛増殖計画!G48+肉牛増殖計画!G49</f>
        <v>0</v>
      </c>
      <c r="E11" s="42">
        <f>肉牛増殖計画!H47+肉牛増殖計画!H48+肉牛増殖計画!H49</f>
        <v>0</v>
      </c>
      <c r="F11" s="42">
        <f>肉牛増殖計画!I47+肉牛増殖計画!I48+肉牛増殖計画!I49</f>
        <v>0</v>
      </c>
      <c r="G11" s="42">
        <f>肉牛増殖計画!J47+肉牛増殖計画!J48+肉牛増殖計画!J49</f>
        <v>0</v>
      </c>
      <c r="H11" s="42">
        <f>肉牛増殖計画!K47+肉牛増殖計画!K48+肉牛増殖計画!K49</f>
        <v>0</v>
      </c>
      <c r="I11" s="42">
        <f>肉牛増殖計画!L47+肉牛増殖計画!L48+肉牛増殖計画!L49</f>
        <v>0</v>
      </c>
      <c r="J11" s="42">
        <f>肉牛増殖計画!M47+肉牛増殖計画!M48+肉牛増殖計画!M49</f>
        <v>0</v>
      </c>
      <c r="K11" s="42">
        <f>肉牛増殖計画!N47+肉牛増殖計画!N48+肉牛増殖計画!N49</f>
        <v>0</v>
      </c>
      <c r="L11" s="42">
        <f>肉牛増殖計画!O47+肉牛増殖計画!O48+肉牛増殖計画!O49</f>
        <v>0</v>
      </c>
      <c r="M11" s="42">
        <f>肉牛増殖計画!P47+肉牛増殖計画!P48+肉牛増殖計画!P49</f>
        <v>0</v>
      </c>
      <c r="N11" s="42">
        <f>肉牛増殖計画!Q47+肉牛増殖計画!Q48+肉牛増殖計画!Q49</f>
        <v>0</v>
      </c>
      <c r="O11" s="42">
        <f>肉牛増殖計画!R47+肉牛増殖計画!R48+肉牛増殖計画!R49</f>
        <v>0</v>
      </c>
      <c r="P11" s="42">
        <f>肉牛増殖計画!S47+肉牛増殖計画!S48+肉牛増殖計画!S49</f>
        <v>0</v>
      </c>
    </row>
    <row r="12" spans="1:16">
      <c r="A12" s="27">
        <v>12</v>
      </c>
      <c r="B12" s="28" t="s">
        <v>59</v>
      </c>
      <c r="C12" s="26" t="s">
        <v>54</v>
      </c>
      <c r="D12" s="43">
        <f>肉牛増殖計画!G73</f>
        <v>0</v>
      </c>
      <c r="E12" s="43">
        <f>肉牛増殖計画!H73</f>
        <v>0</v>
      </c>
      <c r="F12" s="43">
        <f>肉牛増殖計画!I73</f>
        <v>0</v>
      </c>
      <c r="G12" s="43">
        <f>肉牛増殖計画!J73</f>
        <v>0</v>
      </c>
      <c r="H12" s="43">
        <f>肉牛増殖計画!K73</f>
        <v>0</v>
      </c>
      <c r="I12" s="43">
        <f>肉牛増殖計画!L73</f>
        <v>0</v>
      </c>
      <c r="J12" s="43">
        <f>肉牛増殖計画!M73</f>
        <v>0</v>
      </c>
      <c r="K12" s="43">
        <f>肉牛増殖計画!N73</f>
        <v>0</v>
      </c>
      <c r="L12" s="43">
        <f>肉牛増殖計画!O73</f>
        <v>0</v>
      </c>
      <c r="M12" s="43">
        <f>肉牛増殖計画!P73</f>
        <v>0</v>
      </c>
      <c r="N12" s="43">
        <f>肉牛増殖計画!Q73</f>
        <v>0</v>
      </c>
      <c r="O12" s="43">
        <f>肉牛増殖計画!R73</f>
        <v>0</v>
      </c>
      <c r="P12" s="43">
        <f>肉牛増殖計画!S73</f>
        <v>0</v>
      </c>
    </row>
    <row r="13" spans="1:16">
      <c r="A13" s="20">
        <v>13</v>
      </c>
      <c r="B13" s="22" t="s">
        <v>60</v>
      </c>
      <c r="C13" s="22" t="s">
        <v>54</v>
      </c>
      <c r="D13" s="40">
        <f>++D4-SUM(D7:D11)-D12</f>
        <v>0</v>
      </c>
      <c r="E13" s="40">
        <f t="shared" ref="E13:P13" si="1">++E4-SUM(E7:E11)-E12</f>
        <v>0</v>
      </c>
      <c r="F13" s="40">
        <f t="shared" si="1"/>
        <v>0</v>
      </c>
      <c r="G13" s="40">
        <f t="shared" si="1"/>
        <v>0</v>
      </c>
      <c r="H13" s="40">
        <f t="shared" si="1"/>
        <v>0</v>
      </c>
      <c r="I13" s="40">
        <f t="shared" si="1"/>
        <v>0</v>
      </c>
      <c r="J13" s="40">
        <f t="shared" si="1"/>
        <v>0</v>
      </c>
      <c r="K13" s="40">
        <f t="shared" si="1"/>
        <v>0</v>
      </c>
      <c r="L13" s="40">
        <f t="shared" si="1"/>
        <v>0</v>
      </c>
      <c r="M13" s="40">
        <f t="shared" si="1"/>
        <v>0</v>
      </c>
      <c r="N13" s="40">
        <f t="shared" si="1"/>
        <v>0</v>
      </c>
      <c r="O13" s="40">
        <f t="shared" si="1"/>
        <v>0</v>
      </c>
      <c r="P13" s="40">
        <f t="shared" si="1"/>
        <v>0</v>
      </c>
    </row>
    <row r="14" spans="1:16">
      <c r="A14" s="23">
        <v>14</v>
      </c>
      <c r="B14" s="28" t="s">
        <v>255</v>
      </c>
      <c r="C14" s="31" t="s">
        <v>54</v>
      </c>
      <c r="D14" s="44">
        <f>肉牛増殖計画!G27+肉牛増殖計画!G28</f>
        <v>0</v>
      </c>
      <c r="E14" s="44">
        <f>肉牛増殖計画!H27+肉牛増殖計画!H28</f>
        <v>0</v>
      </c>
      <c r="F14" s="44">
        <f>肉牛増殖計画!I27+肉牛増殖計画!I28</f>
        <v>0</v>
      </c>
      <c r="G14" s="44">
        <f>肉牛増殖計画!J27+肉牛増殖計画!J28</f>
        <v>0</v>
      </c>
      <c r="H14" s="44">
        <f>肉牛増殖計画!K27+肉牛増殖計画!K28</f>
        <v>0</v>
      </c>
      <c r="I14" s="44">
        <f>肉牛増殖計画!L27+肉牛増殖計画!L28</f>
        <v>0</v>
      </c>
      <c r="J14" s="44">
        <f>肉牛増殖計画!M27+肉牛増殖計画!M28</f>
        <v>0</v>
      </c>
      <c r="K14" s="44">
        <f>肉牛増殖計画!N27+肉牛増殖計画!N28</f>
        <v>0</v>
      </c>
      <c r="L14" s="44">
        <f>肉牛増殖計画!O27+肉牛増殖計画!O28</f>
        <v>0</v>
      </c>
      <c r="M14" s="44">
        <f>肉牛増殖計画!P27+肉牛増殖計画!P28</f>
        <v>0</v>
      </c>
      <c r="N14" s="44">
        <f>肉牛増殖計画!Q27+肉牛増殖計画!Q28</f>
        <v>0</v>
      </c>
      <c r="O14" s="44">
        <f>肉牛増殖計画!R27+肉牛増殖計画!R28</f>
        <v>0</v>
      </c>
      <c r="P14" s="44">
        <f>肉牛増殖計画!S27+肉牛増殖計画!S28</f>
        <v>0</v>
      </c>
    </row>
    <row r="15" spans="1:16">
      <c r="A15" s="20">
        <v>15</v>
      </c>
      <c r="B15" s="22" t="s">
        <v>272</v>
      </c>
      <c r="C15" s="22" t="s">
        <v>54</v>
      </c>
      <c r="D15" s="42">
        <f>+D7+D8+D9+D10+D11+D12+D13+D14</f>
        <v>0</v>
      </c>
      <c r="E15" s="42">
        <f t="shared" ref="E15:P15" si="2">+E7+E8+E9+E10+E11+E12+E13+E14</f>
        <v>0</v>
      </c>
      <c r="F15" s="42">
        <f t="shared" si="2"/>
        <v>0</v>
      </c>
      <c r="G15" s="42">
        <f t="shared" si="2"/>
        <v>0</v>
      </c>
      <c r="H15" s="42">
        <f t="shared" si="2"/>
        <v>0</v>
      </c>
      <c r="I15" s="42">
        <f t="shared" si="2"/>
        <v>0</v>
      </c>
      <c r="J15" s="42">
        <f t="shared" si="2"/>
        <v>0</v>
      </c>
      <c r="K15" s="42">
        <f t="shared" si="2"/>
        <v>0</v>
      </c>
      <c r="L15" s="42">
        <f t="shared" si="2"/>
        <v>0</v>
      </c>
      <c r="M15" s="42">
        <f t="shared" si="2"/>
        <v>0</v>
      </c>
      <c r="N15" s="42">
        <f t="shared" si="2"/>
        <v>0</v>
      </c>
      <c r="O15" s="42">
        <f t="shared" si="2"/>
        <v>0</v>
      </c>
      <c r="P15" s="42">
        <f t="shared" si="2"/>
        <v>0</v>
      </c>
    </row>
    <row r="16" spans="1:16">
      <c r="A16" s="30" t="s">
        <v>62</v>
      </c>
    </row>
    <row r="17" spans="1:18">
      <c r="A17" s="25">
        <v>16</v>
      </c>
      <c r="B17" s="31" t="str">
        <f>+B7</f>
        <v>死亡牛　（償却済み）</v>
      </c>
      <c r="C17" s="32" t="s">
        <v>63</v>
      </c>
      <c r="D17" s="45">
        <f t="shared" ref="D17:M17" si="3">+IF(ISERROR(D7/D15*100),0,D7/D15*100)</f>
        <v>0</v>
      </c>
      <c r="E17" s="46">
        <f t="shared" si="3"/>
        <v>0</v>
      </c>
      <c r="F17" s="46">
        <f t="shared" si="3"/>
        <v>0</v>
      </c>
      <c r="G17" s="46">
        <f t="shared" si="3"/>
        <v>0</v>
      </c>
      <c r="H17" s="46">
        <f t="shared" si="3"/>
        <v>0</v>
      </c>
      <c r="I17" s="46">
        <f t="shared" si="3"/>
        <v>0</v>
      </c>
      <c r="J17" s="46">
        <f t="shared" si="3"/>
        <v>0</v>
      </c>
      <c r="K17" s="46">
        <f t="shared" si="3"/>
        <v>0</v>
      </c>
      <c r="L17" s="46">
        <f t="shared" si="3"/>
        <v>0</v>
      </c>
      <c r="M17" s="46">
        <f t="shared" si="3"/>
        <v>0</v>
      </c>
      <c r="N17" s="46">
        <f>+IF(ISERROR(N7/N15*100),0,N7/N15*100)</f>
        <v>0</v>
      </c>
      <c r="O17" s="46">
        <f>+IF(ISERROR(O7/O15*100),0,O7/O15*100)</f>
        <v>0</v>
      </c>
      <c r="P17" s="46">
        <f>+IF(ISERROR(P7/P15*100),0,P7/P15*100)</f>
        <v>0</v>
      </c>
    </row>
    <row r="18" spans="1:18">
      <c r="A18" s="20">
        <v>17</v>
      </c>
      <c r="B18" s="31" t="str">
        <f>+B8</f>
        <v>死亡牛　（償却中）</v>
      </c>
      <c r="C18" s="32" t="s">
        <v>63</v>
      </c>
      <c r="D18" s="45">
        <f t="shared" ref="D18:M18" si="4">+IF(ISERROR(D8/D15*100),0,D8/D15*100)</f>
        <v>0</v>
      </c>
      <c r="E18" s="46">
        <f t="shared" si="4"/>
        <v>0</v>
      </c>
      <c r="F18" s="46">
        <f t="shared" si="4"/>
        <v>0</v>
      </c>
      <c r="G18" s="46">
        <f t="shared" si="4"/>
        <v>0</v>
      </c>
      <c r="H18" s="46">
        <f t="shared" si="4"/>
        <v>0</v>
      </c>
      <c r="I18" s="46">
        <f t="shared" si="4"/>
        <v>0</v>
      </c>
      <c r="J18" s="46">
        <f t="shared" si="4"/>
        <v>0</v>
      </c>
      <c r="K18" s="46">
        <f t="shared" si="4"/>
        <v>0</v>
      </c>
      <c r="L18" s="46">
        <f t="shared" si="4"/>
        <v>0</v>
      </c>
      <c r="M18" s="46">
        <f t="shared" si="4"/>
        <v>0</v>
      </c>
      <c r="N18" s="46">
        <f>+IF(ISERROR(N8/N15*100),0,N8/N15*100)</f>
        <v>0</v>
      </c>
      <c r="O18" s="46">
        <f>+IF(ISERROR(O8/O15*100),0,O8/O15*100)</f>
        <v>0</v>
      </c>
      <c r="P18" s="46">
        <f>+IF(ISERROR(P8/P15*100),0,P8/P15*100)</f>
        <v>0</v>
      </c>
    </row>
    <row r="19" spans="1:18">
      <c r="A19" s="25">
        <v>21</v>
      </c>
      <c r="B19" s="31" t="s">
        <v>79</v>
      </c>
      <c r="C19" s="32" t="s">
        <v>63</v>
      </c>
      <c r="D19" s="45">
        <f t="shared" ref="D19:M19" si="5">+IF(ISERROR(D9/D15*100),0,D9/D15*100)</f>
        <v>0</v>
      </c>
      <c r="E19" s="46">
        <f t="shared" si="5"/>
        <v>0</v>
      </c>
      <c r="F19" s="46">
        <f t="shared" si="5"/>
        <v>0</v>
      </c>
      <c r="G19" s="46">
        <f t="shared" si="5"/>
        <v>0</v>
      </c>
      <c r="H19" s="46">
        <f t="shared" si="5"/>
        <v>0</v>
      </c>
      <c r="I19" s="46">
        <f t="shared" si="5"/>
        <v>0</v>
      </c>
      <c r="J19" s="46">
        <f t="shared" si="5"/>
        <v>0</v>
      </c>
      <c r="K19" s="46">
        <f t="shared" si="5"/>
        <v>0</v>
      </c>
      <c r="L19" s="46">
        <f t="shared" si="5"/>
        <v>0</v>
      </c>
      <c r="M19" s="46">
        <f t="shared" si="5"/>
        <v>0</v>
      </c>
      <c r="N19" s="46">
        <f>+IF(ISERROR(N9/N15*100),0,N9/N15*100)</f>
        <v>0</v>
      </c>
      <c r="O19" s="46">
        <f>+IF(ISERROR(O9/O15*100),0,O9/O15*100)</f>
        <v>0</v>
      </c>
      <c r="P19" s="46">
        <f>+IF(ISERROR(P9/P15*100),0,P9/P15*100)</f>
        <v>0</v>
      </c>
    </row>
    <row r="20" spans="1:18">
      <c r="A20" s="25">
        <v>22</v>
      </c>
      <c r="B20" s="31" t="s">
        <v>80</v>
      </c>
      <c r="C20" s="32" t="s">
        <v>63</v>
      </c>
      <c r="D20" s="45">
        <f t="shared" ref="D20:M20" si="6">+IF(ISERROR(D10/D15*100),0,D10/D15*100)</f>
        <v>0</v>
      </c>
      <c r="E20" s="46">
        <f t="shared" si="6"/>
        <v>0</v>
      </c>
      <c r="F20" s="46">
        <f t="shared" si="6"/>
        <v>0</v>
      </c>
      <c r="G20" s="46">
        <f t="shared" si="6"/>
        <v>0</v>
      </c>
      <c r="H20" s="46">
        <f t="shared" si="6"/>
        <v>0</v>
      </c>
      <c r="I20" s="46">
        <f t="shared" si="6"/>
        <v>0</v>
      </c>
      <c r="J20" s="46">
        <f t="shared" si="6"/>
        <v>0</v>
      </c>
      <c r="K20" s="46">
        <f t="shared" si="6"/>
        <v>0</v>
      </c>
      <c r="L20" s="46">
        <f t="shared" si="6"/>
        <v>0</v>
      </c>
      <c r="M20" s="46">
        <f t="shared" si="6"/>
        <v>0</v>
      </c>
      <c r="N20" s="46">
        <f>+IF(ISERROR(N10/N15*100),0,N10/N15*100)</f>
        <v>0</v>
      </c>
      <c r="O20" s="46">
        <f>+IF(ISERROR(O10/O15*100),0,O10/O15*100)</f>
        <v>0</v>
      </c>
      <c r="P20" s="46">
        <f>+IF(ISERROR(P10/P15*100),0,P10/P15*100)</f>
        <v>0</v>
      </c>
    </row>
    <row r="21" spans="1:18">
      <c r="A21" s="25">
        <v>23</v>
      </c>
      <c r="B21" s="22" t="s">
        <v>81</v>
      </c>
      <c r="C21" s="32" t="s">
        <v>63</v>
      </c>
      <c r="D21" s="45">
        <f t="shared" ref="D21:M21" si="7">+IF(ISERROR(D11/D15*100),0,D11/D15*100)</f>
        <v>0</v>
      </c>
      <c r="E21" s="46">
        <f t="shared" si="7"/>
        <v>0</v>
      </c>
      <c r="F21" s="46">
        <f t="shared" si="7"/>
        <v>0</v>
      </c>
      <c r="G21" s="46">
        <f t="shared" si="7"/>
        <v>0</v>
      </c>
      <c r="H21" s="46">
        <f t="shared" si="7"/>
        <v>0</v>
      </c>
      <c r="I21" s="46">
        <f t="shared" si="7"/>
        <v>0</v>
      </c>
      <c r="J21" s="46">
        <f t="shared" si="7"/>
        <v>0</v>
      </c>
      <c r="K21" s="46">
        <f t="shared" si="7"/>
        <v>0</v>
      </c>
      <c r="L21" s="46">
        <f t="shared" si="7"/>
        <v>0</v>
      </c>
      <c r="M21" s="46">
        <f t="shared" si="7"/>
        <v>0</v>
      </c>
      <c r="N21" s="46">
        <f>+IF(ISERROR(N11/N15*100),0,N11/N15*100)</f>
        <v>0</v>
      </c>
      <c r="O21" s="46">
        <f>+IF(ISERROR(O11/O15*100),0,O11/O15*100)</f>
        <v>0</v>
      </c>
      <c r="P21" s="46">
        <f>+IF(ISERROR(P11/P15*100),0,P11/P15*100)</f>
        <v>0</v>
      </c>
    </row>
    <row r="22" spans="1:18">
      <c r="A22" s="25">
        <v>24</v>
      </c>
      <c r="B22" s="26" t="s">
        <v>59</v>
      </c>
      <c r="C22" s="32" t="s">
        <v>63</v>
      </c>
      <c r="D22" s="45">
        <f t="shared" ref="D22:M22" si="8">+IF(ISERROR(D12/D15*100),0,D12/D15*100)</f>
        <v>0</v>
      </c>
      <c r="E22" s="46">
        <f t="shared" si="8"/>
        <v>0</v>
      </c>
      <c r="F22" s="46">
        <f t="shared" si="8"/>
        <v>0</v>
      </c>
      <c r="G22" s="46">
        <f t="shared" si="8"/>
        <v>0</v>
      </c>
      <c r="H22" s="46">
        <f t="shared" si="8"/>
        <v>0</v>
      </c>
      <c r="I22" s="46">
        <f t="shared" si="8"/>
        <v>0</v>
      </c>
      <c r="J22" s="46">
        <f t="shared" si="8"/>
        <v>0</v>
      </c>
      <c r="K22" s="46">
        <f t="shared" si="8"/>
        <v>0</v>
      </c>
      <c r="L22" s="46">
        <f t="shared" si="8"/>
        <v>0</v>
      </c>
      <c r="M22" s="46">
        <f t="shared" si="8"/>
        <v>0</v>
      </c>
      <c r="N22" s="46">
        <f>+IF(ISERROR(N12/N15*100),0,N12/N15*100)</f>
        <v>0</v>
      </c>
      <c r="O22" s="46">
        <f>+IF(ISERROR(O12/O15*100),0,O12/O15*100)</f>
        <v>0</v>
      </c>
      <c r="P22" s="46">
        <f>+IF(ISERROR(P12/P15*100),0,P12/P15*100)</f>
        <v>0</v>
      </c>
    </row>
    <row r="23" spans="1:18">
      <c r="A23" s="20">
        <v>25</v>
      </c>
      <c r="B23" s="26" t="s">
        <v>60</v>
      </c>
      <c r="C23" s="32" t="s">
        <v>63</v>
      </c>
      <c r="D23" s="45">
        <f t="shared" ref="D23:M23" si="9">+IF(ISERROR(D13/D15*100),0,D13/D15*100)</f>
        <v>0</v>
      </c>
      <c r="E23" s="46">
        <f t="shared" si="9"/>
        <v>0</v>
      </c>
      <c r="F23" s="46">
        <f t="shared" si="9"/>
        <v>0</v>
      </c>
      <c r="G23" s="46">
        <f t="shared" si="9"/>
        <v>0</v>
      </c>
      <c r="H23" s="46">
        <f t="shared" si="9"/>
        <v>0</v>
      </c>
      <c r="I23" s="46">
        <f t="shared" si="9"/>
        <v>0</v>
      </c>
      <c r="J23" s="46">
        <f t="shared" si="9"/>
        <v>0</v>
      </c>
      <c r="K23" s="46">
        <f t="shared" si="9"/>
        <v>0</v>
      </c>
      <c r="L23" s="46">
        <f t="shared" si="9"/>
        <v>0</v>
      </c>
      <c r="M23" s="46">
        <f t="shared" si="9"/>
        <v>0</v>
      </c>
      <c r="N23" s="46">
        <f>+IF(ISERROR(N13/N15*100),0,N13/N15*100)</f>
        <v>0</v>
      </c>
      <c r="O23" s="46">
        <f>+IF(ISERROR(O13/O15*100),0,O13/O15*100)</f>
        <v>0</v>
      </c>
      <c r="P23" s="46">
        <f>+IF(ISERROR(P13/P15*100),0,P13/P15*100)</f>
        <v>0</v>
      </c>
    </row>
    <row r="24" spans="1:18">
      <c r="A24" s="25">
        <v>26</v>
      </c>
      <c r="B24" s="26" t="str">
        <f>+B14</f>
        <v>新規繰入牛</v>
      </c>
      <c r="C24" s="32" t="s">
        <v>63</v>
      </c>
      <c r="D24" s="45">
        <f t="shared" ref="D24:M24" si="10">+IF(ISERROR(D14/D15*100),0,D14/D15*100)</f>
        <v>0</v>
      </c>
      <c r="E24" s="46">
        <f t="shared" si="10"/>
        <v>0</v>
      </c>
      <c r="F24" s="46">
        <f t="shared" si="10"/>
        <v>0</v>
      </c>
      <c r="G24" s="46">
        <f t="shared" si="10"/>
        <v>0</v>
      </c>
      <c r="H24" s="46">
        <f t="shared" si="10"/>
        <v>0</v>
      </c>
      <c r="I24" s="46">
        <f t="shared" si="10"/>
        <v>0</v>
      </c>
      <c r="J24" s="46">
        <f t="shared" si="10"/>
        <v>0</v>
      </c>
      <c r="K24" s="46">
        <f t="shared" si="10"/>
        <v>0</v>
      </c>
      <c r="L24" s="46">
        <f t="shared" si="10"/>
        <v>0</v>
      </c>
      <c r="M24" s="46">
        <f t="shared" si="10"/>
        <v>0</v>
      </c>
      <c r="N24" s="46">
        <f>+IF(ISERROR(N14/N15*100),0,N14/N15*100)</f>
        <v>0</v>
      </c>
      <c r="O24" s="46">
        <f>+IF(ISERROR(O14/O15*100),0,O14/O15*100)</f>
        <v>0</v>
      </c>
      <c r="P24" s="46">
        <f>+IF(ISERROR(P14/P15*100),0,P14/P15*100)</f>
        <v>0</v>
      </c>
    </row>
    <row r="25" spans="1:18">
      <c r="A25" s="20">
        <v>28</v>
      </c>
      <c r="B25" s="22" t="str">
        <f>+B15</f>
        <v>繁殖肉牛償却費の計算対象畜数</v>
      </c>
      <c r="C25" s="22" t="s">
        <v>63</v>
      </c>
      <c r="D25" s="47">
        <f t="shared" ref="D25:M25" si="11">+IF(ISERROR(D15/D15*100),0,D15/D15*100)</f>
        <v>0</v>
      </c>
      <c r="E25" s="47">
        <f t="shared" si="11"/>
        <v>0</v>
      </c>
      <c r="F25" s="47">
        <f t="shared" si="11"/>
        <v>0</v>
      </c>
      <c r="G25" s="47">
        <f t="shared" si="11"/>
        <v>0</v>
      </c>
      <c r="H25" s="47">
        <f t="shared" si="11"/>
        <v>0</v>
      </c>
      <c r="I25" s="47">
        <f t="shared" si="11"/>
        <v>0</v>
      </c>
      <c r="J25" s="47">
        <f t="shared" si="11"/>
        <v>0</v>
      </c>
      <c r="K25" s="47">
        <f t="shared" si="11"/>
        <v>0</v>
      </c>
      <c r="L25" s="47">
        <f t="shared" si="11"/>
        <v>0</v>
      </c>
      <c r="M25" s="47">
        <f t="shared" si="11"/>
        <v>0</v>
      </c>
      <c r="N25" s="47">
        <f>+IF(ISERROR(N15/N15*100),0,N15/N15*100)</f>
        <v>0</v>
      </c>
      <c r="O25" s="47">
        <f>+IF(ISERROR(O15/O15*100),0,O15/O15*100)</f>
        <v>0</v>
      </c>
      <c r="P25" s="47">
        <f>+IF(ISERROR(P15/P15*100),0,P15/P15*100)</f>
        <v>0</v>
      </c>
    </row>
    <row r="26" spans="1:18">
      <c r="A26" t="s">
        <v>64</v>
      </c>
    </row>
    <row r="27" spans="1:18">
      <c r="A27" s="25">
        <v>29</v>
      </c>
      <c r="B27" s="22" t="s">
        <v>269</v>
      </c>
      <c r="C27" s="32" t="s">
        <v>66</v>
      </c>
      <c r="D27" s="45">
        <f>IFERROR((乳量・価格!G22*(肉牛増殖計画!G72-肉牛増殖計画!G74)+乳量・価格!G21*肉牛増殖計画!G74)/肉牛増殖計画!G72,0)</f>
        <v>0</v>
      </c>
      <c r="E27" s="46">
        <f>IFERROR((乳量・価格!H22*(肉牛増殖計画!H72-肉牛増殖計画!H74)+乳量・価格!H21*肉牛増殖計画!H74)/肉牛増殖計画!H72,0)</f>
        <v>0</v>
      </c>
      <c r="F27" s="46">
        <f>IFERROR((乳量・価格!I22*(肉牛増殖計画!I72-肉牛増殖計画!I74)+乳量・価格!I21*肉牛増殖計画!I74)/肉牛増殖計画!I72,0)</f>
        <v>0</v>
      </c>
      <c r="G27" s="46">
        <f>IFERROR((乳量・価格!J22*(肉牛増殖計画!J72-肉牛増殖計画!J74)+乳量・価格!J21*肉牛増殖計画!J74)/肉牛増殖計画!J72,0)</f>
        <v>0</v>
      </c>
      <c r="H27" s="46">
        <f>IFERROR((乳量・価格!K22*(肉牛増殖計画!K72-肉牛増殖計画!K74)+乳量・価格!K21*肉牛増殖計画!K74)/肉牛増殖計画!K72,0)</f>
        <v>0</v>
      </c>
      <c r="I27" s="46">
        <f>IFERROR((乳量・価格!L22*(肉牛増殖計画!L72-肉牛増殖計画!L74)+乳量・価格!L21*肉牛増殖計画!L74)/肉牛増殖計画!L72,0)</f>
        <v>0</v>
      </c>
      <c r="J27" s="46">
        <f>IFERROR((乳量・価格!M22*(肉牛増殖計画!M72-肉牛増殖計画!M74)+乳量・価格!M21*肉牛増殖計画!M74)/肉牛増殖計画!M72,0)</f>
        <v>0</v>
      </c>
      <c r="K27" s="46">
        <f>IFERROR((乳量・価格!N22*(肉牛増殖計画!N72-肉牛増殖計画!N74)+乳量・価格!N21*肉牛増殖計画!N74)/肉牛増殖計画!N72,0)</f>
        <v>0</v>
      </c>
      <c r="L27" s="46">
        <f>IFERROR((乳量・価格!O22*(肉牛増殖計画!O72-肉牛増殖計画!O74)+乳量・価格!O21*肉牛増殖計画!O74)/肉牛増殖計画!O72,0)</f>
        <v>0</v>
      </c>
      <c r="M27" s="46">
        <f>IFERROR((乳量・価格!P22*(肉牛増殖計画!P72-肉牛増殖計画!P74)+乳量・価格!P21*肉牛増殖計画!P74)/肉牛増殖計画!P72,0)</f>
        <v>0</v>
      </c>
      <c r="N27" s="46">
        <f>IFERROR((乳量・価格!Q22*(肉牛増殖計画!Q72-肉牛増殖計画!Q74)+乳量・価格!Q21*肉牛増殖計画!Q74)/肉牛増殖計画!Q72,0)</f>
        <v>0</v>
      </c>
      <c r="O27" s="46">
        <f>IFERROR((乳量・価格!R22*(肉牛増殖計画!R72-肉牛増殖計画!R74)+乳量・価格!R21*肉牛増殖計画!R74)/肉牛増殖計画!R72,0)</f>
        <v>0</v>
      </c>
      <c r="P27" s="46">
        <f>IFERROR((乳量・価格!S22*(肉牛増殖計画!S72-肉牛増殖計画!S74)+乳量・価格!S21*肉牛増殖計画!S74)/肉牛増殖計画!S72,0)</f>
        <v>0</v>
      </c>
    </row>
    <row r="28" spans="1:18">
      <c r="A28" s="20">
        <v>30</v>
      </c>
      <c r="B28" s="22" t="s">
        <v>67</v>
      </c>
      <c r="C28" s="29" t="s">
        <v>66</v>
      </c>
      <c r="D28" s="47">
        <f>+(D27-1)/6</f>
        <v>-0.16666666666666666</v>
      </c>
      <c r="E28" s="47">
        <f t="shared" ref="E28:P28" si="12">+(E27-1)/6</f>
        <v>-0.16666666666666666</v>
      </c>
      <c r="F28" s="47">
        <f t="shared" si="12"/>
        <v>-0.16666666666666666</v>
      </c>
      <c r="G28" s="47">
        <f t="shared" si="12"/>
        <v>-0.16666666666666666</v>
      </c>
      <c r="H28" s="47">
        <f t="shared" si="12"/>
        <v>-0.16666666666666666</v>
      </c>
      <c r="I28" s="47">
        <f t="shared" si="12"/>
        <v>-0.16666666666666666</v>
      </c>
      <c r="J28" s="47">
        <f t="shared" si="12"/>
        <v>-0.16666666666666666</v>
      </c>
      <c r="K28" s="47">
        <f t="shared" si="12"/>
        <v>-0.16666666666666666</v>
      </c>
      <c r="L28" s="47">
        <f t="shared" si="12"/>
        <v>-0.16666666666666666</v>
      </c>
      <c r="M28" s="47">
        <f t="shared" si="12"/>
        <v>-0.16666666666666666</v>
      </c>
      <c r="N28" s="47">
        <f t="shared" si="12"/>
        <v>-0.16666666666666666</v>
      </c>
      <c r="O28" s="47">
        <f t="shared" si="12"/>
        <v>-0.16666666666666666</v>
      </c>
      <c r="P28" s="47">
        <f t="shared" si="12"/>
        <v>-0.16666666666666666</v>
      </c>
    </row>
    <row r="29" spans="1:18">
      <c r="A29" s="20">
        <v>32</v>
      </c>
      <c r="B29" s="22" t="s">
        <v>116</v>
      </c>
      <c r="C29" s="33" t="s">
        <v>66</v>
      </c>
      <c r="D29" s="47">
        <f>乳量・価格!G21</f>
        <v>453100</v>
      </c>
      <c r="E29" s="49">
        <f>乳量・価格!H21</f>
        <v>453100</v>
      </c>
      <c r="F29" s="49">
        <f>乳量・価格!I21</f>
        <v>453100</v>
      </c>
      <c r="G29" s="49">
        <f>乳量・価格!J21</f>
        <v>453100</v>
      </c>
      <c r="H29" s="49">
        <f>乳量・価格!K21</f>
        <v>453100</v>
      </c>
      <c r="I29" s="49">
        <f>乳量・価格!L21</f>
        <v>453100</v>
      </c>
      <c r="J29" s="49">
        <f>乳量・価格!M21</f>
        <v>453100</v>
      </c>
      <c r="K29" s="49">
        <f>乳量・価格!N21</f>
        <v>453100</v>
      </c>
      <c r="L29" s="49">
        <f>乳量・価格!O21</f>
        <v>453100</v>
      </c>
      <c r="M29" s="49">
        <f>乳量・価格!P21</f>
        <v>453100</v>
      </c>
      <c r="N29" s="49">
        <f>乳量・価格!Q21</f>
        <v>453100</v>
      </c>
      <c r="O29" s="49">
        <f>乳量・価格!R21</f>
        <v>453100</v>
      </c>
      <c r="P29" s="49">
        <f>乳量・価格!S21</f>
        <v>453100</v>
      </c>
    </row>
    <row r="30" spans="1:18">
      <c r="A30" t="s">
        <v>68</v>
      </c>
    </row>
    <row r="31" spans="1:18">
      <c r="A31" s="25">
        <v>34</v>
      </c>
      <c r="B31" s="31" t="s">
        <v>57</v>
      </c>
      <c r="C31" s="32" t="s">
        <v>66</v>
      </c>
      <c r="D31" s="45">
        <f t="shared" ref="D31:M31" si="13">0*(D17/100)</f>
        <v>0</v>
      </c>
      <c r="E31" s="46">
        <f t="shared" si="13"/>
        <v>0</v>
      </c>
      <c r="F31" s="46">
        <f t="shared" si="13"/>
        <v>0</v>
      </c>
      <c r="G31" s="46">
        <f t="shared" si="13"/>
        <v>0</v>
      </c>
      <c r="H31" s="46">
        <f t="shared" si="13"/>
        <v>0</v>
      </c>
      <c r="I31" s="46">
        <f t="shared" si="13"/>
        <v>0</v>
      </c>
      <c r="J31" s="46">
        <f t="shared" si="13"/>
        <v>0</v>
      </c>
      <c r="K31" s="46">
        <f t="shared" si="13"/>
        <v>0</v>
      </c>
      <c r="L31" s="46">
        <f t="shared" si="13"/>
        <v>0</v>
      </c>
      <c r="M31" s="46">
        <f t="shared" si="13"/>
        <v>0</v>
      </c>
      <c r="N31" s="46">
        <f>0*(N17/100)</f>
        <v>0</v>
      </c>
      <c r="O31" s="46">
        <f>0*(O17/100)</f>
        <v>0</v>
      </c>
      <c r="P31" s="46">
        <f>0*(P17/100)</f>
        <v>0</v>
      </c>
    </row>
    <row r="32" spans="1:18">
      <c r="A32" s="25">
        <v>33</v>
      </c>
      <c r="B32" s="31" t="s">
        <v>58</v>
      </c>
      <c r="C32" s="32" t="s">
        <v>66</v>
      </c>
      <c r="D32" s="45">
        <f t="shared" ref="D32:M32" si="14">+D28*$R$33*(D18/100)</f>
        <v>0</v>
      </c>
      <c r="E32" s="46">
        <f t="shared" si="14"/>
        <v>0</v>
      </c>
      <c r="F32" s="46">
        <f t="shared" si="14"/>
        <v>0</v>
      </c>
      <c r="G32" s="46">
        <f t="shared" si="14"/>
        <v>0</v>
      </c>
      <c r="H32" s="46">
        <f t="shared" si="14"/>
        <v>0</v>
      </c>
      <c r="I32" s="46">
        <f t="shared" si="14"/>
        <v>0</v>
      </c>
      <c r="J32" s="46">
        <f t="shared" si="14"/>
        <v>0</v>
      </c>
      <c r="K32" s="46">
        <f t="shared" si="14"/>
        <v>0</v>
      </c>
      <c r="L32" s="46">
        <f t="shared" si="14"/>
        <v>0</v>
      </c>
      <c r="M32" s="46">
        <f t="shared" si="14"/>
        <v>0</v>
      </c>
      <c r="N32" s="46">
        <f>+N28*$R$33*(N18/100)</f>
        <v>0</v>
      </c>
      <c r="O32" s="46">
        <f>+O28*$R$33*(O18/100)</f>
        <v>0</v>
      </c>
      <c r="P32" s="46">
        <f>+P28*$R$33*(P18/100)</f>
        <v>0</v>
      </c>
      <c r="R32" s="19" t="s">
        <v>69</v>
      </c>
    </row>
    <row r="33" spans="1:18">
      <c r="A33" s="25">
        <v>37</v>
      </c>
      <c r="B33" s="22" t="s">
        <v>76</v>
      </c>
      <c r="C33" s="32" t="s">
        <v>66</v>
      </c>
      <c r="D33" s="45">
        <f t="shared" ref="D33:M33" si="15">+(1)*(D19/100)</f>
        <v>0</v>
      </c>
      <c r="E33" s="46">
        <f t="shared" si="15"/>
        <v>0</v>
      </c>
      <c r="F33" s="46">
        <f t="shared" si="15"/>
        <v>0</v>
      </c>
      <c r="G33" s="46">
        <f t="shared" si="15"/>
        <v>0</v>
      </c>
      <c r="H33" s="46">
        <f t="shared" si="15"/>
        <v>0</v>
      </c>
      <c r="I33" s="46">
        <f t="shared" si="15"/>
        <v>0</v>
      </c>
      <c r="J33" s="46">
        <f t="shared" si="15"/>
        <v>0</v>
      </c>
      <c r="K33" s="46">
        <f t="shared" si="15"/>
        <v>0</v>
      </c>
      <c r="L33" s="46">
        <f t="shared" si="15"/>
        <v>0</v>
      </c>
      <c r="M33" s="46">
        <f t="shared" si="15"/>
        <v>0</v>
      </c>
      <c r="N33" s="46">
        <f>+(1)*(N19/100)</f>
        <v>0</v>
      </c>
      <c r="O33" s="46">
        <f>+(1)*(O19/100)</f>
        <v>0</v>
      </c>
      <c r="P33" s="46">
        <f>+(1)*(P19/100)</f>
        <v>0</v>
      </c>
      <c r="R33" s="26">
        <v>2.5</v>
      </c>
    </row>
    <row r="34" spans="1:18">
      <c r="A34" s="25">
        <v>38</v>
      </c>
      <c r="B34" s="22" t="s">
        <v>77</v>
      </c>
      <c r="C34" s="32" t="s">
        <v>66</v>
      </c>
      <c r="D34" s="45">
        <f t="shared" ref="D34:M34" si="16">(D28*$R$36)*(D20/100)</f>
        <v>0</v>
      </c>
      <c r="E34" s="46">
        <f t="shared" si="16"/>
        <v>0</v>
      </c>
      <c r="F34" s="46">
        <f t="shared" si="16"/>
        <v>0</v>
      </c>
      <c r="G34" s="46">
        <f t="shared" si="16"/>
        <v>0</v>
      </c>
      <c r="H34" s="46">
        <f t="shared" si="16"/>
        <v>0</v>
      </c>
      <c r="I34" s="46">
        <f t="shared" si="16"/>
        <v>0</v>
      </c>
      <c r="J34" s="46">
        <f t="shared" si="16"/>
        <v>0</v>
      </c>
      <c r="K34" s="46">
        <f t="shared" si="16"/>
        <v>0</v>
      </c>
      <c r="L34" s="46">
        <f t="shared" si="16"/>
        <v>0</v>
      </c>
      <c r="M34" s="46">
        <f t="shared" si="16"/>
        <v>0</v>
      </c>
      <c r="N34" s="46">
        <f>(N28*$R$36)*(N20/100)</f>
        <v>0</v>
      </c>
      <c r="O34" s="46">
        <f>(O28*$R$36)*(O20/100)</f>
        <v>0</v>
      </c>
      <c r="P34" s="46">
        <f>(P28*$R$36)*(P20/100)</f>
        <v>0</v>
      </c>
    </row>
    <row r="35" spans="1:18">
      <c r="A35" s="25">
        <v>39</v>
      </c>
      <c r="B35" s="22" t="s">
        <v>78</v>
      </c>
      <c r="C35" s="29" t="s">
        <v>66</v>
      </c>
      <c r="D35" s="47">
        <f t="shared" ref="D35:M35" si="17">+(D28*$R$39)*(D21/100)</f>
        <v>0</v>
      </c>
      <c r="E35" s="48">
        <f t="shared" si="17"/>
        <v>0</v>
      </c>
      <c r="F35" s="48">
        <f t="shared" si="17"/>
        <v>0</v>
      </c>
      <c r="G35" s="48">
        <f t="shared" si="17"/>
        <v>0</v>
      </c>
      <c r="H35" s="48">
        <f t="shared" si="17"/>
        <v>0</v>
      </c>
      <c r="I35" s="48">
        <f t="shared" si="17"/>
        <v>0</v>
      </c>
      <c r="J35" s="48">
        <f t="shared" si="17"/>
        <v>0</v>
      </c>
      <c r="K35" s="48">
        <f t="shared" si="17"/>
        <v>0</v>
      </c>
      <c r="L35" s="48">
        <f t="shared" si="17"/>
        <v>0</v>
      </c>
      <c r="M35" s="48">
        <f t="shared" si="17"/>
        <v>0</v>
      </c>
      <c r="N35" s="48">
        <f>+(N28*$R$39)*(N21/100)</f>
        <v>0</v>
      </c>
      <c r="O35" s="48">
        <f>+(O28*$R$39)*(O21/100)</f>
        <v>0</v>
      </c>
      <c r="P35" s="48">
        <f>+(P28*$R$39)*(P21/100)</f>
        <v>0</v>
      </c>
      <c r="R35" s="19" t="s">
        <v>70</v>
      </c>
    </row>
    <row r="36" spans="1:18">
      <c r="A36" s="25">
        <v>40</v>
      </c>
      <c r="B36" s="26" t="s">
        <v>59</v>
      </c>
      <c r="C36" s="33" t="s">
        <v>66</v>
      </c>
      <c r="D36" s="50">
        <f t="shared" ref="D36:M36" si="18">0*(D22/100)</f>
        <v>0</v>
      </c>
      <c r="E36" s="49">
        <f t="shared" si="18"/>
        <v>0</v>
      </c>
      <c r="F36" s="49">
        <f t="shared" si="18"/>
        <v>0</v>
      </c>
      <c r="G36" s="49">
        <f t="shared" si="18"/>
        <v>0</v>
      </c>
      <c r="H36" s="49">
        <f t="shared" si="18"/>
        <v>0</v>
      </c>
      <c r="I36" s="49">
        <f t="shared" si="18"/>
        <v>0</v>
      </c>
      <c r="J36" s="49">
        <f t="shared" si="18"/>
        <v>0</v>
      </c>
      <c r="K36" s="49">
        <f t="shared" si="18"/>
        <v>0</v>
      </c>
      <c r="L36" s="49">
        <f t="shared" si="18"/>
        <v>0</v>
      </c>
      <c r="M36" s="49">
        <f t="shared" si="18"/>
        <v>0</v>
      </c>
      <c r="N36" s="49">
        <f>0*(N22/100)</f>
        <v>0</v>
      </c>
      <c r="O36" s="49">
        <f>0*(O22/100)</f>
        <v>0</v>
      </c>
      <c r="P36" s="49">
        <f>0*(P22/100)</f>
        <v>0</v>
      </c>
      <c r="R36" s="26">
        <v>1</v>
      </c>
    </row>
    <row r="37" spans="1:18">
      <c r="A37" s="25">
        <v>41</v>
      </c>
      <c r="B37" s="26" t="s">
        <v>60</v>
      </c>
      <c r="C37" s="33" t="s">
        <v>66</v>
      </c>
      <c r="D37" s="50">
        <f t="shared" ref="D37:M37" si="19">+D28*(D23/100)</f>
        <v>0</v>
      </c>
      <c r="E37" s="49">
        <f t="shared" si="19"/>
        <v>0</v>
      </c>
      <c r="F37" s="49">
        <f t="shared" si="19"/>
        <v>0</v>
      </c>
      <c r="G37" s="49">
        <f t="shared" si="19"/>
        <v>0</v>
      </c>
      <c r="H37" s="49">
        <f t="shared" si="19"/>
        <v>0</v>
      </c>
      <c r="I37" s="49">
        <f t="shared" si="19"/>
        <v>0</v>
      </c>
      <c r="J37" s="49">
        <f t="shared" si="19"/>
        <v>0</v>
      </c>
      <c r="K37" s="49">
        <f>+K28*(K23/100)</f>
        <v>0</v>
      </c>
      <c r="L37" s="49">
        <f t="shared" si="19"/>
        <v>0</v>
      </c>
      <c r="M37" s="49">
        <f t="shared" si="19"/>
        <v>0</v>
      </c>
      <c r="N37" s="49">
        <f>+N28*(N23/100)</f>
        <v>0</v>
      </c>
      <c r="O37" s="49">
        <f>+O28*(O23/100)</f>
        <v>0</v>
      </c>
      <c r="P37" s="49">
        <f>+P28*(P23/100)</f>
        <v>0</v>
      </c>
    </row>
    <row r="38" spans="1:18">
      <c r="A38" s="25">
        <v>42</v>
      </c>
      <c r="B38" s="26" t="s">
        <v>114</v>
      </c>
      <c r="C38" s="33" t="s">
        <v>66</v>
      </c>
      <c r="D38" s="50">
        <f t="shared" ref="D38:M38" si="20">D28*(D24/100)</f>
        <v>0</v>
      </c>
      <c r="E38" s="49">
        <f t="shared" si="20"/>
        <v>0</v>
      </c>
      <c r="F38" s="49">
        <f t="shared" si="20"/>
        <v>0</v>
      </c>
      <c r="G38" s="49">
        <f t="shared" si="20"/>
        <v>0</v>
      </c>
      <c r="H38" s="49">
        <f t="shared" si="20"/>
        <v>0</v>
      </c>
      <c r="I38" s="49">
        <f t="shared" si="20"/>
        <v>0</v>
      </c>
      <c r="J38" s="49">
        <f t="shared" si="20"/>
        <v>0</v>
      </c>
      <c r="K38" s="49">
        <f>K28*(K24/100)</f>
        <v>0</v>
      </c>
      <c r="L38" s="49">
        <f t="shared" si="20"/>
        <v>0</v>
      </c>
      <c r="M38" s="49">
        <f t="shared" si="20"/>
        <v>0</v>
      </c>
      <c r="N38" s="49">
        <f>N28*(N24/100)</f>
        <v>0</v>
      </c>
      <c r="O38" s="49">
        <f>O28*(O24/100)</f>
        <v>0</v>
      </c>
      <c r="P38" s="49">
        <f>P28*(P24/100)</f>
        <v>0</v>
      </c>
      <c r="R38" s="19" t="s">
        <v>72</v>
      </c>
    </row>
    <row r="39" spans="1:18">
      <c r="A39" s="25">
        <v>44</v>
      </c>
      <c r="B39" s="26" t="s">
        <v>71</v>
      </c>
      <c r="C39" s="33" t="s">
        <v>66</v>
      </c>
      <c r="D39" s="50">
        <f t="shared" ref="D39:M39" si="21">+SUM(D31:D38)</f>
        <v>0</v>
      </c>
      <c r="E39" s="49">
        <f t="shared" si="21"/>
        <v>0</v>
      </c>
      <c r="F39" s="49">
        <f>+SUM(F31:F38)</f>
        <v>0</v>
      </c>
      <c r="G39" s="49">
        <f t="shared" si="21"/>
        <v>0</v>
      </c>
      <c r="H39" s="49">
        <f t="shared" si="21"/>
        <v>0</v>
      </c>
      <c r="I39" s="49">
        <f t="shared" si="21"/>
        <v>0</v>
      </c>
      <c r="J39" s="49">
        <f t="shared" si="21"/>
        <v>0</v>
      </c>
      <c r="K39" s="49">
        <f>+SUM(K31:K38)</f>
        <v>0</v>
      </c>
      <c r="L39" s="49">
        <f t="shared" si="21"/>
        <v>0</v>
      </c>
      <c r="M39" s="49">
        <f t="shared" si="21"/>
        <v>0</v>
      </c>
      <c r="N39" s="49">
        <f>+SUM(N31:N38)</f>
        <v>0</v>
      </c>
      <c r="O39" s="49">
        <f>+SUM(O31:O38)</f>
        <v>0</v>
      </c>
      <c r="P39" s="49">
        <f>+SUM(P31:P38)</f>
        <v>0</v>
      </c>
      <c r="R39" s="26">
        <v>3</v>
      </c>
    </row>
    <row r="40" spans="1:18">
      <c r="A40" s="25">
        <v>45</v>
      </c>
      <c r="B40" s="22" t="s">
        <v>270</v>
      </c>
      <c r="C40" s="29" t="s">
        <v>66</v>
      </c>
      <c r="D40" s="47">
        <f>+IF(ISERROR((D39*D15)/D6),0,(D39*D15)/D6)</f>
        <v>0</v>
      </c>
      <c r="E40" s="48">
        <f t="shared" ref="E40:M40" si="22">+IF(ISERROR((E39*E15)/E6),0,(E39*E15)/E6)</f>
        <v>0</v>
      </c>
      <c r="F40" s="48">
        <f t="shared" si="22"/>
        <v>0</v>
      </c>
      <c r="G40" s="48">
        <f t="shared" si="22"/>
        <v>0</v>
      </c>
      <c r="H40" s="48">
        <f t="shared" si="22"/>
        <v>0</v>
      </c>
      <c r="I40" s="48">
        <f t="shared" si="22"/>
        <v>0</v>
      </c>
      <c r="J40" s="48">
        <f t="shared" si="22"/>
        <v>0</v>
      </c>
      <c r="K40" s="48">
        <f t="shared" si="22"/>
        <v>0</v>
      </c>
      <c r="L40" s="48">
        <f t="shared" si="22"/>
        <v>0</v>
      </c>
      <c r="M40" s="48">
        <f t="shared" si="22"/>
        <v>0</v>
      </c>
      <c r="N40" s="48">
        <f>+IF(ISERROR((N39*N15)/N6),0,(N39*N15)/N6)</f>
        <v>0</v>
      </c>
      <c r="O40" s="48">
        <f>+IF(ISERROR((O39*O15)/O6),0,(O39*O15)/O6)</f>
        <v>0</v>
      </c>
      <c r="P40" s="48">
        <f>+IF(ISERROR((P39*P15)/P6),0,(P39*P15)/P6)</f>
        <v>0</v>
      </c>
      <c r="Q40" s="898">
        <f>AVERAGE(G40:P40)</f>
        <v>0</v>
      </c>
    </row>
    <row r="41" spans="1:18">
      <c r="A41" s="20">
        <v>46</v>
      </c>
      <c r="B41" s="22" t="s">
        <v>271</v>
      </c>
      <c r="C41" s="21" t="s">
        <v>75</v>
      </c>
      <c r="D41" s="47">
        <f>IF(D40&lt;0,0,+D40*D6)</f>
        <v>0</v>
      </c>
      <c r="E41" s="47">
        <f t="shared" ref="E41:M41" si="23">IF(E40&lt;0,0,+E40*E6)</f>
        <v>0</v>
      </c>
      <c r="F41" s="47">
        <f t="shared" si="23"/>
        <v>0</v>
      </c>
      <c r="G41" s="47">
        <f t="shared" si="23"/>
        <v>0</v>
      </c>
      <c r="H41" s="47">
        <f t="shared" si="23"/>
        <v>0</v>
      </c>
      <c r="I41" s="47">
        <f t="shared" si="23"/>
        <v>0</v>
      </c>
      <c r="J41" s="47">
        <f t="shared" si="23"/>
        <v>0</v>
      </c>
      <c r="K41" s="47">
        <f t="shared" si="23"/>
        <v>0</v>
      </c>
      <c r="L41" s="47">
        <f t="shared" si="23"/>
        <v>0</v>
      </c>
      <c r="M41" s="47">
        <f t="shared" si="23"/>
        <v>0</v>
      </c>
      <c r="N41" s="47">
        <f>IF(N40&lt;0,0,+N40*N6)</f>
        <v>0</v>
      </c>
      <c r="O41" s="47">
        <f>IF(O40&lt;0,0,+O40*O6)</f>
        <v>0</v>
      </c>
      <c r="P41" s="47">
        <f>IF(P40&lt;0,0,+P40*P6)</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vt:i4>
      </vt:variant>
    </vt:vector>
  </HeadingPairs>
  <TitlesOfParts>
    <vt:vector size="28" baseType="lpstr">
      <vt:lpstr>出力</vt:lpstr>
      <vt:lpstr>入力①（損益計算書）</vt:lpstr>
      <vt:lpstr>入力②（乳牛台帳）</vt:lpstr>
      <vt:lpstr>入力③（固定資産台帳）</vt:lpstr>
      <vt:lpstr>入力④（前提条件）</vt:lpstr>
      <vt:lpstr>入力⑤既存負債入力</vt:lpstr>
      <vt:lpstr>入力⑥投資借入計画入力</vt:lpstr>
      <vt:lpstr>入力⑦必要家計費入力</vt:lpstr>
      <vt:lpstr>入力⑧乳牛増殖計画</vt:lpstr>
      <vt:lpstr>利益係数</vt:lpstr>
      <vt:lpstr>肉牛増殖計画</vt:lpstr>
      <vt:lpstr>乳量・価格</vt:lpstr>
      <vt:lpstr>（参考）畜産物生産費統計</vt:lpstr>
      <vt:lpstr>乳牛取得計画</vt:lpstr>
      <vt:lpstr>肉牛取得計画</vt:lpstr>
      <vt:lpstr>土地面積入力</vt:lpstr>
      <vt:lpstr>土地取得計画入力</vt:lpstr>
      <vt:lpstr>農場リース入力（牛含む）</vt:lpstr>
      <vt:lpstr>その他リース入力</vt:lpstr>
      <vt:lpstr>労働係数</vt:lpstr>
      <vt:lpstr>労働時間（乳牛）入力</vt:lpstr>
      <vt:lpstr>労働時間（肉牛）入力</vt:lpstr>
      <vt:lpstr>労働時間（圃場）実績入力</vt:lpstr>
      <vt:lpstr>棚卸</vt:lpstr>
      <vt:lpstr>按分比率</vt:lpstr>
      <vt:lpstr>乳牛償却費</vt:lpstr>
      <vt:lpstr>繁殖肉牛償却費</vt:lpstr>
      <vt:lpstr>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miyake</dc:creator>
  <cp:lastModifiedBy>濱村寿史</cp:lastModifiedBy>
  <cp:lastPrinted>2021-07-21T05:23:35Z</cp:lastPrinted>
  <dcterms:created xsi:type="dcterms:W3CDTF">2018-12-17T23:38:30Z</dcterms:created>
  <dcterms:modified xsi:type="dcterms:W3CDTF">2023-03-22T05:50:03Z</dcterms:modified>
</cp:coreProperties>
</file>